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311" windowWidth="15330" windowHeight="4665" activeTab="0"/>
  </bookViews>
  <sheets>
    <sheet name="来道者輸送実績" sheetId="1" r:id="rId1"/>
    <sheet name="発地空港別来道者数" sheetId="2" r:id="rId2"/>
    <sheet name="空港別来道者数" sheetId="3" r:id="rId3"/>
    <sheet name="合計" sheetId="4" r:id="rId4"/>
    <sheet name="航空機" sheetId="5" r:id="rId5"/>
    <sheet name="フェリー" sheetId="6" r:id="rId6"/>
    <sheet name="ＪＲ" sheetId="7" r:id="rId7"/>
    <sheet name="北海道と沖縄県の旅客輸送実績" sheetId="8" r:id="rId8"/>
  </sheets>
  <externalReferences>
    <externalReference r:id="rId11"/>
  </externalReferences>
  <definedNames>
    <definedName name="atesaki">'[1]その他'!#REF!</definedName>
    <definedName name="e">#REF!</definedName>
    <definedName name="G">#REF!</definedName>
    <definedName name="G1">#REF!</definedName>
    <definedName name="G2">#REF!</definedName>
    <definedName name="G3">#REF!</definedName>
    <definedName name="G4">#REF!</definedName>
    <definedName name="ga">#REF!</definedName>
    <definedName name="MACRO">#REF!</definedName>
    <definedName name="p">#REF!</definedName>
    <definedName name="PRINT">#REF!</definedName>
    <definedName name="_xlnm.Print_Area" localSheetId="6">'ＪＲ'!$A$1:$P$18</definedName>
    <definedName name="_xlnm.Print_Area" localSheetId="5">'フェリー'!$A$1:$P$19</definedName>
    <definedName name="_xlnm.Print_Area" localSheetId="2">'空港別来道者数'!$A$1:$Q$46</definedName>
    <definedName name="_xlnm.Print_Area" localSheetId="4">'航空機'!$A$1:$P$18</definedName>
    <definedName name="_xlnm.Print_Area" localSheetId="3">'合計'!$A$1:$P$19</definedName>
    <definedName name="_xlnm.Print_Area" localSheetId="0">'来道者輸送実績'!$B$1:$U$20</definedName>
    <definedName name="prntg3">#REF!</definedName>
    <definedName name="psDKDKRTopRTm3TB0TB4TB0TB0TB25.">#REF!</definedName>
    <definedName name="ｚｌ">#REF!</definedName>
  </definedNames>
  <calcPr fullCalcOnLoad="1"/>
</workbook>
</file>

<file path=xl/sharedStrings.xml><?xml version="1.0" encoding="utf-8"?>
<sst xmlns="http://schemas.openxmlformats.org/spreadsheetml/2006/main" count="276" uniqueCount="139">
  <si>
    <t xml:space="preserve">H１１年度計 </t>
  </si>
  <si>
    <t>Ｈ１１　　　　　　　同月比</t>
  </si>
  <si>
    <t>空　港　別　（　路　線　）　来　道　者　数　　　《　速　報　》</t>
  </si>
  <si>
    <t>（単位：人、％）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</si>
  <si>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</si>
  <si>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</si>
  <si>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</si>
  <si>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</si>
  <si>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</si>
  <si>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</si>
  <si>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</si>
  <si>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</si>
  <si>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</si>
  <si>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</si>
  <si>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</si>
  <si>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</si>
  <si>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</si>
  <si>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東京→千歳</t>
  </si>
  <si>
    <t>前年比</t>
  </si>
  <si>
    <t>大阪→千歳</t>
  </si>
  <si>
    <t>名古屋→千歳</t>
  </si>
  <si>
    <t>福岡→千歳</t>
  </si>
  <si>
    <t>千歳着計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</si>
  <si>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</si>
  <si>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</si>
  <si>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</si>
  <si>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</si>
  <si>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</si>
  <si>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</si>
  <si>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</si>
  <si>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</si>
  <si>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合　　計</t>
  </si>
  <si>
    <t>※千歳着の東京は、成田を含んでいる。</t>
  </si>
  <si>
    <t>(（社）北海道観光連盟調べ）</t>
  </si>
  <si>
    <t>航空機</t>
  </si>
  <si>
    <t>対前年比</t>
  </si>
  <si>
    <t>（（社）北海道観光連盟調べ）</t>
  </si>
  <si>
    <t>資料２</t>
  </si>
  <si>
    <t>JR(津軽海峡線）</t>
  </si>
  <si>
    <t>フェリー</t>
  </si>
  <si>
    <t>増減</t>
  </si>
  <si>
    <t>　　4月</t>
  </si>
  <si>
    <t>　　5月</t>
  </si>
  <si>
    <t>　　6月</t>
  </si>
  <si>
    <t>　　7月</t>
  </si>
  <si>
    <t>　　8月</t>
  </si>
  <si>
    <t>　　9月</t>
  </si>
  <si>
    <t>　10月</t>
  </si>
  <si>
    <t>　11月</t>
  </si>
  <si>
    <t>　12月</t>
  </si>
  <si>
    <t>　　1月</t>
  </si>
  <si>
    <t>　　2月</t>
  </si>
  <si>
    <t>　　3月</t>
  </si>
  <si>
    <t>資料１</t>
  </si>
  <si>
    <t>（単位:人、％）</t>
  </si>
  <si>
    <t>沖縄県</t>
  </si>
  <si>
    <t>北海道</t>
  </si>
  <si>
    <t>4月</t>
  </si>
  <si>
    <t>5月</t>
  </si>
  <si>
    <t>6月</t>
  </si>
  <si>
    <t>7月</t>
  </si>
  <si>
    <t>8月</t>
  </si>
  <si>
    <t>9月</t>
  </si>
  <si>
    <t>上期計</t>
  </si>
  <si>
    <t>10月</t>
  </si>
  <si>
    <t>11月</t>
  </si>
  <si>
    <t>12月</t>
  </si>
  <si>
    <t>1月</t>
  </si>
  <si>
    <t>2月</t>
  </si>
  <si>
    <t>3月</t>
  </si>
  <si>
    <t>下期計</t>
  </si>
  <si>
    <t>＊下り便</t>
  </si>
  <si>
    <t>区　　　　　分</t>
  </si>
  <si>
    <t>増減数</t>
  </si>
  <si>
    <t>増減数</t>
  </si>
  <si>
    <t>H１７年度</t>
  </si>
  <si>
    <t>平成１７年度</t>
  </si>
  <si>
    <t>平成1７年度</t>
  </si>
  <si>
    <t>計</t>
  </si>
  <si>
    <t>＜合計＞</t>
  </si>
  <si>
    <t>（単位：千人）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</si>
  <si>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</si>
  <si>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</si>
  <si>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</si>
  <si>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</si>
  <si>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</si>
  <si>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</si>
  <si>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</si>
  <si>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</si>
  <si>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</si>
  <si>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</si>
  <si>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</si>
  <si>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</si>
  <si>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平成14年度</t>
  </si>
  <si>
    <t>平成15年度</t>
  </si>
  <si>
    <t>平成16年度</t>
  </si>
  <si>
    <t>平成17年度</t>
  </si>
  <si>
    <t>＜航空機＞</t>
  </si>
  <si>
    <t>＜ＪＲ＞</t>
  </si>
  <si>
    <t>＜フェリー＞</t>
  </si>
  <si>
    <r>
      <t xml:space="preserve">合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計</t>
    </r>
  </si>
  <si>
    <t>　　　　平　成　１８　年　度　来　道　者　輸　送　実　績　　（速報）</t>
  </si>
  <si>
    <t>H１８年度</t>
  </si>
  <si>
    <t>平成１８年度</t>
  </si>
  <si>
    <t>平成１８年度　北海道と沖縄県の航空機旅客輸送実績</t>
  </si>
  <si>
    <t>平成18年度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</si>
  <si>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</si>
  <si>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</si>
  <si>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</si>
  <si>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</si>
  <si>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</si>
  <si>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</si>
  <si>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</si>
  <si>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</si>
  <si>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</si>
  <si>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</si>
  <si>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</si>
  <si>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東京</t>
  </si>
  <si>
    <t>17年度</t>
  </si>
  <si>
    <t>前年対比</t>
  </si>
  <si>
    <t>18年度</t>
  </si>
  <si>
    <t>大阪</t>
  </si>
  <si>
    <t>名古屋</t>
  </si>
  <si>
    <t>東北</t>
  </si>
  <si>
    <t>合計</t>
  </si>
  <si>
    <t>　発　地　別　来　道　者　数　《　速　報　》</t>
  </si>
  <si>
    <t>（単位：人、％）</t>
  </si>
  <si>
    <t>４月</t>
  </si>
  <si>
    <t>18年度</t>
  </si>
  <si>
    <t>北陸</t>
  </si>
  <si>
    <t>・</t>
  </si>
  <si>
    <t>信越</t>
  </si>
  <si>
    <t>中国</t>
  </si>
  <si>
    <t>・</t>
  </si>
  <si>
    <t>四国</t>
  </si>
  <si>
    <t>九州</t>
  </si>
  <si>
    <t>・</t>
  </si>
  <si>
    <t>沖縄</t>
  </si>
  <si>
    <t>（（社）北海道観光連盟調べ）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</si>
</sst>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#,##0_);\(#,##0\)"/>
    <numFmt numFmtId="180" formatCode="0.00000"/>
    <numFmt numFmtId="181" formatCode="0.0000"/>
    <numFmt numFmtId="182" formatCode="0.000"/>
    <numFmt numFmtId="183" formatCode="0.0"/>
    <numFmt numFmtId="184" formatCode="#,##0.0_ ;[Red]\-#,##0.0\ "/>
    <numFmt numFmtId="185" formatCode="#,##0.0;[Red]\-#,##0.0"/>
    <numFmt numFmtId="186" formatCode="#,##0_);[Red]\(#,##0\)"/>
    <numFmt numFmtId="187" formatCode="#,##0.0_);[Red]\(#,##0.0\)"/>
    <numFmt numFmtId="188" formatCode="#,##0_ "/>
    <numFmt numFmtId="189" formatCode="#,##0.0_ "/>
    <numFmt numFmtId="190" formatCode="0.0_);[Red]\(0.0\)"/>
    <numFmt numFmtId="191" formatCode="#,##0_ ;[Red]\-#,##0\ "/>
    <numFmt numFmtId="192" formatCode="0_ ;[Red]\-0\ "/>
    <numFmt numFmtId="193" formatCode="#,##0.0000"/>
    <numFmt numFmtId="194" formatCode="0E+00"/>
    <numFmt numFmtId="195" formatCode="\$#,##0.00;\(\$#,##0.00\)"/>
    <numFmt numFmtId="196" formatCode="\$#,##0;\(\$#,##0\)"/>
    <numFmt numFmtId="197" formatCode="[$-411]ee\-m\-d"/>
    <numFmt numFmtId="198" formatCode="m/d"/>
    <numFmt numFmtId="199" formatCode="m/d/yy\ h:mm"/>
    <numFmt numFmtId="200" formatCode="[$-411]ee/m/d"/>
    <numFmt numFmtId="201" formatCode="[$-411]ee&quot;年&quot;m&quot;月&quot;d&quot;日&quot;"/>
    <numFmt numFmtId="202" formatCode="[$-411]gggee&quot;年&quot;m&quot;月&quot;d&quot;日&quot;"/>
    <numFmt numFmtId="203" formatCode="0.000000"/>
    <numFmt numFmtId="204" formatCode="#,##0;&quot;△&quot;#,##0"/>
    <numFmt numFmtId="205" formatCode="\(#,##0;&quot;△&quot;#,##0\)"/>
    <numFmt numFmtId="206" formatCode="\(#,##0\);\(&quot;△&quot;#,##0\)"/>
    <numFmt numFmtId="207" formatCode="\(#,##0\);[Red]\(&quot;△&quot;#,##0\)"/>
    <numFmt numFmtId="208" formatCode="0.0000000000"/>
    <numFmt numFmtId="209" formatCode="0.000000000"/>
    <numFmt numFmtId="210" formatCode="0.00000000"/>
    <numFmt numFmtId="211" formatCode="0.0000000"/>
    <numFmt numFmtId="212" formatCode="0,&quot;0&quot;"/>
    <numFmt numFmtId="213" formatCode="000000"/>
    <numFmt numFmtId="214" formatCode="\F\ General"/>
    <numFmt numFmtId="215" formatCode="\(General\)"/>
    <numFmt numFmtId="216" formatCode="#,##0.0;[Red]&quot;△&quot;#,##0.0"/>
    <numFmt numFmtId="217" formatCode="#,##0.0"/>
    <numFmt numFmtId="218" formatCode="[&lt;=999]000;[&lt;=99999]000\-00;000\-0000"/>
    <numFmt numFmtId="219" formatCode="#,##0;[Red]&quot;△&quot;#,##0"/>
    <numFmt numFmtId="220" formatCode="#,##0.0;&quot;△&quot;#,##0.0"/>
    <numFmt numFmtId="221" formatCode="#,##0.0;&quot;△&quot;#,##0"/>
    <numFmt numFmtId="222" formatCode="\(#,##0\)"/>
    <numFmt numFmtId="223" formatCode="[$-411]e&quot;年&quot;m&quot;月&quot;"/>
    <numFmt numFmtId="224" formatCode="#,##0.00_);[Red]\(#,##0.00\)"/>
    <numFmt numFmtId="225" formatCode="#,##0.000_);[Red]\(#,##0.000\)"/>
    <numFmt numFmtId="226" formatCode="#,##0.000;[Red]\-#,##0.000"/>
    <numFmt numFmtId="227" formatCode="0.000%"/>
    <numFmt numFmtId="228" formatCode="0_);[Red]\(0\)"/>
    <numFmt numFmtId="229" formatCode="#,##0.00_ "/>
    <numFmt numFmtId="230" formatCode="&quot;\&quot;#,##0_);[Red]\(&quot;\&quot;#,##0\)"/>
    <numFmt numFmtId="231" formatCode="0.%"/>
    <numFmt numFmtId="232" formatCode="#,###&quot;便&quot;_ "/>
    <numFmt numFmtId="233" formatCode="#,##0;&quot;▲ &quot;#,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38" fontId="0" fillId="0" borderId="0" xfId="17" applyAlignment="1">
      <alignment/>
    </xf>
    <xf numFmtId="178" fontId="0" fillId="0" borderId="0" xfId="15" applyNumberFormat="1" applyAlignment="1">
      <alignment/>
    </xf>
    <xf numFmtId="38" fontId="0" fillId="0" borderId="0" xfId="17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0" xfId="0" applyBorder="1" applyAlignment="1">
      <alignment shrinkToFit="1"/>
    </xf>
    <xf numFmtId="38" fontId="0" fillId="0" borderId="3" xfId="17" applyFont="1" applyBorder="1" applyAlignment="1">
      <alignment horizontal="distributed" vertical="center"/>
    </xf>
    <xf numFmtId="38" fontId="0" fillId="0" borderId="0" xfId="0" applyNumberFormat="1" applyBorder="1" applyAlignment="1">
      <alignment/>
    </xf>
    <xf numFmtId="185" fontId="0" fillId="0" borderId="4" xfId="0" applyNumberFormat="1" applyBorder="1" applyAlignment="1">
      <alignment/>
    </xf>
    <xf numFmtId="38" fontId="0" fillId="0" borderId="1" xfId="17" applyFont="1" applyBorder="1" applyAlignment="1">
      <alignment horizontal="distributed" vertical="center"/>
    </xf>
    <xf numFmtId="38" fontId="0" fillId="0" borderId="5" xfId="17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3" xfId="15" applyNumberFormat="1" applyBorder="1" applyAlignment="1">
      <alignment/>
    </xf>
    <xf numFmtId="0" fontId="0" fillId="0" borderId="8" xfId="0" applyBorder="1" applyAlignment="1">
      <alignment horizontal="distributed" vertical="center"/>
    </xf>
    <xf numFmtId="38" fontId="0" fillId="0" borderId="9" xfId="17" applyBorder="1" applyAlignment="1">
      <alignment/>
    </xf>
    <xf numFmtId="185" fontId="0" fillId="0" borderId="9" xfId="0" applyNumberFormat="1" applyBorder="1" applyAlignment="1">
      <alignment/>
    </xf>
    <xf numFmtId="0" fontId="0" fillId="0" borderId="10" xfId="0" applyBorder="1" applyAlignment="1">
      <alignment horizontal="distributed" vertical="center"/>
    </xf>
    <xf numFmtId="178" fontId="0" fillId="0" borderId="10" xfId="15" applyNumberFormat="1" applyFont="1" applyBorder="1" applyAlignment="1">
      <alignment horizontal="distributed" vertical="center"/>
    </xf>
    <xf numFmtId="178" fontId="0" fillId="0" borderId="1" xfId="15" applyNumberForma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0" xfId="0" applyAlignment="1">
      <alignment horizontal="center" vertical="center"/>
    </xf>
    <xf numFmtId="178" fontId="5" fillId="0" borderId="12" xfId="0" applyNumberFormat="1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8" fontId="5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8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191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38" fontId="0" fillId="0" borderId="0" xfId="17" applyFill="1" applyBorder="1" applyAlignment="1">
      <alignment/>
    </xf>
    <xf numFmtId="38" fontId="0" fillId="0" borderId="19" xfId="17" applyFill="1" applyBorder="1" applyAlignment="1">
      <alignment/>
    </xf>
    <xf numFmtId="178" fontId="0" fillId="0" borderId="19" xfId="15" applyNumberFormat="1" applyFill="1" applyBorder="1" applyAlignment="1">
      <alignment/>
    </xf>
    <xf numFmtId="38" fontId="0" fillId="0" borderId="20" xfId="17" applyFill="1" applyBorder="1" applyAlignment="1">
      <alignment/>
    </xf>
    <xf numFmtId="38" fontId="0" fillId="0" borderId="21" xfId="17" applyFill="1" applyBorder="1" applyAlignment="1">
      <alignment/>
    </xf>
    <xf numFmtId="178" fontId="0" fillId="0" borderId="21" xfId="15" applyNumberFormat="1" applyFill="1" applyBorder="1" applyAlignment="1">
      <alignment/>
    </xf>
    <xf numFmtId="38" fontId="0" fillId="0" borderId="20" xfId="17" applyFont="1" applyFill="1" applyBorder="1" applyAlignment="1">
      <alignment/>
    </xf>
    <xf numFmtId="38" fontId="0" fillId="0" borderId="19" xfId="17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38" fontId="0" fillId="0" borderId="0" xfId="17" applyFont="1" applyFill="1" applyBorder="1" applyAlignment="1">
      <alignment/>
    </xf>
    <xf numFmtId="38" fontId="0" fillId="0" borderId="19" xfId="17" applyFont="1" applyFill="1" applyBorder="1" applyAlignment="1">
      <alignment/>
    </xf>
    <xf numFmtId="178" fontId="0" fillId="0" borderId="19" xfId="15" applyNumberFormat="1" applyFont="1" applyFill="1" applyBorder="1" applyAlignment="1">
      <alignment/>
    </xf>
    <xf numFmtId="38" fontId="0" fillId="0" borderId="20" xfId="17" applyFont="1" applyFill="1" applyBorder="1" applyAlignment="1">
      <alignment/>
    </xf>
    <xf numFmtId="38" fontId="0" fillId="0" borderId="22" xfId="17" applyFill="1" applyBorder="1" applyAlignment="1">
      <alignment/>
    </xf>
    <xf numFmtId="38" fontId="0" fillId="0" borderId="23" xfId="17" applyFill="1" applyBorder="1" applyAlignment="1">
      <alignment/>
    </xf>
    <xf numFmtId="178" fontId="0" fillId="0" borderId="23" xfId="15" applyNumberFormat="1" applyFill="1" applyBorder="1" applyAlignment="1">
      <alignment/>
    </xf>
    <xf numFmtId="38" fontId="0" fillId="0" borderId="6" xfId="17" applyFill="1" applyBorder="1" applyAlignment="1">
      <alignment/>
    </xf>
    <xf numFmtId="178" fontId="0" fillId="0" borderId="6" xfId="15" applyNumberForma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distributed"/>
    </xf>
    <xf numFmtId="186" fontId="7" fillId="0" borderId="23" xfId="0" applyNumberFormat="1" applyFont="1" applyFill="1" applyBorder="1" applyAlignment="1">
      <alignment/>
    </xf>
    <xf numFmtId="186" fontId="7" fillId="0" borderId="2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 horizontal="distributed"/>
    </xf>
    <xf numFmtId="186" fontId="7" fillId="0" borderId="27" xfId="0" applyNumberFormat="1" applyFont="1" applyFill="1" applyBorder="1" applyAlignment="1">
      <alignment/>
    </xf>
    <xf numFmtId="186" fontId="7" fillId="0" borderId="26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distributed"/>
    </xf>
    <xf numFmtId="187" fontId="7" fillId="0" borderId="29" xfId="0" applyNumberFormat="1" applyFont="1" applyFill="1" applyBorder="1" applyAlignment="1">
      <alignment/>
    </xf>
    <xf numFmtId="187" fontId="7" fillId="0" borderId="12" xfId="0" applyNumberFormat="1" applyFont="1" applyFill="1" applyBorder="1" applyAlignment="1">
      <alignment/>
    </xf>
    <xf numFmtId="187" fontId="7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distributed"/>
    </xf>
    <xf numFmtId="186" fontId="7" fillId="0" borderId="32" xfId="0" applyNumberFormat="1" applyFont="1" applyFill="1" applyBorder="1" applyAlignment="1">
      <alignment/>
    </xf>
    <xf numFmtId="186" fontId="7" fillId="0" borderId="33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distributed"/>
    </xf>
    <xf numFmtId="187" fontId="7" fillId="0" borderId="35" xfId="0" applyNumberFormat="1" applyFont="1" applyFill="1" applyBorder="1" applyAlignment="1">
      <alignment/>
    </xf>
    <xf numFmtId="188" fontId="7" fillId="0" borderId="33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1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vertical="center"/>
    </xf>
    <xf numFmtId="188" fontId="5" fillId="0" borderId="38" xfId="0" applyNumberFormat="1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40" xfId="0" applyFont="1" applyFill="1" applyBorder="1" applyAlignment="1">
      <alignment horizontal="center" vertical="center"/>
    </xf>
    <xf numFmtId="188" fontId="5" fillId="0" borderId="41" xfId="0" applyNumberFormat="1" applyFont="1" applyFill="1" applyBorder="1" applyAlignment="1">
      <alignment vertical="center"/>
    </xf>
    <xf numFmtId="178" fontId="5" fillId="0" borderId="42" xfId="0" applyNumberFormat="1" applyFont="1" applyFill="1" applyBorder="1" applyAlignment="1">
      <alignment vertical="center"/>
    </xf>
    <xf numFmtId="188" fontId="5" fillId="0" borderId="43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188" fontId="5" fillId="0" borderId="45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vertical="center"/>
    </xf>
    <xf numFmtId="38" fontId="5" fillId="0" borderId="47" xfId="17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88" fontId="5" fillId="0" borderId="10" xfId="0" applyNumberFormat="1" applyFont="1" applyBorder="1" applyAlignment="1">
      <alignment vertical="center"/>
    </xf>
    <xf numFmtId="188" fontId="5" fillId="0" borderId="47" xfId="0" applyNumberFormat="1" applyFont="1" applyBorder="1" applyAlignment="1">
      <alignment vertical="center"/>
    </xf>
    <xf numFmtId="186" fontId="7" fillId="0" borderId="48" xfId="0" applyNumberFormat="1" applyFont="1" applyFill="1" applyBorder="1" applyAlignment="1">
      <alignment/>
    </xf>
    <xf numFmtId="186" fontId="7" fillId="0" borderId="38" xfId="0" applyNumberFormat="1" applyFont="1" applyFill="1" applyBorder="1" applyAlignment="1">
      <alignment/>
    </xf>
    <xf numFmtId="188" fontId="7" fillId="0" borderId="23" xfId="0" applyNumberFormat="1" applyFont="1" applyFill="1" applyBorder="1" applyAlignment="1">
      <alignment/>
    </xf>
    <xf numFmtId="38" fontId="5" fillId="0" borderId="22" xfId="17" applyFont="1" applyFill="1" applyBorder="1" applyAlignment="1">
      <alignment vertical="center"/>
    </xf>
    <xf numFmtId="38" fontId="5" fillId="0" borderId="40" xfId="17" applyFont="1" applyFill="1" applyBorder="1" applyAlignment="1">
      <alignment vertical="center"/>
    </xf>
    <xf numFmtId="38" fontId="5" fillId="0" borderId="14" xfId="17" applyFont="1" applyFill="1" applyBorder="1" applyAlignment="1">
      <alignment vertical="center"/>
    </xf>
    <xf numFmtId="38" fontId="5" fillId="0" borderId="46" xfId="17" applyFont="1" applyFill="1" applyBorder="1" applyAlignment="1">
      <alignment vertical="center"/>
    </xf>
    <xf numFmtId="38" fontId="5" fillId="0" borderId="14" xfId="17" applyFont="1" applyBorder="1" applyAlignment="1">
      <alignment vertical="center"/>
    </xf>
    <xf numFmtId="0" fontId="11" fillId="0" borderId="0" xfId="21" applyFill="1" applyBorder="1" applyAlignment="1">
      <alignment horizontal="center" vertical="center"/>
      <protection/>
    </xf>
    <xf numFmtId="3" fontId="11" fillId="0" borderId="0" xfId="21" applyNumberFormat="1" applyFill="1" applyBorder="1" applyAlignment="1">
      <alignment vertical="center"/>
      <protection/>
    </xf>
    <xf numFmtId="0" fontId="11" fillId="0" borderId="0" xfId="21" applyFill="1" applyAlignment="1">
      <alignment vertical="center"/>
      <protection/>
    </xf>
    <xf numFmtId="0" fontId="11" fillId="2" borderId="0" xfId="21" applyFill="1" applyAlignment="1">
      <alignment vertical="center"/>
      <protection/>
    </xf>
    <xf numFmtId="0" fontId="11" fillId="0" borderId="0" xfId="21" applyAlignment="1">
      <alignment vertical="center"/>
      <protection/>
    </xf>
    <xf numFmtId="0" fontId="11" fillId="0" borderId="0" xfId="21" applyAlignment="1">
      <alignment horizontal="right" vertical="center"/>
      <protection/>
    </xf>
    <xf numFmtId="3" fontId="11" fillId="0" borderId="42" xfId="21" applyNumberFormat="1" applyBorder="1" applyAlignment="1">
      <alignment vertical="center"/>
      <protection/>
    </xf>
    <xf numFmtId="3" fontId="11" fillId="0" borderId="42" xfId="21" applyNumberFormat="1" applyBorder="1" applyAlignment="1">
      <alignment horizontal="center" vertical="center"/>
      <protection/>
    </xf>
    <xf numFmtId="3" fontId="11" fillId="0" borderId="0" xfId="21" applyNumberFormat="1" applyAlignment="1">
      <alignment vertical="center"/>
      <protection/>
    </xf>
    <xf numFmtId="3" fontId="11" fillId="2" borderId="0" xfId="21" applyNumberFormat="1" applyFill="1" applyAlignment="1">
      <alignment vertical="center"/>
      <protection/>
    </xf>
    <xf numFmtId="3" fontId="11" fillId="0" borderId="42" xfId="21" applyNumberFormat="1" applyFont="1" applyBorder="1" applyAlignment="1">
      <alignment horizontal="center" vertical="center"/>
      <protection/>
    </xf>
    <xf numFmtId="217" fontId="11" fillId="0" borderId="42" xfId="21" applyNumberFormat="1" applyBorder="1" applyAlignment="1">
      <alignment vertical="center"/>
      <protection/>
    </xf>
    <xf numFmtId="217" fontId="11" fillId="0" borderId="42" xfId="21" applyNumberFormat="1" applyFont="1" applyBorder="1" applyAlignment="1">
      <alignment vertical="center"/>
      <protection/>
    </xf>
    <xf numFmtId="0" fontId="0" fillId="0" borderId="2" xfId="0" applyFont="1" applyFill="1" applyBorder="1" applyAlignment="1">
      <alignment horizontal="center" vertical="center"/>
    </xf>
    <xf numFmtId="186" fontId="7" fillId="0" borderId="49" xfId="0" applyNumberFormat="1" applyFont="1" applyFill="1" applyBorder="1" applyAlignment="1">
      <alignment/>
    </xf>
    <xf numFmtId="186" fontId="7" fillId="0" borderId="41" xfId="0" applyNumberFormat="1" applyFont="1" applyFill="1" applyBorder="1" applyAlignment="1">
      <alignment/>
    </xf>
    <xf numFmtId="186" fontId="7" fillId="0" borderId="24" xfId="0" applyNumberFormat="1" applyFont="1" applyFill="1" applyBorder="1" applyAlignment="1">
      <alignment/>
    </xf>
    <xf numFmtId="38" fontId="0" fillId="0" borderId="5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23" xfId="17" applyFont="1" applyFill="1" applyBorder="1" applyAlignment="1">
      <alignment vertical="center"/>
    </xf>
    <xf numFmtId="38" fontId="5" fillId="0" borderId="42" xfId="17" applyFont="1" applyFill="1" applyBorder="1" applyAlignment="1">
      <alignment vertical="center"/>
    </xf>
    <xf numFmtId="38" fontId="5" fillId="0" borderId="12" xfId="17" applyFont="1" applyFill="1" applyBorder="1" applyAlignment="1">
      <alignment vertical="center"/>
    </xf>
    <xf numFmtId="38" fontId="5" fillId="0" borderId="6" xfId="17" applyFont="1" applyFill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0" fillId="0" borderId="50" xfId="17" applyFill="1" applyBorder="1" applyAlignment="1">
      <alignment/>
    </xf>
    <xf numFmtId="188" fontId="15" fillId="0" borderId="0" xfId="0" applyNumberFormat="1" applyFont="1" applyAlignment="1">
      <alignment horizontal="centerContinuous"/>
    </xf>
    <xf numFmtId="188" fontId="16" fillId="0" borderId="0" xfId="0" applyNumberFormat="1" applyFont="1" applyAlignment="1">
      <alignment horizontal="centerContinuous"/>
    </xf>
    <xf numFmtId="0" fontId="15" fillId="0" borderId="0" xfId="0" applyFont="1" applyAlignment="1">
      <alignment/>
    </xf>
    <xf numFmtId="186" fontId="16" fillId="0" borderId="0" xfId="0" applyNumberFormat="1" applyFont="1" applyAlignment="1">
      <alignment horizontal="right"/>
    </xf>
    <xf numFmtId="188" fontId="16" fillId="0" borderId="51" xfId="0" applyNumberFormat="1" applyFont="1" applyBorder="1" applyAlignment="1">
      <alignment horizontal="center"/>
    </xf>
    <xf numFmtId="188" fontId="16" fillId="0" borderId="52" xfId="0" applyNumberFormat="1" applyFont="1" applyBorder="1" applyAlignment="1">
      <alignment horizontal="center"/>
    </xf>
    <xf numFmtId="188" fontId="16" fillId="0" borderId="6" xfId="0" applyNumberFormat="1" applyFont="1" applyBorder="1" applyAlignment="1">
      <alignment horizontal="center"/>
    </xf>
    <xf numFmtId="188" fontId="16" fillId="0" borderId="7" xfId="0" applyNumberFormat="1" applyFont="1" applyBorder="1" applyAlignment="1">
      <alignment horizontal="center"/>
    </xf>
    <xf numFmtId="188" fontId="16" fillId="0" borderId="2" xfId="0" applyNumberFormat="1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188" fontId="16" fillId="0" borderId="38" xfId="0" applyNumberFormat="1" applyFont="1" applyBorder="1" applyAlignment="1">
      <alignment horizontal="center" vertical="center"/>
    </xf>
    <xf numFmtId="3" fontId="16" fillId="0" borderId="48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188" fontId="16" fillId="0" borderId="54" xfId="0" applyNumberFormat="1" applyFont="1" applyBorder="1" applyAlignment="1">
      <alignment horizontal="center" vertical="center"/>
    </xf>
    <xf numFmtId="188" fontId="16" fillId="0" borderId="43" xfId="0" applyNumberFormat="1" applyFont="1" applyBorder="1" applyAlignment="1">
      <alignment horizontal="center" vertical="center"/>
    </xf>
    <xf numFmtId="3" fontId="16" fillId="0" borderId="55" xfId="0" applyNumberFormat="1" applyFont="1" applyBorder="1" applyAlignment="1">
      <alignment horizontal="right" vertical="center"/>
    </xf>
    <xf numFmtId="3" fontId="16" fillId="0" borderId="42" xfId="0" applyNumberFormat="1" applyFont="1" applyBorder="1" applyAlignment="1">
      <alignment horizontal="right" vertical="center"/>
    </xf>
    <xf numFmtId="3" fontId="16" fillId="0" borderId="44" xfId="0" applyNumberFormat="1" applyFont="1" applyBorder="1" applyAlignment="1">
      <alignment horizontal="right" vertical="center"/>
    </xf>
    <xf numFmtId="3" fontId="16" fillId="0" borderId="43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188" fontId="16" fillId="0" borderId="56" xfId="0" applyNumberFormat="1" applyFont="1" applyBorder="1" applyAlignment="1">
      <alignment horizontal="center" vertical="center"/>
    </xf>
    <xf numFmtId="188" fontId="16" fillId="0" borderId="10" xfId="0" applyNumberFormat="1" applyFont="1" applyBorder="1" applyAlignment="1">
      <alignment horizontal="center" vertical="center"/>
    </xf>
    <xf numFmtId="176" fontId="16" fillId="0" borderId="57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176" fontId="16" fillId="0" borderId="30" xfId="0" applyNumberFormat="1" applyFont="1" applyBorder="1" applyAlignment="1">
      <alignment vertical="center"/>
    </xf>
    <xf numFmtId="188" fontId="16" fillId="0" borderId="54" xfId="0" applyNumberFormat="1" applyFont="1" applyBorder="1" applyAlignment="1">
      <alignment horizontal="center"/>
    </xf>
    <xf numFmtId="188" fontId="16" fillId="0" borderId="41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right" vertical="center"/>
    </xf>
    <xf numFmtId="3" fontId="16" fillId="0" borderId="41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188" fontId="16" fillId="0" borderId="45" xfId="0" applyNumberFormat="1" applyFont="1" applyBorder="1" applyAlignment="1">
      <alignment horizontal="center" vertical="center"/>
    </xf>
    <xf numFmtId="176" fontId="16" fillId="0" borderId="58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176" fontId="16" fillId="0" borderId="28" xfId="0" applyNumberFormat="1" applyFont="1" applyBorder="1" applyAlignment="1">
      <alignment vertical="center"/>
    </xf>
    <xf numFmtId="188" fontId="16" fillId="0" borderId="50" xfId="0" applyNumberFormat="1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20" xfId="0" applyFont="1" applyBorder="1" applyAlignment="1">
      <alignment horizontal="center" vertical="top"/>
    </xf>
    <xf numFmtId="188" fontId="16" fillId="0" borderId="50" xfId="0" applyNumberFormat="1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right" vertical="center"/>
    </xf>
    <xf numFmtId="0" fontId="16" fillId="0" borderId="54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60" xfId="0" applyFont="1" applyFill="1" applyBorder="1" applyAlignment="1">
      <alignment/>
    </xf>
    <xf numFmtId="0" fontId="17" fillId="0" borderId="60" xfId="0" applyFont="1" applyBorder="1" applyAlignment="1">
      <alignment/>
    </xf>
    <xf numFmtId="217" fontId="11" fillId="0" borderId="42" xfId="21" applyNumberForma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217" fontId="11" fillId="0" borderId="42" xfId="21" applyNumberFormat="1" applyFont="1" applyFill="1" applyBorder="1" applyAlignment="1">
      <alignment vertical="center"/>
      <protection/>
    </xf>
    <xf numFmtId="233" fontId="0" fillId="0" borderId="61" xfId="0" applyNumberFormat="1" applyFill="1" applyBorder="1" applyAlignment="1">
      <alignment/>
    </xf>
    <xf numFmtId="233" fontId="0" fillId="0" borderId="4" xfId="15" applyNumberFormat="1" applyFill="1" applyBorder="1" applyAlignment="1">
      <alignment/>
    </xf>
    <xf numFmtId="233" fontId="0" fillId="0" borderId="4" xfId="15" applyNumberFormat="1" applyFont="1" applyFill="1" applyBorder="1" applyAlignment="1">
      <alignment/>
    </xf>
    <xf numFmtId="233" fontId="0" fillId="0" borderId="41" xfId="15" applyNumberFormat="1" applyFill="1" applyBorder="1" applyAlignment="1">
      <alignment/>
    </xf>
    <xf numFmtId="0" fontId="0" fillId="0" borderId="6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0" fillId="0" borderId="59" xfId="17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8" fontId="0" fillId="0" borderId="59" xfId="15" applyNumberFormat="1" applyBorder="1" applyAlignment="1">
      <alignment horizontal="distributed" vertical="center"/>
    </xf>
    <xf numFmtId="38" fontId="0" fillId="0" borderId="63" xfId="17" applyBorder="1" applyAlignment="1">
      <alignment horizontal="distributed" vertical="center"/>
    </xf>
    <xf numFmtId="38" fontId="0" fillId="0" borderId="64" xfId="17" applyBorder="1" applyAlignment="1">
      <alignment horizontal="distributed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8" fontId="1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4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38" fontId="6" fillId="0" borderId="59" xfId="17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17" fillId="0" borderId="60" xfId="0" applyFont="1" applyFill="1" applyBorder="1" applyAlignment="1">
      <alignment horizontal="center"/>
    </xf>
    <xf numFmtId="233" fontId="0" fillId="0" borderId="62" xfId="0" applyNumberFormat="1" applyFill="1" applyBorder="1" applyAlignment="1">
      <alignment/>
    </xf>
    <xf numFmtId="233" fontId="0" fillId="0" borderId="68" xfId="0" applyNumberFormat="1" applyFill="1" applyBorder="1" applyAlignment="1">
      <alignment/>
    </xf>
    <xf numFmtId="233" fontId="0" fillId="0" borderId="71" xfId="0" applyNumberFormat="1" applyFill="1" applyBorder="1" applyAlignment="1">
      <alignment/>
    </xf>
    <xf numFmtId="233" fontId="0" fillId="0" borderId="61" xfId="0" applyNumberFormat="1" applyFont="1" applyFill="1" applyBorder="1" applyAlignment="1">
      <alignment/>
    </xf>
    <xf numFmtId="233" fontId="0" fillId="0" borderId="41" xfId="17" applyNumberFormat="1" applyFill="1" applyBorder="1" applyAlignment="1">
      <alignment/>
    </xf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別来道輸送実績の推移（Ｈ１２～Ｈ１６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月別来道輸送実績の推移（平成１４年度～平成１８年度）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5"/>
          <c:w val="0.836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'合計'!$C$14:$N$14</c:f>
              <c:numCache/>
            </c:numRef>
          </c:val>
        </c:ser>
        <c:ser>
          <c:idx val="1"/>
          <c:order val="1"/>
          <c:tx>
            <c:strRef>
              <c:f>'合計'!$B$15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'合計'!$C$15:$N$15</c:f>
              <c:numCache/>
            </c:numRef>
          </c:val>
        </c:ser>
        <c:ser>
          <c:idx val="2"/>
          <c:order val="2"/>
          <c:tx>
            <c:strRef>
              <c:f>'合計'!$B$16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'合計'!$C$16:$N$16</c:f>
              <c:numCache/>
            </c:numRef>
          </c:val>
        </c:ser>
        <c:ser>
          <c:idx val="3"/>
          <c:order val="3"/>
          <c:tx>
            <c:strRef>
              <c:f>'合計'!$B$17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'合計'!$C$17:$N$17</c:f>
              <c:numCache/>
            </c:numRef>
          </c:val>
        </c:ser>
        <c:ser>
          <c:idx val="4"/>
          <c:order val="4"/>
          <c:tx>
            <c:strRef>
              <c:f>'合計'!$B$18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'合計'!$C$18:$N$18</c:f>
              <c:numCache/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8213708"/>
        <c:crosses val="autoZero"/>
        <c:auto val="0"/>
        <c:lblOffset val="100"/>
        <c:noMultiLvlLbl val="0"/>
      </c:catAx>
      <c:valAx>
        <c:axId val="8213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825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15025"/>
          <c:w val="0.111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航空機月別来道輸送実績の推移（平成１４年度～平成１８年度）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'航空機'!$B$14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'航空機'!$C$14:$N$14</c:f>
              <c:numCache/>
            </c:numRef>
          </c:val>
        </c:ser>
        <c:ser>
          <c:idx val="1"/>
          <c:order val="1"/>
          <c:tx>
            <c:strRef>
              <c:f>'航空機'!$B$15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'航空機'!$C$15:$N$15</c:f>
              <c:numCache/>
            </c:numRef>
          </c:val>
        </c:ser>
        <c:ser>
          <c:idx val="2"/>
          <c:order val="2"/>
          <c:tx>
            <c:strRef>
              <c:f>'航空機'!$B$16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'航空機'!$C$16:$N$16</c:f>
              <c:numCache/>
            </c:numRef>
          </c:val>
        </c:ser>
        <c:ser>
          <c:idx val="3"/>
          <c:order val="3"/>
          <c:tx>
            <c:strRef>
              <c:f>'航空機'!$B$17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'航空機'!$C$17:$N$17</c:f>
              <c:numCache/>
            </c:numRef>
          </c:val>
        </c:ser>
        <c:ser>
          <c:idx val="4"/>
          <c:order val="4"/>
          <c:tx>
            <c:strRef>
              <c:f>'航空機'!$B$18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'航空機'!$C$18:$N$18</c:f>
              <c:numCache/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1330582"/>
        <c:crosses val="autoZero"/>
        <c:auto val="0"/>
        <c:lblOffset val="100"/>
        <c:noMultiLvlLbl val="0"/>
      </c:catAx>
      <c:valAx>
        <c:axId val="61330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814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月別入域観光客数の推移（平成１０年～平成１４年）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フェリー!$C$14:$N$14</c:f>
              <c:numCache/>
            </c:numRef>
          </c:val>
        </c:ser>
        <c:ser>
          <c:idx val="1"/>
          <c:order val="1"/>
          <c:tx>
            <c:strRef>
              <c:f>フェリー!$B$15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フェリー!$C$15:$N$15</c:f>
              <c:numCache/>
            </c:numRef>
          </c:val>
        </c:ser>
        <c:ser>
          <c:idx val="2"/>
          <c:order val="2"/>
          <c:tx>
            <c:strRef>
              <c:f>フェリー!$B$16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フェリー!$C$16:$N$16</c:f>
              <c:numCache/>
            </c:numRef>
          </c:val>
        </c:ser>
        <c:ser>
          <c:idx val="3"/>
          <c:order val="3"/>
          <c:tx>
            <c:strRef>
              <c:f>フェリー!$B$17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フェリー!$C$17:$N$17</c:f>
              <c:numCache/>
            </c:numRef>
          </c:val>
        </c:ser>
        <c:ser>
          <c:idx val="4"/>
          <c:order val="4"/>
          <c:tx>
            <c:strRef>
              <c:f>フェリー!$B$18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フェリー!$C$18:$N$18</c:f>
              <c:numCache/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721216"/>
        <c:crosses val="autoZero"/>
        <c:auto val="0"/>
        <c:lblOffset val="100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万人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,&quot;0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104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15025"/>
          <c:w val="0.1117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フェリー月別来道輸送実績の推移（平成14年度～平成18年度）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8"/>
          <c:w val="0.835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フェリー!$C$14:$N$14</c:f>
              <c:numCache/>
            </c:numRef>
          </c:val>
        </c:ser>
        <c:ser>
          <c:idx val="1"/>
          <c:order val="1"/>
          <c:tx>
            <c:strRef>
              <c:f>フェリー!$B$15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フェリー!$C$15:$N$15</c:f>
              <c:numCache/>
            </c:numRef>
          </c:val>
        </c:ser>
        <c:ser>
          <c:idx val="2"/>
          <c:order val="2"/>
          <c:tx>
            <c:strRef>
              <c:f>フェリー!$B$16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フェリー!$C$16:$N$16</c:f>
              <c:numCache/>
            </c:numRef>
          </c:val>
        </c:ser>
        <c:ser>
          <c:idx val="3"/>
          <c:order val="3"/>
          <c:tx>
            <c:strRef>
              <c:f>フェリー!$B$17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フェリー!$C$17:$N$17</c:f>
              <c:numCache/>
            </c:numRef>
          </c:val>
        </c:ser>
        <c:ser>
          <c:idx val="4"/>
          <c:order val="4"/>
          <c:tx>
            <c:strRef>
              <c:f>フェリー!$B$18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フェリー!$C$18:$N$18</c:f>
              <c:numCache/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200778"/>
        <c:crosses val="autoZero"/>
        <c:auto val="0"/>
        <c:lblOffset val="100"/>
        <c:noMultiLvlLbl val="0"/>
      </c:catAx>
      <c:valAx>
        <c:axId val="5200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490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153"/>
          <c:w val="0.1117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ＪＲ月別来道輸送実績の推移（平成１４年度～平成１８年度）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ＪＲ!$B$14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ＪＲ!$C$14:$N$14</c:f>
              <c:numCache/>
            </c:numRef>
          </c:val>
        </c:ser>
        <c:ser>
          <c:idx val="1"/>
          <c:order val="1"/>
          <c:tx>
            <c:strRef>
              <c:f>ＪＲ!$B$15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ＪＲ!$C$15:$N$15</c:f>
              <c:numCache/>
            </c:numRef>
          </c:val>
        </c:ser>
        <c:ser>
          <c:idx val="2"/>
          <c:order val="2"/>
          <c:tx>
            <c:strRef>
              <c:f>ＪＲ!$B$16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ＪＲ!$C$16:$N$16</c:f>
              <c:numCache/>
            </c:numRef>
          </c:val>
        </c:ser>
        <c:ser>
          <c:idx val="3"/>
          <c:order val="3"/>
          <c:tx>
            <c:strRef>
              <c:f>ＪＲ!$B$17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ＪＲ!$C$17:$N$17</c:f>
              <c:numCache/>
            </c:numRef>
          </c:val>
        </c:ser>
        <c:ser>
          <c:idx val="4"/>
          <c:order val="4"/>
          <c:tx>
            <c:strRef>
              <c:f>ＪＲ!$B$18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ＪＲ!$C$18:$N$18</c:f>
              <c:numCache/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8609844"/>
        <c:crosses val="autoZero"/>
        <c:auto val="0"/>
        <c:lblOffset val="100"/>
        <c:noMultiLvlLbl val="0"/>
      </c:catAx>
      <c:valAx>
        <c:axId val="18609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07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238125</xdr:rowOff>
    </xdr:from>
    <xdr:to>
      <xdr:col>15</xdr:col>
      <xdr:colOff>504825</xdr:colOff>
      <xdr:row>10</xdr:row>
      <xdr:rowOff>285750</xdr:rowOff>
    </xdr:to>
    <xdr:graphicFrame>
      <xdr:nvGraphicFramePr>
        <xdr:cNvPr id="2" name="Chart 3"/>
        <xdr:cNvGraphicFramePr/>
      </xdr:nvGraphicFramePr>
      <xdr:xfrm>
        <a:off x="390525" y="238125"/>
        <a:ext cx="991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247650</xdr:rowOff>
    </xdr:from>
    <xdr:to>
      <xdr:col>15</xdr:col>
      <xdr:colOff>504825</xdr:colOff>
      <xdr:row>10</xdr:row>
      <xdr:rowOff>295275</xdr:rowOff>
    </xdr:to>
    <xdr:graphicFrame>
      <xdr:nvGraphicFramePr>
        <xdr:cNvPr id="2" name="Chart 3"/>
        <xdr:cNvGraphicFramePr/>
      </xdr:nvGraphicFramePr>
      <xdr:xfrm>
        <a:off x="390525" y="247650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209550</xdr:rowOff>
    </xdr:from>
    <xdr:to>
      <xdr:col>15</xdr:col>
      <xdr:colOff>428625</xdr:colOff>
      <xdr:row>10</xdr:row>
      <xdr:rowOff>257175</xdr:rowOff>
    </xdr:to>
    <xdr:graphicFrame>
      <xdr:nvGraphicFramePr>
        <xdr:cNvPr id="1" name="Chart 1"/>
        <xdr:cNvGraphicFramePr/>
      </xdr:nvGraphicFramePr>
      <xdr:xfrm>
        <a:off x="314325" y="209550"/>
        <a:ext cx="9877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209550</xdr:rowOff>
    </xdr:from>
    <xdr:to>
      <xdr:col>15</xdr:col>
      <xdr:colOff>428625</xdr:colOff>
      <xdr:row>10</xdr:row>
      <xdr:rowOff>257175</xdr:rowOff>
    </xdr:to>
    <xdr:graphicFrame>
      <xdr:nvGraphicFramePr>
        <xdr:cNvPr id="3" name="Chart 3"/>
        <xdr:cNvGraphicFramePr/>
      </xdr:nvGraphicFramePr>
      <xdr:xfrm>
        <a:off x="314325" y="209550"/>
        <a:ext cx="98774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247650</xdr:rowOff>
    </xdr:from>
    <xdr:to>
      <xdr:col>15</xdr:col>
      <xdr:colOff>504825</xdr:colOff>
      <xdr:row>10</xdr:row>
      <xdr:rowOff>295275</xdr:rowOff>
    </xdr:to>
    <xdr:graphicFrame>
      <xdr:nvGraphicFramePr>
        <xdr:cNvPr id="2" name="Chart 3"/>
        <xdr:cNvGraphicFramePr/>
      </xdr:nvGraphicFramePr>
      <xdr:xfrm>
        <a:off x="390525" y="247650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0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0.00390625" style="0" customWidth="1"/>
    <col min="3" max="4" width="10.75390625" style="1" customWidth="1"/>
    <col min="5" max="5" width="9.25390625" style="2" bestFit="1" customWidth="1"/>
    <col min="6" max="6" width="11.25390625" style="2" customWidth="1"/>
    <col min="7" max="8" width="9.625" style="1" bestFit="1" customWidth="1"/>
    <col min="9" max="9" width="9.25390625" style="0" bestFit="1" customWidth="1"/>
    <col min="10" max="10" width="9.25390625" style="0" customWidth="1"/>
    <col min="11" max="11" width="9.625" style="1" customWidth="1"/>
    <col min="12" max="12" width="10.00390625" style="1" customWidth="1"/>
    <col min="13" max="13" width="9.25390625" style="0" bestFit="1" customWidth="1"/>
    <col min="14" max="14" width="9.25390625" style="0" customWidth="1"/>
    <col min="15" max="15" width="10.50390625" style="1" customWidth="1"/>
    <col min="16" max="16" width="10.125" style="0" customWidth="1"/>
    <col min="17" max="17" width="9.25390625" style="0" bestFit="1" customWidth="1"/>
    <col min="18" max="18" width="11.875" style="0" customWidth="1"/>
    <col min="19" max="19" width="10.25390625" style="0" hidden="1" customWidth="1"/>
    <col min="20" max="20" width="8.00390625" style="0" hidden="1" customWidth="1"/>
  </cols>
  <sheetData>
    <row r="1" spans="18:20" ht="18" thickBot="1">
      <c r="R1" s="42" t="s">
        <v>53</v>
      </c>
      <c r="S1" s="5"/>
      <c r="T1" s="5"/>
    </row>
    <row r="2" spans="2:18" ht="18.75">
      <c r="B2" s="235" t="s">
        <v>101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6:18" ht="14.25" thickBot="1">
      <c r="F3" s="20"/>
      <c r="R3" t="s">
        <v>54</v>
      </c>
    </row>
    <row r="4" spans="2:20" ht="20.25" customHeight="1">
      <c r="B4" s="211"/>
      <c r="C4" s="208" t="s">
        <v>34</v>
      </c>
      <c r="D4" s="204"/>
      <c r="E4" s="204"/>
      <c r="F4" s="205"/>
      <c r="G4" s="203" t="s">
        <v>38</v>
      </c>
      <c r="H4" s="204"/>
      <c r="I4" s="204"/>
      <c r="J4" s="205"/>
      <c r="K4" s="203" t="s">
        <v>39</v>
      </c>
      <c r="L4" s="204"/>
      <c r="M4" s="204"/>
      <c r="N4" s="205"/>
      <c r="O4" s="203" t="s">
        <v>16</v>
      </c>
      <c r="P4" s="209"/>
      <c r="Q4" s="209"/>
      <c r="R4" s="210"/>
      <c r="S4" s="213" t="s">
        <v>0</v>
      </c>
      <c r="T4" s="201" t="s">
        <v>1</v>
      </c>
    </row>
    <row r="5" spans="2:20" ht="19.5" customHeight="1" thickBot="1">
      <c r="B5" s="212"/>
      <c r="C5" s="9" t="s">
        <v>102</v>
      </c>
      <c r="D5" s="12" t="s">
        <v>75</v>
      </c>
      <c r="E5" s="26" t="s">
        <v>18</v>
      </c>
      <c r="F5" s="25" t="s">
        <v>40</v>
      </c>
      <c r="G5" s="13" t="s">
        <v>102</v>
      </c>
      <c r="H5" s="12" t="s">
        <v>75</v>
      </c>
      <c r="I5" s="6" t="s">
        <v>18</v>
      </c>
      <c r="J5" s="24" t="s">
        <v>40</v>
      </c>
      <c r="K5" s="13" t="s">
        <v>102</v>
      </c>
      <c r="L5" s="12" t="s">
        <v>75</v>
      </c>
      <c r="M5" s="6" t="s">
        <v>18</v>
      </c>
      <c r="N5" s="24" t="s">
        <v>40</v>
      </c>
      <c r="O5" s="13" t="s">
        <v>102</v>
      </c>
      <c r="P5" s="12" t="s">
        <v>75</v>
      </c>
      <c r="Q5" s="6" t="s">
        <v>18</v>
      </c>
      <c r="R5" s="21" t="s">
        <v>40</v>
      </c>
      <c r="S5" s="214"/>
      <c r="T5" s="202"/>
    </row>
    <row r="6" spans="2:20" ht="32.25" customHeight="1">
      <c r="B6" s="44" t="s">
        <v>41</v>
      </c>
      <c r="C6" s="45">
        <v>700932</v>
      </c>
      <c r="D6" s="46">
        <v>695289</v>
      </c>
      <c r="E6" s="50">
        <f aca="true" t="shared" si="0" ref="E6:E17">C6/D6*100</f>
        <v>100.81160495851364</v>
      </c>
      <c r="F6" s="230">
        <f aca="true" t="shared" si="1" ref="F6:F17">C6-D6</f>
        <v>5643</v>
      </c>
      <c r="G6" s="48">
        <v>52200</v>
      </c>
      <c r="H6" s="46">
        <v>51200</v>
      </c>
      <c r="I6" s="50">
        <f aca="true" t="shared" si="2" ref="I6:I17">G6/H6*100</f>
        <v>101.953125</v>
      </c>
      <c r="J6" s="230">
        <f aca="true" t="shared" si="3" ref="J6:J17">G6-H6</f>
        <v>1000</v>
      </c>
      <c r="K6" s="48">
        <v>69540</v>
      </c>
      <c r="L6" s="46">
        <v>75569</v>
      </c>
      <c r="M6" s="50">
        <f aca="true" t="shared" si="4" ref="M6:M17">K6/L6*100</f>
        <v>92.02186081594304</v>
      </c>
      <c r="N6" s="230">
        <f aca="true" t="shared" si="5" ref="N6:N17">K6-L6</f>
        <v>-6029</v>
      </c>
      <c r="O6" s="142">
        <f aca="true" t="shared" si="6" ref="O6:P8">C6+G6+K6</f>
        <v>822672</v>
      </c>
      <c r="P6" s="49">
        <f t="shared" si="6"/>
        <v>822058</v>
      </c>
      <c r="Q6" s="50">
        <f aca="true" t="shared" si="7" ref="Q6:Q17">O6/P6*100</f>
        <v>100.07469059360774</v>
      </c>
      <c r="R6" s="232">
        <f aca="true" t="shared" si="8" ref="R6:R17">O6-P6</f>
        <v>614</v>
      </c>
      <c r="S6" s="10">
        <v>874252</v>
      </c>
      <c r="T6" s="11">
        <f aca="true" t="shared" si="9" ref="T6:T17">O6/S6*100</f>
        <v>94.10009928487439</v>
      </c>
    </row>
    <row r="7" spans="2:20" ht="32.25" customHeight="1">
      <c r="B7" s="44" t="s">
        <v>42</v>
      </c>
      <c r="C7" s="45">
        <v>917332</v>
      </c>
      <c r="D7" s="46">
        <v>868764</v>
      </c>
      <c r="E7" s="47">
        <f t="shared" si="0"/>
        <v>105.59047106003472</v>
      </c>
      <c r="F7" s="197">
        <f t="shared" si="1"/>
        <v>48568</v>
      </c>
      <c r="G7" s="48">
        <v>94100</v>
      </c>
      <c r="H7" s="46">
        <v>79100</v>
      </c>
      <c r="I7" s="47">
        <f t="shared" si="2"/>
        <v>118.96333754740836</v>
      </c>
      <c r="J7" s="197">
        <f t="shared" si="3"/>
        <v>15000</v>
      </c>
      <c r="K7" s="48">
        <v>90502</v>
      </c>
      <c r="L7" s="46">
        <v>89005</v>
      </c>
      <c r="M7" s="47">
        <f t="shared" si="4"/>
        <v>101.68192798157408</v>
      </c>
      <c r="N7" s="197">
        <f t="shared" si="5"/>
        <v>1497</v>
      </c>
      <c r="O7" s="46">
        <f t="shared" si="6"/>
        <v>1101934</v>
      </c>
      <c r="P7" s="46">
        <f t="shared" si="6"/>
        <v>1036869</v>
      </c>
      <c r="Q7" s="47">
        <f t="shared" si="7"/>
        <v>106.27514179708332</v>
      </c>
      <c r="R7" s="197">
        <f t="shared" si="8"/>
        <v>65065</v>
      </c>
      <c r="S7" s="10">
        <v>1105506</v>
      </c>
      <c r="T7" s="11">
        <f t="shared" si="9"/>
        <v>99.67689003949323</v>
      </c>
    </row>
    <row r="8" spans="2:20" ht="32.25" customHeight="1">
      <c r="B8" s="44" t="s">
        <v>43</v>
      </c>
      <c r="C8" s="45">
        <v>1003150</v>
      </c>
      <c r="D8" s="46">
        <v>968718</v>
      </c>
      <c r="E8" s="47">
        <f t="shared" si="0"/>
        <v>103.55438837721607</v>
      </c>
      <c r="F8" s="197">
        <f t="shared" si="1"/>
        <v>34432</v>
      </c>
      <c r="G8" s="48">
        <v>77900</v>
      </c>
      <c r="H8" s="46">
        <v>75000</v>
      </c>
      <c r="I8" s="47">
        <f t="shared" si="2"/>
        <v>103.86666666666666</v>
      </c>
      <c r="J8" s="197">
        <f t="shared" si="3"/>
        <v>2900</v>
      </c>
      <c r="K8" s="48">
        <v>77581</v>
      </c>
      <c r="L8" s="46">
        <v>81362</v>
      </c>
      <c r="M8" s="47">
        <f t="shared" si="4"/>
        <v>95.3528674319707</v>
      </c>
      <c r="N8" s="197">
        <f t="shared" si="5"/>
        <v>-3781</v>
      </c>
      <c r="O8" s="46">
        <f t="shared" si="6"/>
        <v>1158631</v>
      </c>
      <c r="P8" s="46">
        <f t="shared" si="6"/>
        <v>1125080</v>
      </c>
      <c r="Q8" s="47">
        <f t="shared" si="7"/>
        <v>102.98209905073416</v>
      </c>
      <c r="R8" s="197">
        <f t="shared" si="8"/>
        <v>33551</v>
      </c>
      <c r="S8" s="10">
        <v>1140898</v>
      </c>
      <c r="T8" s="11">
        <f t="shared" si="9"/>
        <v>101.5543019621386</v>
      </c>
    </row>
    <row r="9" spans="2:20" ht="32.25" customHeight="1">
      <c r="B9" s="44" t="s">
        <v>44</v>
      </c>
      <c r="C9" s="45">
        <v>1079427</v>
      </c>
      <c r="D9" s="46">
        <v>1054497</v>
      </c>
      <c r="E9" s="47">
        <f t="shared" si="0"/>
        <v>102.36416035323002</v>
      </c>
      <c r="F9" s="197">
        <f t="shared" si="1"/>
        <v>24930</v>
      </c>
      <c r="G9" s="51">
        <v>86400</v>
      </c>
      <c r="H9" s="52">
        <v>78600</v>
      </c>
      <c r="I9" s="47">
        <f t="shared" si="2"/>
        <v>109.92366412213741</v>
      </c>
      <c r="J9" s="197">
        <f t="shared" si="3"/>
        <v>7800</v>
      </c>
      <c r="K9" s="48">
        <v>114768</v>
      </c>
      <c r="L9" s="46">
        <v>120208</v>
      </c>
      <c r="M9" s="47">
        <f t="shared" si="4"/>
        <v>95.4745108478637</v>
      </c>
      <c r="N9" s="197">
        <f t="shared" si="5"/>
        <v>-5440</v>
      </c>
      <c r="O9" s="46">
        <f aca="true" t="shared" si="10" ref="O9:P17">C9+G9+K9</f>
        <v>1280595</v>
      </c>
      <c r="P9" s="46">
        <f t="shared" si="10"/>
        <v>1253305</v>
      </c>
      <c r="Q9" s="47">
        <f t="shared" si="7"/>
        <v>102.17744284112807</v>
      </c>
      <c r="R9" s="197">
        <f t="shared" si="8"/>
        <v>27290</v>
      </c>
      <c r="S9" s="10">
        <v>1407785</v>
      </c>
      <c r="T9" s="11">
        <f t="shared" si="9"/>
        <v>90.96523972055391</v>
      </c>
    </row>
    <row r="10" spans="2:20" ht="32.25" customHeight="1">
      <c r="B10" s="44" t="s">
        <v>45</v>
      </c>
      <c r="C10" s="45">
        <v>1200187</v>
      </c>
      <c r="D10" s="46">
        <v>1136042</v>
      </c>
      <c r="E10" s="47">
        <f t="shared" si="0"/>
        <v>105.64635814520942</v>
      </c>
      <c r="F10" s="198">
        <f t="shared" si="1"/>
        <v>64145</v>
      </c>
      <c r="G10" s="48">
        <v>120400</v>
      </c>
      <c r="H10" s="46">
        <v>115700</v>
      </c>
      <c r="I10" s="47">
        <f t="shared" si="2"/>
        <v>104.06222990492653</v>
      </c>
      <c r="J10" s="197">
        <f t="shared" si="3"/>
        <v>4700</v>
      </c>
      <c r="K10" s="48">
        <v>198716</v>
      </c>
      <c r="L10" s="46">
        <v>199685</v>
      </c>
      <c r="M10" s="47">
        <f t="shared" si="4"/>
        <v>99.51473570874127</v>
      </c>
      <c r="N10" s="198">
        <f t="shared" si="5"/>
        <v>-969</v>
      </c>
      <c r="O10" s="46">
        <f t="shared" si="10"/>
        <v>1519303</v>
      </c>
      <c r="P10" s="46">
        <f t="shared" si="10"/>
        <v>1451427</v>
      </c>
      <c r="Q10" s="47">
        <f t="shared" si="7"/>
        <v>104.67650112613312</v>
      </c>
      <c r="R10" s="197">
        <f t="shared" si="8"/>
        <v>67876</v>
      </c>
      <c r="S10" s="10">
        <v>1676802</v>
      </c>
      <c r="T10" s="11">
        <f t="shared" si="9"/>
        <v>90.60717961929912</v>
      </c>
    </row>
    <row r="11" spans="2:20" ht="32.25" customHeight="1">
      <c r="B11" s="53" t="s">
        <v>46</v>
      </c>
      <c r="C11" s="54">
        <v>1142968</v>
      </c>
      <c r="D11" s="55">
        <v>1120431</v>
      </c>
      <c r="E11" s="56">
        <f t="shared" si="0"/>
        <v>102.01145809068117</v>
      </c>
      <c r="F11" s="199">
        <f t="shared" si="1"/>
        <v>22537</v>
      </c>
      <c r="G11" s="57">
        <v>80400</v>
      </c>
      <c r="H11" s="55">
        <v>77200</v>
      </c>
      <c r="I11" s="56">
        <f t="shared" si="2"/>
        <v>104.14507772020724</v>
      </c>
      <c r="J11" s="199">
        <f t="shared" si="3"/>
        <v>3200</v>
      </c>
      <c r="K11" s="57">
        <v>84875</v>
      </c>
      <c r="L11" s="55">
        <v>92723</v>
      </c>
      <c r="M11" s="56">
        <f t="shared" si="4"/>
        <v>91.53608058410535</v>
      </c>
      <c r="N11" s="199">
        <f t="shared" si="5"/>
        <v>-7848</v>
      </c>
      <c r="O11" s="55">
        <f t="shared" si="10"/>
        <v>1308243</v>
      </c>
      <c r="P11" s="55">
        <f t="shared" si="10"/>
        <v>1290354</v>
      </c>
      <c r="Q11" s="47">
        <f t="shared" si="7"/>
        <v>101.38636374204289</v>
      </c>
      <c r="R11" s="233">
        <f t="shared" si="8"/>
        <v>17889</v>
      </c>
      <c r="S11" s="10">
        <v>1221059</v>
      </c>
      <c r="T11" s="11">
        <f t="shared" si="9"/>
        <v>107.14003172655866</v>
      </c>
    </row>
    <row r="12" spans="2:20" ht="32.25" customHeight="1">
      <c r="B12" s="44" t="s">
        <v>47</v>
      </c>
      <c r="C12" s="45">
        <v>1107038</v>
      </c>
      <c r="D12" s="46">
        <v>1035241</v>
      </c>
      <c r="E12" s="47">
        <f t="shared" si="0"/>
        <v>106.9352933278338</v>
      </c>
      <c r="F12" s="199">
        <f t="shared" si="1"/>
        <v>71797</v>
      </c>
      <c r="G12" s="48">
        <v>70200</v>
      </c>
      <c r="H12" s="46">
        <v>68400</v>
      </c>
      <c r="I12" s="47">
        <f t="shared" si="2"/>
        <v>102.63157894736842</v>
      </c>
      <c r="J12" s="199">
        <f t="shared" si="3"/>
        <v>1800</v>
      </c>
      <c r="K12" s="48">
        <v>65075</v>
      </c>
      <c r="L12" s="46">
        <v>67784</v>
      </c>
      <c r="M12" s="47">
        <f t="shared" si="4"/>
        <v>96.00348164758645</v>
      </c>
      <c r="N12" s="199">
        <f t="shared" si="5"/>
        <v>-2709</v>
      </c>
      <c r="O12" s="46">
        <f t="shared" si="10"/>
        <v>1242313</v>
      </c>
      <c r="P12" s="46">
        <f t="shared" si="10"/>
        <v>1171425</v>
      </c>
      <c r="Q12" s="47">
        <f t="shared" si="7"/>
        <v>106.05143308363745</v>
      </c>
      <c r="R12" s="233">
        <f t="shared" si="8"/>
        <v>70888</v>
      </c>
      <c r="S12" s="10">
        <v>1275632</v>
      </c>
      <c r="T12" s="11">
        <f t="shared" si="9"/>
        <v>97.38803981085454</v>
      </c>
    </row>
    <row r="13" spans="2:20" ht="32.25" customHeight="1">
      <c r="B13" s="44" t="s">
        <v>48</v>
      </c>
      <c r="C13" s="45">
        <v>841185</v>
      </c>
      <c r="D13" s="46">
        <v>798067</v>
      </c>
      <c r="E13" s="47">
        <f t="shared" si="0"/>
        <v>105.402804526437</v>
      </c>
      <c r="F13" s="198">
        <f t="shared" si="1"/>
        <v>43118</v>
      </c>
      <c r="G13" s="48">
        <v>51000</v>
      </c>
      <c r="H13" s="46">
        <v>49900</v>
      </c>
      <c r="I13" s="47">
        <f t="shared" si="2"/>
        <v>102.20440881763525</v>
      </c>
      <c r="J13" s="198">
        <f t="shared" si="3"/>
        <v>1100</v>
      </c>
      <c r="K13" s="48">
        <v>47325</v>
      </c>
      <c r="L13" s="46">
        <v>47706</v>
      </c>
      <c r="M13" s="47">
        <f t="shared" si="4"/>
        <v>99.2013583197082</v>
      </c>
      <c r="N13" s="198">
        <f t="shared" si="5"/>
        <v>-381</v>
      </c>
      <c r="O13" s="46">
        <f t="shared" si="10"/>
        <v>939510</v>
      </c>
      <c r="P13" s="46">
        <f t="shared" si="10"/>
        <v>895673</v>
      </c>
      <c r="Q13" s="47">
        <f t="shared" si="7"/>
        <v>104.89430852554449</v>
      </c>
      <c r="R13" s="233">
        <f t="shared" si="8"/>
        <v>43837</v>
      </c>
      <c r="S13" s="10">
        <v>944670</v>
      </c>
      <c r="T13" s="11">
        <f t="shared" si="9"/>
        <v>99.45377750960654</v>
      </c>
    </row>
    <row r="14" spans="2:20" ht="32.25" customHeight="1">
      <c r="B14" s="44" t="s">
        <v>49</v>
      </c>
      <c r="C14" s="45">
        <v>811267</v>
      </c>
      <c r="D14" s="46">
        <v>827419</v>
      </c>
      <c r="E14" s="47">
        <f t="shared" si="0"/>
        <v>98.04790559559305</v>
      </c>
      <c r="F14" s="198">
        <f t="shared" si="1"/>
        <v>-16152</v>
      </c>
      <c r="G14" s="48">
        <v>59200</v>
      </c>
      <c r="H14" s="46">
        <v>57900</v>
      </c>
      <c r="I14" s="47">
        <f t="shared" si="2"/>
        <v>102.24525043177893</v>
      </c>
      <c r="J14" s="198">
        <f t="shared" si="3"/>
        <v>1300</v>
      </c>
      <c r="K14" s="48">
        <v>54553</v>
      </c>
      <c r="L14" s="46">
        <v>56617</v>
      </c>
      <c r="M14" s="47">
        <f t="shared" si="4"/>
        <v>96.354451843086</v>
      </c>
      <c r="N14" s="198">
        <f t="shared" si="5"/>
        <v>-2064</v>
      </c>
      <c r="O14" s="46">
        <f t="shared" si="10"/>
        <v>925020</v>
      </c>
      <c r="P14" s="46">
        <f t="shared" si="10"/>
        <v>941936</v>
      </c>
      <c r="Q14" s="47">
        <f t="shared" si="7"/>
        <v>98.20412427171273</v>
      </c>
      <c r="R14" s="233">
        <f t="shared" si="8"/>
        <v>-16916</v>
      </c>
      <c r="S14" s="10">
        <v>918791</v>
      </c>
      <c r="T14" s="11">
        <f t="shared" si="9"/>
        <v>100.67795614018857</v>
      </c>
    </row>
    <row r="15" spans="2:20" ht="32.25" customHeight="1">
      <c r="B15" s="44" t="s">
        <v>50</v>
      </c>
      <c r="C15" s="45">
        <v>752923</v>
      </c>
      <c r="D15" s="46">
        <v>769004</v>
      </c>
      <c r="E15" s="47">
        <f t="shared" si="0"/>
        <v>97.90885353002065</v>
      </c>
      <c r="F15" s="198">
        <f t="shared" si="1"/>
        <v>-16081</v>
      </c>
      <c r="G15" s="48">
        <v>46400</v>
      </c>
      <c r="H15" s="46">
        <v>45600</v>
      </c>
      <c r="I15" s="47">
        <f t="shared" si="2"/>
        <v>101.75438596491229</v>
      </c>
      <c r="J15" s="198">
        <f t="shared" si="3"/>
        <v>800</v>
      </c>
      <c r="K15" s="51">
        <v>38944</v>
      </c>
      <c r="L15" s="46">
        <v>40925</v>
      </c>
      <c r="M15" s="47">
        <f t="shared" si="4"/>
        <v>95.15943799633476</v>
      </c>
      <c r="N15" s="198">
        <f t="shared" si="5"/>
        <v>-1981</v>
      </c>
      <c r="O15" s="46">
        <f t="shared" si="10"/>
        <v>838267</v>
      </c>
      <c r="P15" s="46">
        <f t="shared" si="10"/>
        <v>855529</v>
      </c>
      <c r="Q15" s="47">
        <f t="shared" si="7"/>
        <v>97.98230100908327</v>
      </c>
      <c r="R15" s="233">
        <f t="shared" si="8"/>
        <v>-17262</v>
      </c>
      <c r="S15" s="10">
        <v>873904</v>
      </c>
      <c r="T15" s="11">
        <f t="shared" si="9"/>
        <v>95.92209212911258</v>
      </c>
    </row>
    <row r="16" spans="2:20" ht="32.25" customHeight="1">
      <c r="B16" s="44" t="s">
        <v>51</v>
      </c>
      <c r="C16" s="45">
        <v>842249</v>
      </c>
      <c r="D16" s="46">
        <v>776796</v>
      </c>
      <c r="E16" s="47">
        <f t="shared" si="0"/>
        <v>108.42602176118312</v>
      </c>
      <c r="F16" s="198">
        <f t="shared" si="1"/>
        <v>65453</v>
      </c>
      <c r="G16" s="48">
        <v>47900</v>
      </c>
      <c r="H16" s="46">
        <v>42500</v>
      </c>
      <c r="I16" s="47">
        <f t="shared" si="2"/>
        <v>112.70588235294116</v>
      </c>
      <c r="J16" s="198">
        <f t="shared" si="3"/>
        <v>5400</v>
      </c>
      <c r="K16" s="48">
        <v>35746</v>
      </c>
      <c r="L16" s="46">
        <v>35336</v>
      </c>
      <c r="M16" s="47">
        <f t="shared" si="4"/>
        <v>101.16028978944985</v>
      </c>
      <c r="N16" s="198">
        <f t="shared" si="5"/>
        <v>410</v>
      </c>
      <c r="O16" s="46">
        <f t="shared" si="10"/>
        <v>925895</v>
      </c>
      <c r="P16" s="46">
        <f t="shared" si="10"/>
        <v>854632</v>
      </c>
      <c r="Q16" s="47">
        <f t="shared" si="7"/>
        <v>108.33844274494753</v>
      </c>
      <c r="R16" s="233">
        <f t="shared" si="8"/>
        <v>71263</v>
      </c>
      <c r="S16" s="10">
        <v>1032838</v>
      </c>
      <c r="T16" s="11">
        <f t="shared" si="9"/>
        <v>89.64571404227962</v>
      </c>
    </row>
    <row r="17" spans="2:25" ht="32.25" customHeight="1" thickBot="1">
      <c r="B17" s="44" t="s">
        <v>52</v>
      </c>
      <c r="C17" s="58">
        <v>908886</v>
      </c>
      <c r="D17" s="59">
        <v>892805</v>
      </c>
      <c r="E17" s="60">
        <f t="shared" si="0"/>
        <v>101.80117718874781</v>
      </c>
      <c r="F17" s="200">
        <f t="shared" si="1"/>
        <v>16081</v>
      </c>
      <c r="G17" s="58">
        <v>57600</v>
      </c>
      <c r="H17" s="59">
        <v>59800</v>
      </c>
      <c r="I17" s="47">
        <f t="shared" si="2"/>
        <v>96.32107023411372</v>
      </c>
      <c r="J17" s="200">
        <f t="shared" si="3"/>
        <v>-2200</v>
      </c>
      <c r="K17" s="58">
        <v>52913</v>
      </c>
      <c r="L17" s="59">
        <v>54340</v>
      </c>
      <c r="M17" s="47">
        <f t="shared" si="4"/>
        <v>97.37394184762606</v>
      </c>
      <c r="N17" s="200">
        <f t="shared" si="5"/>
        <v>-1427</v>
      </c>
      <c r="O17" s="59">
        <f t="shared" si="10"/>
        <v>1019399</v>
      </c>
      <c r="P17" s="59">
        <f t="shared" si="10"/>
        <v>1006945</v>
      </c>
      <c r="Q17" s="47">
        <f t="shared" si="7"/>
        <v>101.23681035210464</v>
      </c>
      <c r="R17" s="234">
        <f t="shared" si="8"/>
        <v>12454</v>
      </c>
      <c r="S17" s="10">
        <v>1081340</v>
      </c>
      <c r="T17" s="11">
        <f t="shared" si="9"/>
        <v>94.27182939685946</v>
      </c>
      <c r="Y17" s="43"/>
    </row>
    <row r="18" spans="2:20" ht="31.5" customHeight="1" thickBot="1">
      <c r="B18" s="130" t="s">
        <v>100</v>
      </c>
      <c r="C18" s="61">
        <f>SUM(C6:C17)</f>
        <v>11307544</v>
      </c>
      <c r="D18" s="61">
        <f>SUM(D6:D17)</f>
        <v>10943073</v>
      </c>
      <c r="E18" s="62">
        <f>C18/D18*100</f>
        <v>103.33060923563244</v>
      </c>
      <c r="F18" s="231">
        <f>C18-D18</f>
        <v>364471</v>
      </c>
      <c r="G18" s="61">
        <f>SUM(G6:G17)</f>
        <v>843700</v>
      </c>
      <c r="H18" s="61">
        <f>SUM(H6:H17)</f>
        <v>800900</v>
      </c>
      <c r="I18" s="62">
        <f>G18/H18*100</f>
        <v>105.34398801348483</v>
      </c>
      <c r="J18" s="231">
        <f>G18-H18</f>
        <v>42800</v>
      </c>
      <c r="K18" s="61">
        <f>SUM(K6:K17)</f>
        <v>930538</v>
      </c>
      <c r="L18" s="61">
        <f>SUM(L6:L17)</f>
        <v>961260</v>
      </c>
      <c r="M18" s="62">
        <f>K18/L18*100</f>
        <v>96.80398643447143</v>
      </c>
      <c r="N18" s="231">
        <f>K18-L18</f>
        <v>-30722</v>
      </c>
      <c r="O18" s="61">
        <f>SUM(O6:O17)</f>
        <v>13081782</v>
      </c>
      <c r="P18" s="61">
        <f>SUM(P6:P17)</f>
        <v>12705233</v>
      </c>
      <c r="Q18" s="62">
        <f>O18/P18*100</f>
        <v>102.9637315584846</v>
      </c>
      <c r="R18" s="231">
        <f>O18-P18</f>
        <v>376549</v>
      </c>
      <c r="S18" s="22"/>
      <c r="T18" s="23"/>
    </row>
    <row r="19" spans="2:20" ht="13.5">
      <c r="B19" s="206"/>
      <c r="C19" s="207"/>
      <c r="D19" s="207"/>
      <c r="E19" s="207"/>
      <c r="F19" s="207"/>
      <c r="G19" s="19"/>
      <c r="P19" s="19" t="s">
        <v>36</v>
      </c>
      <c r="S19" s="19"/>
      <c r="T19" s="19"/>
    </row>
    <row r="20" spans="2:14" ht="14.25">
      <c r="B20" s="195"/>
      <c r="C20" s="191"/>
      <c r="D20" s="191"/>
      <c r="E20" s="191"/>
      <c r="F20" s="191"/>
      <c r="G20" s="191"/>
      <c r="H20" s="191"/>
      <c r="I20" s="191"/>
      <c r="J20" s="18"/>
      <c r="M20" s="4"/>
      <c r="N20" s="4"/>
    </row>
  </sheetData>
  <mergeCells count="9">
    <mergeCell ref="B2:R2"/>
    <mergeCell ref="T4:T5"/>
    <mergeCell ref="G4:J4"/>
    <mergeCell ref="K4:N4"/>
    <mergeCell ref="B19:F19"/>
    <mergeCell ref="C4:F4"/>
    <mergeCell ref="O4:R4"/>
    <mergeCell ref="B4:B5"/>
    <mergeCell ref="S4:S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2" sqref="A2"/>
    </sheetView>
  </sheetViews>
  <sheetFormatPr defaultColWidth="9.00390625" defaultRowHeight="13.5"/>
  <cols>
    <col min="1" max="1" width="7.625" style="145" customWidth="1"/>
    <col min="2" max="2" width="8.00390625" style="190" customWidth="1"/>
    <col min="3" max="14" width="8.00390625" style="145" customWidth="1"/>
    <col min="15" max="15" width="9.875" style="145" customWidth="1"/>
    <col min="16" max="16384" width="9.00390625" style="145" customWidth="1"/>
  </cols>
  <sheetData>
    <row r="1" spans="1:16" ht="14.25">
      <c r="A1" s="215" t="s">
        <v>125</v>
      </c>
      <c r="B1" s="215"/>
      <c r="C1" s="215"/>
      <c r="D1" s="215"/>
      <c r="E1" s="215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5" ht="14.25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O2" s="146" t="s">
        <v>126</v>
      </c>
    </row>
    <row r="3" spans="1:15" ht="21.75" customHeight="1" thickBot="1">
      <c r="A3" s="147"/>
      <c r="B3" s="148"/>
      <c r="C3" s="149" t="s">
        <v>127</v>
      </c>
      <c r="D3" s="149" t="s">
        <v>106</v>
      </c>
      <c r="E3" s="149" t="s">
        <v>107</v>
      </c>
      <c r="F3" s="149" t="s">
        <v>108</v>
      </c>
      <c r="G3" s="149" t="s">
        <v>109</v>
      </c>
      <c r="H3" s="150" t="s">
        <v>110</v>
      </c>
      <c r="I3" s="149" t="s">
        <v>111</v>
      </c>
      <c r="J3" s="149" t="s">
        <v>112</v>
      </c>
      <c r="K3" s="149" t="s">
        <v>113</v>
      </c>
      <c r="L3" s="149" t="s">
        <v>114</v>
      </c>
      <c r="M3" s="149" t="s">
        <v>115</v>
      </c>
      <c r="N3" s="150" t="s">
        <v>116</v>
      </c>
      <c r="O3" s="151" t="s">
        <v>16</v>
      </c>
    </row>
    <row r="4" spans="1:15" ht="21.75" customHeight="1">
      <c r="A4" s="152"/>
      <c r="B4" s="153" t="s">
        <v>128</v>
      </c>
      <c r="C4" s="154">
        <v>473560</v>
      </c>
      <c r="D4" s="155">
        <v>597917</v>
      </c>
      <c r="E4" s="155">
        <v>649911</v>
      </c>
      <c r="F4" s="155">
        <v>690897</v>
      </c>
      <c r="G4" s="155">
        <v>769432</v>
      </c>
      <c r="H4" s="156">
        <v>731684</v>
      </c>
      <c r="I4" s="155">
        <v>720967</v>
      </c>
      <c r="J4" s="155">
        <v>549647</v>
      </c>
      <c r="K4" s="155">
        <v>552052</v>
      </c>
      <c r="L4" s="155">
        <v>493584</v>
      </c>
      <c r="M4" s="155">
        <v>566112</v>
      </c>
      <c r="N4" s="157">
        <v>606606</v>
      </c>
      <c r="O4" s="158">
        <f>SUM(C4:N4)</f>
        <v>7402369</v>
      </c>
    </row>
    <row r="5" spans="1:15" ht="21.75" customHeight="1">
      <c r="A5" s="159" t="s">
        <v>117</v>
      </c>
      <c r="B5" s="160" t="s">
        <v>118</v>
      </c>
      <c r="C5" s="161">
        <v>460316</v>
      </c>
      <c r="D5" s="162">
        <v>550013</v>
      </c>
      <c r="E5" s="162">
        <v>604750</v>
      </c>
      <c r="F5" s="162">
        <v>655698</v>
      </c>
      <c r="G5" s="162">
        <v>719326</v>
      </c>
      <c r="H5" s="163">
        <v>699377</v>
      </c>
      <c r="I5" s="162">
        <v>666964</v>
      </c>
      <c r="J5" s="162">
        <v>519525</v>
      </c>
      <c r="K5" s="162">
        <v>556863</v>
      </c>
      <c r="L5" s="162">
        <v>497576</v>
      </c>
      <c r="M5" s="162">
        <v>509901</v>
      </c>
      <c r="N5" s="164">
        <v>586194</v>
      </c>
      <c r="O5" s="165">
        <f>SUM(C5:N5)</f>
        <v>7026503</v>
      </c>
    </row>
    <row r="6" spans="1:15" ht="21.75" customHeight="1" thickBot="1">
      <c r="A6" s="166"/>
      <c r="B6" s="167" t="s">
        <v>119</v>
      </c>
      <c r="C6" s="168">
        <f aca="true" t="shared" si="0" ref="C6:N6">SUM(C4/C5)</f>
        <v>1.028771539551091</v>
      </c>
      <c r="D6" s="169">
        <f t="shared" si="0"/>
        <v>1.087096123182543</v>
      </c>
      <c r="E6" s="169">
        <f t="shared" si="0"/>
        <v>1.074677139313766</v>
      </c>
      <c r="F6" s="169">
        <f t="shared" si="0"/>
        <v>1.0536817254284747</v>
      </c>
      <c r="G6" s="169">
        <f t="shared" si="0"/>
        <v>1.0696568732396716</v>
      </c>
      <c r="H6" s="169">
        <f t="shared" si="0"/>
        <v>1.0461939697759577</v>
      </c>
      <c r="I6" s="169">
        <f t="shared" si="0"/>
        <v>1.0809683880989078</v>
      </c>
      <c r="J6" s="169">
        <f t="shared" si="0"/>
        <v>1.0579798854723064</v>
      </c>
      <c r="K6" s="169">
        <f t="shared" si="0"/>
        <v>0.9913605321237001</v>
      </c>
      <c r="L6" s="169">
        <f t="shared" si="0"/>
        <v>0.9919771050050645</v>
      </c>
      <c r="M6" s="169">
        <f t="shared" si="0"/>
        <v>1.1102390464031253</v>
      </c>
      <c r="N6" s="169">
        <f t="shared" si="0"/>
        <v>1.0348212366554417</v>
      </c>
      <c r="O6" s="170">
        <f>SUM(O4/O5)</f>
        <v>1.0534926121856063</v>
      </c>
    </row>
    <row r="7" spans="1:15" ht="21.75" customHeight="1">
      <c r="A7" s="152"/>
      <c r="B7" s="153" t="s">
        <v>120</v>
      </c>
      <c r="C7" s="154">
        <v>94604</v>
      </c>
      <c r="D7" s="155">
        <v>122686</v>
      </c>
      <c r="E7" s="155">
        <v>133808</v>
      </c>
      <c r="F7" s="155">
        <v>145774</v>
      </c>
      <c r="G7" s="155">
        <v>164366</v>
      </c>
      <c r="H7" s="156">
        <v>153792</v>
      </c>
      <c r="I7" s="155">
        <v>138432</v>
      </c>
      <c r="J7" s="155">
        <v>115901</v>
      </c>
      <c r="K7" s="155">
        <v>108259</v>
      </c>
      <c r="L7" s="155">
        <v>111172</v>
      </c>
      <c r="M7" s="155">
        <v>107452</v>
      </c>
      <c r="N7" s="157">
        <v>120694</v>
      </c>
      <c r="O7" s="158">
        <f>SUM(C7:N7)</f>
        <v>1516940</v>
      </c>
    </row>
    <row r="8" spans="1:15" ht="21.75" customHeight="1">
      <c r="A8" s="159" t="s">
        <v>121</v>
      </c>
      <c r="B8" s="160" t="s">
        <v>118</v>
      </c>
      <c r="C8" s="161">
        <v>87500</v>
      </c>
      <c r="D8" s="162">
        <v>118989</v>
      </c>
      <c r="E8" s="162">
        <v>131247</v>
      </c>
      <c r="F8" s="162">
        <v>146924</v>
      </c>
      <c r="G8" s="162">
        <v>155635</v>
      </c>
      <c r="H8" s="163">
        <v>153714</v>
      </c>
      <c r="I8" s="162">
        <v>133265</v>
      </c>
      <c r="J8" s="162">
        <v>108816</v>
      </c>
      <c r="K8" s="162">
        <v>113362</v>
      </c>
      <c r="L8" s="162">
        <v>115526</v>
      </c>
      <c r="M8" s="162">
        <v>102389</v>
      </c>
      <c r="N8" s="164">
        <v>118091</v>
      </c>
      <c r="O8" s="165">
        <f>SUM(C8:N8)</f>
        <v>1485458</v>
      </c>
    </row>
    <row r="9" spans="1:15" ht="21.75" customHeight="1" thickBot="1">
      <c r="A9" s="166"/>
      <c r="B9" s="167" t="s">
        <v>119</v>
      </c>
      <c r="C9" s="168">
        <f aca="true" t="shared" si="1" ref="C9:N9">SUM(C7/C8)</f>
        <v>1.0811885714285714</v>
      </c>
      <c r="D9" s="169">
        <f t="shared" si="1"/>
        <v>1.0310700989167065</v>
      </c>
      <c r="E9" s="169">
        <f t="shared" si="1"/>
        <v>1.0195128269598543</v>
      </c>
      <c r="F9" s="169">
        <f t="shared" si="1"/>
        <v>0.9921728240450846</v>
      </c>
      <c r="G9" s="169">
        <f t="shared" si="1"/>
        <v>1.0560992064766923</v>
      </c>
      <c r="H9" s="169">
        <f t="shared" si="1"/>
        <v>1.0005074358874273</v>
      </c>
      <c r="I9" s="169">
        <f t="shared" si="1"/>
        <v>1.0387723708400556</v>
      </c>
      <c r="J9" s="169">
        <f t="shared" si="1"/>
        <v>1.0651099103073078</v>
      </c>
      <c r="K9" s="169">
        <f t="shared" si="1"/>
        <v>0.9549849155801767</v>
      </c>
      <c r="L9" s="169">
        <f t="shared" si="1"/>
        <v>0.9623115142911552</v>
      </c>
      <c r="M9" s="169">
        <f t="shared" si="1"/>
        <v>1.0494486712439812</v>
      </c>
      <c r="N9" s="169">
        <f t="shared" si="1"/>
        <v>1.0220423232930536</v>
      </c>
      <c r="O9" s="170">
        <f>SUM(O7/O8)</f>
        <v>1.0211934635647726</v>
      </c>
    </row>
    <row r="10" spans="1:15" ht="21.75" customHeight="1">
      <c r="A10" s="152"/>
      <c r="B10" s="153" t="s">
        <v>120</v>
      </c>
      <c r="C10" s="154">
        <v>45666</v>
      </c>
      <c r="D10" s="155">
        <v>72448</v>
      </c>
      <c r="E10" s="155">
        <v>83751</v>
      </c>
      <c r="F10" s="155">
        <v>90064</v>
      </c>
      <c r="G10" s="155">
        <v>102401</v>
      </c>
      <c r="H10" s="156">
        <v>95059</v>
      </c>
      <c r="I10" s="155">
        <v>91997</v>
      </c>
      <c r="J10" s="155">
        <v>65577</v>
      </c>
      <c r="K10" s="155">
        <v>53182</v>
      </c>
      <c r="L10" s="155">
        <v>45184</v>
      </c>
      <c r="M10" s="155">
        <v>59270</v>
      </c>
      <c r="N10" s="157">
        <v>67009</v>
      </c>
      <c r="O10" s="158">
        <f>SUM(C10:N10)</f>
        <v>871608</v>
      </c>
    </row>
    <row r="11" spans="1:15" ht="21.75" customHeight="1">
      <c r="A11" s="159" t="s">
        <v>122</v>
      </c>
      <c r="B11" s="160" t="s">
        <v>118</v>
      </c>
      <c r="C11" s="161">
        <v>56840</v>
      </c>
      <c r="D11" s="162">
        <v>78774</v>
      </c>
      <c r="E11" s="162">
        <v>92817</v>
      </c>
      <c r="F11" s="162">
        <v>95216</v>
      </c>
      <c r="G11" s="162">
        <v>106137</v>
      </c>
      <c r="H11" s="163">
        <v>99899</v>
      </c>
      <c r="I11" s="162">
        <v>83647</v>
      </c>
      <c r="J11" s="162">
        <v>60252</v>
      </c>
      <c r="K11" s="162">
        <v>53466</v>
      </c>
      <c r="L11" s="162">
        <v>47742</v>
      </c>
      <c r="M11" s="162">
        <v>57167</v>
      </c>
      <c r="N11" s="164">
        <v>68050</v>
      </c>
      <c r="O11" s="165">
        <f>SUM(C11:N11)</f>
        <v>900007</v>
      </c>
    </row>
    <row r="12" spans="1:15" ht="21.75" customHeight="1" thickBot="1">
      <c r="A12" s="166"/>
      <c r="B12" s="167" t="s">
        <v>119</v>
      </c>
      <c r="C12" s="168">
        <f aca="true" t="shared" si="2" ref="C12:N12">SUM(C10/C11)</f>
        <v>0.8034130893736805</v>
      </c>
      <c r="D12" s="169">
        <f t="shared" si="2"/>
        <v>0.9196943153832483</v>
      </c>
      <c r="E12" s="169">
        <f t="shared" si="2"/>
        <v>0.9023239277287566</v>
      </c>
      <c r="F12" s="169">
        <f t="shared" si="2"/>
        <v>0.9458914468156613</v>
      </c>
      <c r="G12" s="169">
        <f t="shared" si="2"/>
        <v>0.9648002110479852</v>
      </c>
      <c r="H12" s="169">
        <f t="shared" si="2"/>
        <v>0.951551066577243</v>
      </c>
      <c r="I12" s="169">
        <f t="shared" si="2"/>
        <v>1.0998242614797902</v>
      </c>
      <c r="J12" s="169">
        <f t="shared" si="2"/>
        <v>1.0883788090021909</v>
      </c>
      <c r="K12" s="169">
        <f t="shared" si="2"/>
        <v>0.9946882130699884</v>
      </c>
      <c r="L12" s="169">
        <f t="shared" si="2"/>
        <v>0.9464203426752126</v>
      </c>
      <c r="M12" s="169">
        <f t="shared" si="2"/>
        <v>1.0367869575104518</v>
      </c>
      <c r="N12" s="169">
        <f t="shared" si="2"/>
        <v>0.9847024246877296</v>
      </c>
      <c r="O12" s="170">
        <f>SUM(O10/O11)</f>
        <v>0.9684458009771035</v>
      </c>
    </row>
    <row r="13" spans="1:15" ht="21.75" customHeight="1">
      <c r="A13" s="152"/>
      <c r="B13" s="153" t="s">
        <v>120</v>
      </c>
      <c r="C13" s="154">
        <v>43876</v>
      </c>
      <c r="D13" s="155">
        <v>59174</v>
      </c>
      <c r="E13" s="155">
        <v>62818</v>
      </c>
      <c r="F13" s="155">
        <v>68586</v>
      </c>
      <c r="G13" s="155">
        <v>78477</v>
      </c>
      <c r="H13" s="156">
        <v>68559</v>
      </c>
      <c r="I13" s="155">
        <v>66695</v>
      </c>
      <c r="J13" s="155">
        <v>48724</v>
      </c>
      <c r="K13" s="155">
        <v>39226</v>
      </c>
      <c r="L13" s="155">
        <v>37538</v>
      </c>
      <c r="M13" s="155">
        <v>39965</v>
      </c>
      <c r="N13" s="157">
        <v>46713</v>
      </c>
      <c r="O13" s="158">
        <f>SUM(C13:N13)</f>
        <v>660351</v>
      </c>
    </row>
    <row r="14" spans="1:15" ht="21.75" customHeight="1">
      <c r="A14" s="159" t="s">
        <v>123</v>
      </c>
      <c r="B14" s="160" t="s">
        <v>118</v>
      </c>
      <c r="C14" s="161">
        <v>46934</v>
      </c>
      <c r="D14" s="162">
        <v>56541</v>
      </c>
      <c r="E14" s="162">
        <v>61645</v>
      </c>
      <c r="F14" s="162">
        <v>69936</v>
      </c>
      <c r="G14" s="162">
        <v>72397</v>
      </c>
      <c r="H14" s="163">
        <v>70804</v>
      </c>
      <c r="I14" s="162">
        <v>65458</v>
      </c>
      <c r="J14" s="162">
        <v>46878</v>
      </c>
      <c r="K14" s="162">
        <v>39317</v>
      </c>
      <c r="L14" s="162">
        <v>39117</v>
      </c>
      <c r="M14" s="162">
        <v>37587</v>
      </c>
      <c r="N14" s="164">
        <v>46490</v>
      </c>
      <c r="O14" s="165">
        <f>SUM(C14:N14)</f>
        <v>653104</v>
      </c>
    </row>
    <row r="15" spans="1:15" ht="21.75" customHeight="1" thickBot="1">
      <c r="A15" s="166"/>
      <c r="B15" s="167" t="s">
        <v>119</v>
      </c>
      <c r="C15" s="168">
        <f aca="true" t="shared" si="3" ref="C15:N15">SUM(C13/C14)</f>
        <v>0.9348446755017684</v>
      </c>
      <c r="D15" s="169">
        <f t="shared" si="3"/>
        <v>1.0465679772200704</v>
      </c>
      <c r="E15" s="169">
        <f t="shared" si="3"/>
        <v>1.0190283072430855</v>
      </c>
      <c r="F15" s="169">
        <f t="shared" si="3"/>
        <v>0.9806966369251887</v>
      </c>
      <c r="G15" s="169">
        <f t="shared" si="3"/>
        <v>1.083981380443941</v>
      </c>
      <c r="H15" s="169">
        <f t="shared" si="3"/>
        <v>0.968292751821931</v>
      </c>
      <c r="I15" s="169">
        <f t="shared" si="3"/>
        <v>1.0188976137370527</v>
      </c>
      <c r="J15" s="169">
        <f t="shared" si="3"/>
        <v>1.0393788130892956</v>
      </c>
      <c r="K15" s="169">
        <f t="shared" si="3"/>
        <v>0.9976854795635476</v>
      </c>
      <c r="L15" s="169">
        <f t="shared" si="3"/>
        <v>0.9596339187565509</v>
      </c>
      <c r="M15" s="169">
        <f t="shared" si="3"/>
        <v>1.0632665549259053</v>
      </c>
      <c r="N15" s="169">
        <f t="shared" si="3"/>
        <v>1.004796730479673</v>
      </c>
      <c r="O15" s="170">
        <f>SUM(O13/O14)</f>
        <v>1.0110962419461524</v>
      </c>
    </row>
    <row r="16" spans="1:15" ht="21.75" customHeight="1">
      <c r="A16" s="171" t="s">
        <v>129</v>
      </c>
      <c r="B16" s="172" t="s">
        <v>120</v>
      </c>
      <c r="C16" s="173">
        <v>12052</v>
      </c>
      <c r="D16" s="174">
        <v>19286</v>
      </c>
      <c r="E16" s="174">
        <v>24089</v>
      </c>
      <c r="F16" s="174">
        <v>26574</v>
      </c>
      <c r="G16" s="174">
        <v>27453</v>
      </c>
      <c r="H16" s="175">
        <v>24969</v>
      </c>
      <c r="I16" s="174">
        <v>23613</v>
      </c>
      <c r="J16" s="174">
        <v>15655</v>
      </c>
      <c r="K16" s="174">
        <v>13013</v>
      </c>
      <c r="L16" s="174">
        <v>11498</v>
      </c>
      <c r="M16" s="174">
        <v>13453</v>
      </c>
      <c r="N16" s="176">
        <v>15820</v>
      </c>
      <c r="O16" s="177">
        <f>SUM(C16:N16)</f>
        <v>227475</v>
      </c>
    </row>
    <row r="17" spans="1:15" ht="21.75" customHeight="1">
      <c r="A17" s="159" t="s">
        <v>130</v>
      </c>
      <c r="B17" s="160" t="s">
        <v>118</v>
      </c>
      <c r="C17" s="161">
        <v>13157</v>
      </c>
      <c r="D17" s="162">
        <v>18300</v>
      </c>
      <c r="E17" s="162">
        <v>25521</v>
      </c>
      <c r="F17" s="162">
        <v>25954</v>
      </c>
      <c r="G17" s="162">
        <v>26781</v>
      </c>
      <c r="H17" s="163">
        <v>24829</v>
      </c>
      <c r="I17" s="162">
        <v>23429</v>
      </c>
      <c r="J17" s="162">
        <v>16525</v>
      </c>
      <c r="K17" s="162">
        <v>13467</v>
      </c>
      <c r="L17" s="162">
        <v>11551</v>
      </c>
      <c r="M17" s="162">
        <v>12239</v>
      </c>
      <c r="N17" s="164">
        <v>14882</v>
      </c>
      <c r="O17" s="165">
        <f>SUM(C17:N17)</f>
        <v>226635</v>
      </c>
    </row>
    <row r="18" spans="1:15" ht="21.75" customHeight="1" thickBot="1">
      <c r="A18" s="159" t="s">
        <v>131</v>
      </c>
      <c r="B18" s="178" t="s">
        <v>119</v>
      </c>
      <c r="C18" s="179">
        <f aca="true" t="shared" si="4" ref="C18:N18">SUM(C16/C17)</f>
        <v>0.91601428897165</v>
      </c>
      <c r="D18" s="180">
        <f t="shared" si="4"/>
        <v>1.053879781420765</v>
      </c>
      <c r="E18" s="180">
        <f t="shared" si="4"/>
        <v>0.9438893460287606</v>
      </c>
      <c r="F18" s="180">
        <f t="shared" si="4"/>
        <v>1.023888417970255</v>
      </c>
      <c r="G18" s="180">
        <f t="shared" si="4"/>
        <v>1.0250924162652626</v>
      </c>
      <c r="H18" s="180">
        <f t="shared" si="4"/>
        <v>1.0056385678037778</v>
      </c>
      <c r="I18" s="180">
        <f t="shared" si="4"/>
        <v>1.0078535148747279</v>
      </c>
      <c r="J18" s="180">
        <f t="shared" si="4"/>
        <v>0.9473524962178518</v>
      </c>
      <c r="K18" s="180">
        <f t="shared" si="4"/>
        <v>0.9662879631692285</v>
      </c>
      <c r="L18" s="180">
        <f t="shared" si="4"/>
        <v>0.9954116526707645</v>
      </c>
      <c r="M18" s="180">
        <f t="shared" si="4"/>
        <v>1.0991911103848353</v>
      </c>
      <c r="N18" s="180">
        <f t="shared" si="4"/>
        <v>1.0630291627469426</v>
      </c>
      <c r="O18" s="181">
        <f>SUM(O16/O17)</f>
        <v>1.0037064001588458</v>
      </c>
    </row>
    <row r="19" spans="1:15" ht="21" customHeight="1">
      <c r="A19" s="182" t="s">
        <v>132</v>
      </c>
      <c r="B19" s="153" t="s">
        <v>120</v>
      </c>
      <c r="C19" s="154">
        <v>10157</v>
      </c>
      <c r="D19" s="155">
        <v>17971</v>
      </c>
      <c r="E19" s="155">
        <v>19821</v>
      </c>
      <c r="F19" s="155">
        <v>27303</v>
      </c>
      <c r="G19" s="155">
        <v>28253</v>
      </c>
      <c r="H19" s="156">
        <v>27110</v>
      </c>
      <c r="I19" s="155">
        <v>22148</v>
      </c>
      <c r="J19" s="155">
        <v>14728</v>
      </c>
      <c r="K19" s="155">
        <v>12890</v>
      </c>
      <c r="L19" s="155">
        <v>11840</v>
      </c>
      <c r="M19" s="155">
        <v>18474</v>
      </c>
      <c r="N19" s="157">
        <v>16946</v>
      </c>
      <c r="O19" s="158">
        <f>SUM(C19:N19)</f>
        <v>227641</v>
      </c>
    </row>
    <row r="20" spans="1:15" ht="21.75" customHeight="1">
      <c r="A20" s="159" t="s">
        <v>133</v>
      </c>
      <c r="B20" s="160" t="s">
        <v>118</v>
      </c>
      <c r="C20" s="161">
        <v>9770</v>
      </c>
      <c r="D20" s="162">
        <v>17660</v>
      </c>
      <c r="E20" s="162">
        <v>21534</v>
      </c>
      <c r="F20" s="162">
        <v>27288</v>
      </c>
      <c r="G20" s="162">
        <v>26163</v>
      </c>
      <c r="H20" s="163">
        <v>26206</v>
      </c>
      <c r="I20" s="162">
        <v>21768</v>
      </c>
      <c r="J20" s="162">
        <v>15257</v>
      </c>
      <c r="K20" s="162">
        <v>15137</v>
      </c>
      <c r="L20" s="162">
        <v>14074</v>
      </c>
      <c r="M20" s="162">
        <v>18559</v>
      </c>
      <c r="N20" s="164">
        <v>18275</v>
      </c>
      <c r="O20" s="165">
        <f>SUM(C20:N20)</f>
        <v>231691</v>
      </c>
    </row>
    <row r="21" spans="1:15" ht="21.75" customHeight="1" thickBot="1">
      <c r="A21" s="166" t="s">
        <v>134</v>
      </c>
      <c r="B21" s="167" t="s">
        <v>119</v>
      </c>
      <c r="C21" s="168">
        <f aca="true" t="shared" si="5" ref="C21:N21">SUM(C19/C20)</f>
        <v>1.039611054247697</v>
      </c>
      <c r="D21" s="169">
        <f t="shared" si="5"/>
        <v>1.0176104190260475</v>
      </c>
      <c r="E21" s="169">
        <f t="shared" si="5"/>
        <v>0.9204513792142658</v>
      </c>
      <c r="F21" s="169">
        <f t="shared" si="5"/>
        <v>1.0005496921723835</v>
      </c>
      <c r="G21" s="169">
        <f t="shared" si="5"/>
        <v>1.0798838053740014</v>
      </c>
      <c r="H21" s="169">
        <f t="shared" si="5"/>
        <v>1.0344959169655803</v>
      </c>
      <c r="I21" s="169">
        <f t="shared" si="5"/>
        <v>1.0174568173465637</v>
      </c>
      <c r="J21" s="169">
        <f t="shared" si="5"/>
        <v>0.9653273907059055</v>
      </c>
      <c r="K21" s="169">
        <f t="shared" si="5"/>
        <v>0.8515557904472485</v>
      </c>
      <c r="L21" s="169">
        <f t="shared" si="5"/>
        <v>0.8412675856188717</v>
      </c>
      <c r="M21" s="169">
        <f t="shared" si="5"/>
        <v>0.995420011854087</v>
      </c>
      <c r="N21" s="169">
        <f t="shared" si="5"/>
        <v>0.9272777017783858</v>
      </c>
      <c r="O21" s="170">
        <f>SUM(O19/O20)</f>
        <v>0.98251982165902</v>
      </c>
    </row>
    <row r="22" spans="1:15" ht="21.75" customHeight="1">
      <c r="A22" s="183" t="s">
        <v>135</v>
      </c>
      <c r="B22" s="172" t="s">
        <v>120</v>
      </c>
      <c r="C22" s="173">
        <v>21017</v>
      </c>
      <c r="D22" s="174">
        <v>27850</v>
      </c>
      <c r="E22" s="174">
        <v>28952</v>
      </c>
      <c r="F22" s="174">
        <v>30229</v>
      </c>
      <c r="G22" s="174">
        <v>29805</v>
      </c>
      <c r="H22" s="175">
        <v>41795</v>
      </c>
      <c r="I22" s="174">
        <v>43186</v>
      </c>
      <c r="J22" s="174">
        <v>30953</v>
      </c>
      <c r="K22" s="174">
        <v>32645</v>
      </c>
      <c r="L22" s="174">
        <v>42107</v>
      </c>
      <c r="M22" s="174">
        <v>37523</v>
      </c>
      <c r="N22" s="176">
        <v>35098</v>
      </c>
      <c r="O22" s="177">
        <f>SUM(C22:N22)</f>
        <v>401160</v>
      </c>
    </row>
    <row r="23" spans="1:15" ht="21.75" customHeight="1">
      <c r="A23" s="159" t="s">
        <v>136</v>
      </c>
      <c r="B23" s="160" t="s">
        <v>118</v>
      </c>
      <c r="C23" s="161">
        <v>20772</v>
      </c>
      <c r="D23" s="162">
        <v>28487</v>
      </c>
      <c r="E23" s="162">
        <v>31204</v>
      </c>
      <c r="F23" s="162">
        <v>33481</v>
      </c>
      <c r="G23" s="162">
        <v>29603</v>
      </c>
      <c r="H23" s="163">
        <v>45602</v>
      </c>
      <c r="I23" s="162">
        <v>40710</v>
      </c>
      <c r="J23" s="162">
        <v>30814</v>
      </c>
      <c r="K23" s="162">
        <v>35807</v>
      </c>
      <c r="L23" s="162">
        <v>43418</v>
      </c>
      <c r="M23" s="162">
        <v>38954</v>
      </c>
      <c r="N23" s="164">
        <v>40823</v>
      </c>
      <c r="O23" s="165">
        <f>SUM(C23:N23)</f>
        <v>419675</v>
      </c>
    </row>
    <row r="24" spans="1:15" ht="21.75" customHeight="1" thickBot="1">
      <c r="A24" s="184" t="s">
        <v>137</v>
      </c>
      <c r="B24" s="178" t="s">
        <v>119</v>
      </c>
      <c r="C24" s="179">
        <f aca="true" t="shared" si="6" ref="C24:N24">SUM(C22/C23)</f>
        <v>1.0117947236664742</v>
      </c>
      <c r="D24" s="180">
        <f t="shared" si="6"/>
        <v>0.9776389230175168</v>
      </c>
      <c r="E24" s="180">
        <f t="shared" si="6"/>
        <v>0.9278297654146904</v>
      </c>
      <c r="F24" s="180">
        <f t="shared" si="6"/>
        <v>0.9028702846390491</v>
      </c>
      <c r="G24" s="180">
        <f t="shared" si="6"/>
        <v>1.006823632739925</v>
      </c>
      <c r="H24" s="180">
        <f t="shared" si="6"/>
        <v>0.916516819437744</v>
      </c>
      <c r="I24" s="180">
        <f t="shared" si="6"/>
        <v>1.0608204372390075</v>
      </c>
      <c r="J24" s="180">
        <f t="shared" si="6"/>
        <v>1.0045109365872655</v>
      </c>
      <c r="K24" s="180">
        <f t="shared" si="6"/>
        <v>0.9116932443376994</v>
      </c>
      <c r="L24" s="180">
        <f t="shared" si="6"/>
        <v>0.9698051499378139</v>
      </c>
      <c r="M24" s="180">
        <f t="shared" si="6"/>
        <v>0.9632643630949325</v>
      </c>
      <c r="N24" s="180">
        <f t="shared" si="6"/>
        <v>0.8597604291698308</v>
      </c>
      <c r="O24" s="181">
        <f>SUM(O22/O23)</f>
        <v>0.9558825281467802</v>
      </c>
    </row>
    <row r="25" spans="1:15" ht="21.75" customHeight="1">
      <c r="A25" s="185"/>
      <c r="B25" s="153" t="s">
        <v>120</v>
      </c>
      <c r="C25" s="186">
        <f aca="true" t="shared" si="7" ref="C25:E26">SUM(C4+C7+C10+C13+C16+C19+C22)</f>
        <v>700932</v>
      </c>
      <c r="D25" s="155">
        <f t="shared" si="7"/>
        <v>917332</v>
      </c>
      <c r="E25" s="155">
        <f t="shared" si="7"/>
        <v>1003150</v>
      </c>
      <c r="F25" s="155">
        <f aca="true" t="shared" si="8" ref="F25:H26">SUM(F4+F7+F10+F13+F16+F19+F22)</f>
        <v>1079427</v>
      </c>
      <c r="G25" s="155">
        <f t="shared" si="8"/>
        <v>1200187</v>
      </c>
      <c r="H25" s="155">
        <f t="shared" si="8"/>
        <v>1142968</v>
      </c>
      <c r="I25" s="155">
        <f aca="true" t="shared" si="9" ref="I25:K26">SUM(I4+I7+I10+I13+I16+I19+I22)</f>
        <v>1107038</v>
      </c>
      <c r="J25" s="155">
        <f t="shared" si="9"/>
        <v>841185</v>
      </c>
      <c r="K25" s="155">
        <f t="shared" si="9"/>
        <v>811267</v>
      </c>
      <c r="L25" s="155">
        <f aca="true" t="shared" si="10" ref="L25:N26">SUM(L4+L7+L10+L13+L16+L19+L22)</f>
        <v>752923</v>
      </c>
      <c r="M25" s="155">
        <f t="shared" si="10"/>
        <v>842249</v>
      </c>
      <c r="N25" s="155">
        <f t="shared" si="10"/>
        <v>908886</v>
      </c>
      <c r="O25" s="158">
        <f>SUM(C25:N25)</f>
        <v>11307544</v>
      </c>
    </row>
    <row r="26" spans="1:15" ht="21.75" customHeight="1">
      <c r="A26" s="187" t="s">
        <v>124</v>
      </c>
      <c r="B26" s="160" t="s">
        <v>118</v>
      </c>
      <c r="C26" s="188">
        <f t="shared" si="7"/>
        <v>695289</v>
      </c>
      <c r="D26" s="174">
        <f t="shared" si="7"/>
        <v>868764</v>
      </c>
      <c r="E26" s="174">
        <f t="shared" si="7"/>
        <v>968718</v>
      </c>
      <c r="F26" s="174">
        <f t="shared" si="8"/>
        <v>1054497</v>
      </c>
      <c r="G26" s="174">
        <f t="shared" si="8"/>
        <v>1136042</v>
      </c>
      <c r="H26" s="174">
        <f t="shared" si="8"/>
        <v>1120431</v>
      </c>
      <c r="I26" s="174">
        <f t="shared" si="9"/>
        <v>1035241</v>
      </c>
      <c r="J26" s="174">
        <f t="shared" si="9"/>
        <v>798067</v>
      </c>
      <c r="K26" s="174">
        <f t="shared" si="9"/>
        <v>827419</v>
      </c>
      <c r="L26" s="174">
        <f t="shared" si="10"/>
        <v>769004</v>
      </c>
      <c r="M26" s="174">
        <f t="shared" si="10"/>
        <v>776796</v>
      </c>
      <c r="N26" s="174">
        <f t="shared" si="10"/>
        <v>892805</v>
      </c>
      <c r="O26" s="165">
        <f>SUM(C26:N26)</f>
        <v>10943073</v>
      </c>
    </row>
    <row r="27" spans="1:15" ht="21.75" customHeight="1" thickBot="1">
      <c r="A27" s="166"/>
      <c r="B27" s="167" t="s">
        <v>119</v>
      </c>
      <c r="C27" s="189">
        <f aca="true" t="shared" si="11" ref="C27:N27">SUM(C25/C26)</f>
        <v>1.0081160495851365</v>
      </c>
      <c r="D27" s="169">
        <f t="shared" si="11"/>
        <v>1.0559047106003472</v>
      </c>
      <c r="E27" s="169">
        <f t="shared" si="11"/>
        <v>1.0355438837721607</v>
      </c>
      <c r="F27" s="169">
        <f t="shared" si="11"/>
        <v>1.0236416035323002</v>
      </c>
      <c r="G27" s="169">
        <f t="shared" si="11"/>
        <v>1.0564635814520942</v>
      </c>
      <c r="H27" s="169">
        <f t="shared" si="11"/>
        <v>1.0201145809068117</v>
      </c>
      <c r="I27" s="169">
        <f t="shared" si="11"/>
        <v>1.069352933278338</v>
      </c>
      <c r="J27" s="169">
        <f t="shared" si="11"/>
        <v>1.05402804526437</v>
      </c>
      <c r="K27" s="169">
        <f t="shared" si="11"/>
        <v>0.9804790559559304</v>
      </c>
      <c r="L27" s="169">
        <f t="shared" si="11"/>
        <v>0.9790885353002065</v>
      </c>
      <c r="M27" s="169">
        <f t="shared" si="11"/>
        <v>1.0842602176118312</v>
      </c>
      <c r="N27" s="169">
        <f t="shared" si="11"/>
        <v>1.0180117718874782</v>
      </c>
      <c r="O27" s="170">
        <f>SUM(O25/O26)</f>
        <v>1.0333060923563244</v>
      </c>
    </row>
    <row r="28" ht="13.5">
      <c r="M28" s="145" t="s">
        <v>138</v>
      </c>
    </row>
  </sheetData>
  <mergeCells count="1">
    <mergeCell ref="A1:E1"/>
  </mergeCells>
  <printOptions horizontalCentered="1" verticalCentered="1"/>
  <pageMargins left="0.3937007874015748" right="0.3937007874015748" top="0.3937007874015748" bottom="0.3937007874015748" header="0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.625" style="14" customWidth="1"/>
    <col min="2" max="2" width="12.625" style="14" customWidth="1"/>
    <col min="3" max="3" width="11.00390625" style="14" customWidth="1"/>
    <col min="4" max="15" width="9.00390625" style="14" customWidth="1"/>
    <col min="16" max="16" width="11.875" style="14" bestFit="1" customWidth="1"/>
    <col min="17" max="16384" width="9.00390625" style="14" customWidth="1"/>
  </cols>
  <sheetData>
    <row r="1" spans="2:7" ht="13.5" customHeight="1">
      <c r="B1" s="217" t="s">
        <v>2</v>
      </c>
      <c r="C1" s="218"/>
      <c r="D1" s="218"/>
      <c r="E1" s="218"/>
      <c r="F1" s="218"/>
      <c r="G1" s="218"/>
    </row>
    <row r="2" spans="8:16" ht="12.75" customHeight="1" thickBot="1">
      <c r="H2" s="28"/>
      <c r="P2" s="14" t="s">
        <v>3</v>
      </c>
    </row>
    <row r="3" spans="2:16" ht="12.75" customHeight="1" thickBot="1">
      <c r="B3" s="219" t="s">
        <v>72</v>
      </c>
      <c r="C3" s="220"/>
      <c r="D3" s="27" t="s">
        <v>4</v>
      </c>
      <c r="E3" s="15" t="s">
        <v>5</v>
      </c>
      <c r="F3" s="15" t="s">
        <v>6</v>
      </c>
      <c r="G3" s="16" t="s">
        <v>7</v>
      </c>
      <c r="H3" s="15" t="s">
        <v>8</v>
      </c>
      <c r="I3" s="27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6" t="s">
        <v>15</v>
      </c>
      <c r="P3" s="17" t="s">
        <v>16</v>
      </c>
    </row>
    <row r="4" spans="2:16" s="67" customFormat="1" ht="12.75" customHeight="1">
      <c r="B4" s="63" t="s">
        <v>17</v>
      </c>
      <c r="C4" s="76" t="s">
        <v>103</v>
      </c>
      <c r="D4" s="109">
        <v>336548</v>
      </c>
      <c r="E4" s="78">
        <v>416903</v>
      </c>
      <c r="F4" s="78">
        <v>444698</v>
      </c>
      <c r="G4" s="78">
        <v>469502</v>
      </c>
      <c r="H4" s="78">
        <v>521701</v>
      </c>
      <c r="I4" s="78">
        <v>495388</v>
      </c>
      <c r="J4" s="78">
        <v>494342</v>
      </c>
      <c r="K4" s="78">
        <v>382462</v>
      </c>
      <c r="L4" s="78">
        <v>403599</v>
      </c>
      <c r="M4" s="78">
        <v>363794</v>
      </c>
      <c r="N4" s="78">
        <v>417348</v>
      </c>
      <c r="O4" s="110">
        <v>447850</v>
      </c>
      <c r="P4" s="66">
        <f>SUM(D4:O4)</f>
        <v>5194135</v>
      </c>
    </row>
    <row r="5" spans="2:16" s="67" customFormat="1" ht="12.75" customHeight="1">
      <c r="B5" s="63"/>
      <c r="C5" s="64" t="s">
        <v>76</v>
      </c>
      <c r="D5" s="131">
        <v>324633</v>
      </c>
      <c r="E5" s="65">
        <v>377592</v>
      </c>
      <c r="F5" s="65">
        <v>411703</v>
      </c>
      <c r="G5" s="65">
        <v>436895</v>
      </c>
      <c r="H5" s="65">
        <v>479046</v>
      </c>
      <c r="I5" s="65">
        <v>469398</v>
      </c>
      <c r="J5" s="65">
        <v>441221</v>
      </c>
      <c r="K5" s="65">
        <v>361000</v>
      </c>
      <c r="L5" s="65">
        <v>404709</v>
      </c>
      <c r="M5" s="65">
        <v>366358</v>
      </c>
      <c r="N5" s="65">
        <v>365998</v>
      </c>
      <c r="O5" s="132">
        <v>428040</v>
      </c>
      <c r="P5" s="133">
        <f>SUM(D5:O5)</f>
        <v>4866593</v>
      </c>
    </row>
    <row r="6" spans="2:16" s="67" customFormat="1" ht="12.75" customHeight="1" thickBot="1">
      <c r="B6" s="63"/>
      <c r="C6" s="71" t="s">
        <v>18</v>
      </c>
      <c r="D6" s="72">
        <f>D4/D5*100</f>
        <v>103.67029846010726</v>
      </c>
      <c r="E6" s="73">
        <f aca="true" t="shared" si="0" ref="E6:O6">SUM(E4/E5)*100</f>
        <v>110.41097269009936</v>
      </c>
      <c r="F6" s="73">
        <f t="shared" si="0"/>
        <v>108.01427242453904</v>
      </c>
      <c r="G6" s="73">
        <f t="shared" si="0"/>
        <v>107.4633493173417</v>
      </c>
      <c r="H6" s="73">
        <f t="shared" si="0"/>
        <v>108.90415534207571</v>
      </c>
      <c r="I6" s="73">
        <f t="shared" si="0"/>
        <v>105.53687915159418</v>
      </c>
      <c r="J6" s="73">
        <f t="shared" si="0"/>
        <v>112.03954480861064</v>
      </c>
      <c r="K6" s="73">
        <f t="shared" si="0"/>
        <v>105.94515235457062</v>
      </c>
      <c r="L6" s="73">
        <f t="shared" si="0"/>
        <v>99.7257288570306</v>
      </c>
      <c r="M6" s="73">
        <f t="shared" si="0"/>
        <v>99.30013811626878</v>
      </c>
      <c r="N6" s="73">
        <f t="shared" si="0"/>
        <v>114.03013131219298</v>
      </c>
      <c r="O6" s="73">
        <f t="shared" si="0"/>
        <v>104.6280721427904</v>
      </c>
      <c r="P6" s="74">
        <f>P4/P5*100</f>
        <v>106.73041694672227</v>
      </c>
    </row>
    <row r="7" spans="2:16" s="67" customFormat="1" ht="12.75" customHeight="1">
      <c r="B7" s="75" t="s">
        <v>19</v>
      </c>
      <c r="C7" s="76" t="s">
        <v>103</v>
      </c>
      <c r="D7" s="109">
        <v>76944</v>
      </c>
      <c r="E7" s="78">
        <v>99074</v>
      </c>
      <c r="F7" s="78">
        <v>102577</v>
      </c>
      <c r="G7" s="78">
        <v>110993</v>
      </c>
      <c r="H7" s="78">
        <v>122662</v>
      </c>
      <c r="I7" s="78">
        <v>117379</v>
      </c>
      <c r="J7" s="78">
        <v>114436</v>
      </c>
      <c r="K7" s="78">
        <v>95458</v>
      </c>
      <c r="L7" s="78">
        <v>91199</v>
      </c>
      <c r="M7" s="78">
        <v>96578</v>
      </c>
      <c r="N7" s="78">
        <v>92191</v>
      </c>
      <c r="O7" s="110">
        <v>103875</v>
      </c>
      <c r="P7" s="66">
        <f>SUM(D7:O7)</f>
        <v>1223366</v>
      </c>
    </row>
    <row r="8" spans="2:16" s="67" customFormat="1" ht="12.75" customHeight="1">
      <c r="B8" s="63"/>
      <c r="C8" s="64" t="s">
        <v>76</v>
      </c>
      <c r="D8" s="131">
        <v>72010</v>
      </c>
      <c r="E8" s="65">
        <v>99247</v>
      </c>
      <c r="F8" s="65">
        <v>102478</v>
      </c>
      <c r="G8" s="65">
        <v>110789</v>
      </c>
      <c r="H8" s="65">
        <v>111146</v>
      </c>
      <c r="I8" s="65">
        <v>115963</v>
      </c>
      <c r="J8" s="65">
        <v>109114</v>
      </c>
      <c r="K8" s="65">
        <v>91497</v>
      </c>
      <c r="L8" s="65">
        <v>96996</v>
      </c>
      <c r="M8" s="65">
        <v>100539</v>
      </c>
      <c r="N8" s="65">
        <v>87012</v>
      </c>
      <c r="O8" s="132">
        <v>101986</v>
      </c>
      <c r="P8" s="133">
        <f>SUM(D8:O8)</f>
        <v>1198777</v>
      </c>
    </row>
    <row r="9" spans="2:16" s="67" customFormat="1" ht="12.75" customHeight="1" thickBot="1">
      <c r="B9" s="79"/>
      <c r="C9" s="80" t="s">
        <v>18</v>
      </c>
      <c r="D9" s="81">
        <f>D7/D8*100</f>
        <v>106.85182613525899</v>
      </c>
      <c r="E9" s="73">
        <f aca="true" t="shared" si="1" ref="E9:O9">SUM(E7/E8)*100</f>
        <v>99.82568742632019</v>
      </c>
      <c r="F9" s="73">
        <f t="shared" si="1"/>
        <v>100.09660610082165</v>
      </c>
      <c r="G9" s="73">
        <f t="shared" si="1"/>
        <v>100.1841338038975</v>
      </c>
      <c r="H9" s="73">
        <f t="shared" si="1"/>
        <v>110.36114659996761</v>
      </c>
      <c r="I9" s="73">
        <f t="shared" si="1"/>
        <v>101.22107913731104</v>
      </c>
      <c r="J9" s="73">
        <f t="shared" si="1"/>
        <v>104.87746760269077</v>
      </c>
      <c r="K9" s="73">
        <f t="shared" si="1"/>
        <v>104.32910368645966</v>
      </c>
      <c r="L9" s="73">
        <f t="shared" si="1"/>
        <v>94.0234648851499</v>
      </c>
      <c r="M9" s="73">
        <f t="shared" si="1"/>
        <v>96.06023533156286</v>
      </c>
      <c r="N9" s="73">
        <f t="shared" si="1"/>
        <v>105.9520525904473</v>
      </c>
      <c r="O9" s="73">
        <f t="shared" si="1"/>
        <v>101.85221500990332</v>
      </c>
      <c r="P9" s="74">
        <f>P7/P8*100</f>
        <v>102.05117382131957</v>
      </c>
    </row>
    <row r="10" spans="2:16" s="67" customFormat="1" ht="12.75" customHeight="1">
      <c r="B10" s="75" t="s">
        <v>20</v>
      </c>
      <c r="C10" s="76" t="s">
        <v>103</v>
      </c>
      <c r="D10" s="109">
        <v>35415</v>
      </c>
      <c r="E10" s="78">
        <v>55324</v>
      </c>
      <c r="F10" s="78">
        <v>62487</v>
      </c>
      <c r="G10" s="78">
        <v>68108</v>
      </c>
      <c r="H10" s="78">
        <v>78126</v>
      </c>
      <c r="I10" s="78">
        <v>75358</v>
      </c>
      <c r="J10" s="78">
        <v>71822</v>
      </c>
      <c r="K10" s="78">
        <v>50080</v>
      </c>
      <c r="L10" s="78">
        <v>42894</v>
      </c>
      <c r="M10" s="78">
        <v>36597</v>
      </c>
      <c r="N10" s="78">
        <v>47610</v>
      </c>
      <c r="O10" s="110">
        <v>54744</v>
      </c>
      <c r="P10" s="66">
        <f>SUM(D10:O10)</f>
        <v>678565</v>
      </c>
    </row>
    <row r="11" spans="2:16" s="67" customFormat="1" ht="12.75" customHeight="1">
      <c r="B11" s="63"/>
      <c r="C11" s="64" t="s">
        <v>76</v>
      </c>
      <c r="D11" s="131">
        <v>43618</v>
      </c>
      <c r="E11" s="65">
        <v>61314</v>
      </c>
      <c r="F11" s="65">
        <v>70288</v>
      </c>
      <c r="G11" s="65">
        <v>72252</v>
      </c>
      <c r="H11" s="65">
        <v>81119</v>
      </c>
      <c r="I11" s="65">
        <v>77549</v>
      </c>
      <c r="J11" s="65">
        <v>63318</v>
      </c>
      <c r="K11" s="65">
        <v>45730</v>
      </c>
      <c r="L11" s="65">
        <v>42518</v>
      </c>
      <c r="M11" s="65">
        <v>39120</v>
      </c>
      <c r="N11" s="65">
        <v>45294</v>
      </c>
      <c r="O11" s="132">
        <v>53456</v>
      </c>
      <c r="P11" s="133">
        <f>SUM(D11:O11)</f>
        <v>695576</v>
      </c>
    </row>
    <row r="12" spans="2:16" s="67" customFormat="1" ht="12.75" customHeight="1" thickBot="1">
      <c r="B12" s="79"/>
      <c r="C12" s="71" t="s">
        <v>18</v>
      </c>
      <c r="D12" s="81">
        <f>D10/D11*100</f>
        <v>81.19354394974552</v>
      </c>
      <c r="E12" s="73">
        <f aca="true" t="shared" si="2" ref="E12:O12">SUM(E10/E11)*100</f>
        <v>90.23061617248915</v>
      </c>
      <c r="F12" s="73">
        <f t="shared" si="2"/>
        <v>88.90137719098567</v>
      </c>
      <c r="G12" s="73">
        <f t="shared" si="2"/>
        <v>94.2645186292421</v>
      </c>
      <c r="H12" s="73">
        <f t="shared" si="2"/>
        <v>96.31035885550857</v>
      </c>
      <c r="I12" s="73">
        <f t="shared" si="2"/>
        <v>97.17468955112251</v>
      </c>
      <c r="J12" s="73">
        <f t="shared" si="2"/>
        <v>113.43062004485296</v>
      </c>
      <c r="K12" s="73">
        <f t="shared" si="2"/>
        <v>109.51235512792476</v>
      </c>
      <c r="L12" s="73">
        <f t="shared" si="2"/>
        <v>100.88433134201983</v>
      </c>
      <c r="M12" s="73">
        <f t="shared" si="2"/>
        <v>93.55061349693251</v>
      </c>
      <c r="N12" s="73">
        <f t="shared" si="2"/>
        <v>105.11326003444165</v>
      </c>
      <c r="O12" s="73">
        <f t="shared" si="2"/>
        <v>102.40945824603412</v>
      </c>
      <c r="P12" s="74">
        <f>P10/P11*100</f>
        <v>97.55440095690479</v>
      </c>
    </row>
    <row r="13" spans="2:16" s="67" customFormat="1" ht="12.75" customHeight="1">
      <c r="B13" s="75" t="s">
        <v>21</v>
      </c>
      <c r="C13" s="76" t="s">
        <v>103</v>
      </c>
      <c r="D13" s="109">
        <v>13053</v>
      </c>
      <c r="E13" s="78">
        <v>20281</v>
      </c>
      <c r="F13" s="78">
        <v>26944</v>
      </c>
      <c r="G13" s="78">
        <v>28140</v>
      </c>
      <c r="H13" s="78">
        <v>27272</v>
      </c>
      <c r="I13" s="78">
        <v>31012</v>
      </c>
      <c r="J13" s="78">
        <v>30078</v>
      </c>
      <c r="K13" s="78">
        <v>21510</v>
      </c>
      <c r="L13" s="78">
        <v>25594</v>
      </c>
      <c r="M13" s="78">
        <v>33148</v>
      </c>
      <c r="N13" s="78">
        <v>28376</v>
      </c>
      <c r="O13" s="110">
        <v>24969</v>
      </c>
      <c r="P13" s="66">
        <f>SUM(D13:O13)</f>
        <v>310377</v>
      </c>
    </row>
    <row r="14" spans="2:16" s="67" customFormat="1" ht="12.75" customHeight="1">
      <c r="B14" s="63"/>
      <c r="C14" s="64" t="s">
        <v>76</v>
      </c>
      <c r="D14" s="131">
        <v>13600</v>
      </c>
      <c r="E14" s="65">
        <v>21369</v>
      </c>
      <c r="F14" s="65">
        <v>29514</v>
      </c>
      <c r="G14" s="65">
        <v>31314</v>
      </c>
      <c r="H14" s="65">
        <v>27491</v>
      </c>
      <c r="I14" s="65">
        <v>33312</v>
      </c>
      <c r="J14" s="65">
        <v>28002</v>
      </c>
      <c r="K14" s="65">
        <v>20659</v>
      </c>
      <c r="L14" s="65">
        <v>29478</v>
      </c>
      <c r="M14" s="65">
        <v>35762</v>
      </c>
      <c r="N14" s="65">
        <v>29340</v>
      </c>
      <c r="O14" s="132">
        <v>29048</v>
      </c>
      <c r="P14" s="133">
        <f>SUM(D14:O14)</f>
        <v>328889</v>
      </c>
    </row>
    <row r="15" spans="2:16" s="67" customFormat="1" ht="12.75" customHeight="1" thickBot="1">
      <c r="B15" s="79"/>
      <c r="C15" s="80" t="s">
        <v>18</v>
      </c>
      <c r="D15" s="81">
        <f>D13/D14*100</f>
        <v>95.9779411764706</v>
      </c>
      <c r="E15" s="73">
        <f aca="true" t="shared" si="3" ref="E15:O15">SUM(E13/E14)*100</f>
        <v>94.9085123309467</v>
      </c>
      <c r="F15" s="73">
        <f t="shared" si="3"/>
        <v>91.29226807616723</v>
      </c>
      <c r="G15" s="73">
        <f t="shared" si="3"/>
        <v>89.86395861276107</v>
      </c>
      <c r="H15" s="73">
        <f t="shared" si="3"/>
        <v>99.2033756502128</v>
      </c>
      <c r="I15" s="73">
        <f t="shared" si="3"/>
        <v>93.09558117195004</v>
      </c>
      <c r="J15" s="73">
        <f t="shared" si="3"/>
        <v>107.41375616027426</v>
      </c>
      <c r="K15" s="73">
        <f t="shared" si="3"/>
        <v>104.1192700517934</v>
      </c>
      <c r="L15" s="73">
        <f t="shared" si="3"/>
        <v>86.8240721894294</v>
      </c>
      <c r="M15" s="73">
        <f t="shared" si="3"/>
        <v>92.69056540461943</v>
      </c>
      <c r="N15" s="73">
        <f t="shared" si="3"/>
        <v>96.71438309475118</v>
      </c>
      <c r="O15" s="73">
        <f t="shared" si="3"/>
        <v>85.95772514458827</v>
      </c>
      <c r="P15" s="74">
        <f>P13/P14*100</f>
        <v>94.3713532529212</v>
      </c>
    </row>
    <row r="16" spans="2:16" s="67" customFormat="1" ht="12.75" customHeight="1">
      <c r="B16" s="75" t="s">
        <v>22</v>
      </c>
      <c r="C16" s="76" t="s">
        <v>103</v>
      </c>
      <c r="D16" s="109">
        <v>536009</v>
      </c>
      <c r="E16" s="78">
        <v>695582</v>
      </c>
      <c r="F16" s="78">
        <v>745442</v>
      </c>
      <c r="G16" s="78">
        <v>799416</v>
      </c>
      <c r="H16" s="78">
        <v>884162</v>
      </c>
      <c r="I16" s="78">
        <v>850558</v>
      </c>
      <c r="J16" s="78">
        <v>836242</v>
      </c>
      <c r="K16" s="78">
        <v>638060</v>
      </c>
      <c r="L16" s="78">
        <v>635466</v>
      </c>
      <c r="M16" s="78">
        <v>599952</v>
      </c>
      <c r="N16" s="78">
        <v>666564</v>
      </c>
      <c r="O16" s="110">
        <v>721046</v>
      </c>
      <c r="P16" s="66">
        <f>SUM(D16:O16)</f>
        <v>8608499</v>
      </c>
    </row>
    <row r="17" spans="2:16" s="67" customFormat="1" ht="12.75" customHeight="1">
      <c r="B17" s="63"/>
      <c r="C17" s="64" t="s">
        <v>76</v>
      </c>
      <c r="D17" s="131">
        <v>530894</v>
      </c>
      <c r="E17" s="65">
        <v>657572</v>
      </c>
      <c r="F17" s="65">
        <v>721633</v>
      </c>
      <c r="G17" s="65">
        <v>774043</v>
      </c>
      <c r="H17" s="65">
        <v>823855</v>
      </c>
      <c r="I17" s="65">
        <v>828211</v>
      </c>
      <c r="J17" s="65">
        <v>763022</v>
      </c>
      <c r="K17" s="65">
        <v>607701</v>
      </c>
      <c r="L17" s="65">
        <v>647951</v>
      </c>
      <c r="M17" s="65">
        <v>614177</v>
      </c>
      <c r="N17" s="65">
        <v>605643</v>
      </c>
      <c r="O17" s="132">
        <v>703952</v>
      </c>
      <c r="P17" s="133">
        <f>SUM(D17:O17)</f>
        <v>8278654</v>
      </c>
    </row>
    <row r="18" spans="2:16" s="67" customFormat="1" ht="12.75" customHeight="1" thickBot="1">
      <c r="B18" s="79"/>
      <c r="C18" s="71" t="s">
        <v>18</v>
      </c>
      <c r="D18" s="81">
        <f>D16/D17*100</f>
        <v>100.96346916710304</v>
      </c>
      <c r="E18" s="73">
        <f aca="true" t="shared" si="4" ref="E18:O18">SUM(E16/E17)*100</f>
        <v>105.78035561124865</v>
      </c>
      <c r="F18" s="73">
        <f t="shared" si="4"/>
        <v>103.2993225088099</v>
      </c>
      <c r="G18" s="73">
        <f t="shared" si="4"/>
        <v>103.27798326449565</v>
      </c>
      <c r="H18" s="73">
        <f t="shared" si="4"/>
        <v>107.32009880379437</v>
      </c>
      <c r="I18" s="73">
        <f t="shared" si="4"/>
        <v>102.69822545220964</v>
      </c>
      <c r="J18" s="73">
        <f t="shared" si="4"/>
        <v>109.59605358692149</v>
      </c>
      <c r="K18" s="73">
        <f t="shared" si="4"/>
        <v>104.99571335245459</v>
      </c>
      <c r="L18" s="73">
        <f t="shared" si="4"/>
        <v>98.07315676648388</v>
      </c>
      <c r="M18" s="73">
        <f t="shared" si="4"/>
        <v>97.68389242840418</v>
      </c>
      <c r="N18" s="73">
        <f t="shared" si="4"/>
        <v>110.05889608234554</v>
      </c>
      <c r="O18" s="73">
        <f t="shared" si="4"/>
        <v>102.42829056526581</v>
      </c>
      <c r="P18" s="74">
        <f>P16/P17*100</f>
        <v>103.98428295227701</v>
      </c>
    </row>
    <row r="19" spans="2:16" s="67" customFormat="1" ht="12.75" customHeight="1">
      <c r="B19" s="75" t="s">
        <v>23</v>
      </c>
      <c r="C19" s="76" t="s">
        <v>103</v>
      </c>
      <c r="D19" s="109">
        <v>58153</v>
      </c>
      <c r="E19" s="78">
        <v>80448</v>
      </c>
      <c r="F19" s="78">
        <v>77051</v>
      </c>
      <c r="G19" s="78">
        <v>81083</v>
      </c>
      <c r="H19" s="78">
        <v>98289</v>
      </c>
      <c r="I19" s="78">
        <v>87411</v>
      </c>
      <c r="J19" s="78">
        <v>88275</v>
      </c>
      <c r="K19" s="78">
        <v>67176</v>
      </c>
      <c r="L19" s="78">
        <v>64866</v>
      </c>
      <c r="M19" s="78">
        <v>43630</v>
      </c>
      <c r="N19" s="78">
        <v>46827</v>
      </c>
      <c r="O19" s="110">
        <v>61230</v>
      </c>
      <c r="P19" s="66">
        <f>SUM(D19:O19)</f>
        <v>854439</v>
      </c>
    </row>
    <row r="20" spans="2:16" s="67" customFormat="1" ht="12.75" customHeight="1">
      <c r="B20" s="63"/>
      <c r="C20" s="64" t="s">
        <v>76</v>
      </c>
      <c r="D20" s="131">
        <v>58558</v>
      </c>
      <c r="E20" s="65">
        <v>75606</v>
      </c>
      <c r="F20" s="65">
        <v>80328</v>
      </c>
      <c r="G20" s="65">
        <v>87935</v>
      </c>
      <c r="H20" s="65">
        <v>100795</v>
      </c>
      <c r="I20" s="65">
        <v>91037</v>
      </c>
      <c r="J20" s="65">
        <v>94103</v>
      </c>
      <c r="K20" s="65">
        <v>68912</v>
      </c>
      <c r="L20" s="65">
        <v>69448</v>
      </c>
      <c r="M20" s="65">
        <v>46067</v>
      </c>
      <c r="N20" s="65">
        <v>47614</v>
      </c>
      <c r="O20" s="132">
        <v>64142</v>
      </c>
      <c r="P20" s="133">
        <f>SUM(D20:O20)</f>
        <v>884545</v>
      </c>
    </row>
    <row r="21" spans="2:16" s="67" customFormat="1" ht="12.75" customHeight="1" thickBot="1">
      <c r="B21" s="79"/>
      <c r="C21" s="80" t="s">
        <v>18</v>
      </c>
      <c r="D21" s="81">
        <f>D19/D20*100</f>
        <v>99.30837801837494</v>
      </c>
      <c r="E21" s="73">
        <f aca="true" t="shared" si="5" ref="E21:O21">SUM(E19/E20)*100</f>
        <v>106.40425363066424</v>
      </c>
      <c r="F21" s="73">
        <f t="shared" si="5"/>
        <v>95.92047604820237</v>
      </c>
      <c r="G21" s="73">
        <f t="shared" si="5"/>
        <v>92.20788082106101</v>
      </c>
      <c r="H21" s="73">
        <f t="shared" si="5"/>
        <v>97.51376556376805</v>
      </c>
      <c r="I21" s="73">
        <f t="shared" si="5"/>
        <v>96.0170040752661</v>
      </c>
      <c r="J21" s="73">
        <f t="shared" si="5"/>
        <v>93.80678618109943</v>
      </c>
      <c r="K21" s="73">
        <f t="shared" si="5"/>
        <v>97.4808451358254</v>
      </c>
      <c r="L21" s="73">
        <f t="shared" si="5"/>
        <v>93.4022578044004</v>
      </c>
      <c r="M21" s="73">
        <f t="shared" si="5"/>
        <v>94.70987908915276</v>
      </c>
      <c r="N21" s="73">
        <f t="shared" si="5"/>
        <v>98.3471247952283</v>
      </c>
      <c r="O21" s="73">
        <f t="shared" si="5"/>
        <v>95.46007296311309</v>
      </c>
      <c r="P21" s="74">
        <f>P19/P20*100</f>
        <v>96.59644223866508</v>
      </c>
    </row>
    <row r="22" spans="2:16" s="67" customFormat="1" ht="12.75" customHeight="1">
      <c r="B22" s="75" t="s">
        <v>24</v>
      </c>
      <c r="C22" s="76" t="s">
        <v>103</v>
      </c>
      <c r="D22" s="109">
        <v>33591</v>
      </c>
      <c r="E22" s="78">
        <v>44761</v>
      </c>
      <c r="F22" s="78">
        <v>55640</v>
      </c>
      <c r="G22" s="78">
        <v>63936</v>
      </c>
      <c r="H22" s="78">
        <v>66429</v>
      </c>
      <c r="I22" s="78">
        <v>60602</v>
      </c>
      <c r="J22" s="78">
        <v>58802</v>
      </c>
      <c r="K22" s="78">
        <v>45730</v>
      </c>
      <c r="L22" s="78">
        <v>42578</v>
      </c>
      <c r="M22" s="78">
        <v>42433</v>
      </c>
      <c r="N22" s="78">
        <v>43965</v>
      </c>
      <c r="O22" s="110">
        <v>45642</v>
      </c>
      <c r="P22" s="66">
        <f>SUM(D22:O22)</f>
        <v>604109</v>
      </c>
    </row>
    <row r="23" spans="2:16" s="67" customFormat="1" ht="12.75" customHeight="1">
      <c r="B23" s="63"/>
      <c r="C23" s="64" t="s">
        <v>76</v>
      </c>
      <c r="D23" s="131">
        <v>34786</v>
      </c>
      <c r="E23" s="65">
        <v>43332</v>
      </c>
      <c r="F23" s="65">
        <v>50107</v>
      </c>
      <c r="G23" s="65">
        <v>61116</v>
      </c>
      <c r="H23" s="65">
        <v>64050</v>
      </c>
      <c r="I23" s="65">
        <v>58026</v>
      </c>
      <c r="J23" s="65">
        <v>54433</v>
      </c>
      <c r="K23" s="65">
        <v>39227</v>
      </c>
      <c r="L23" s="65">
        <v>43506</v>
      </c>
      <c r="M23" s="65">
        <v>41843</v>
      </c>
      <c r="N23" s="65">
        <v>40812</v>
      </c>
      <c r="O23" s="132">
        <v>43029</v>
      </c>
      <c r="P23" s="133">
        <f>SUM(D23:O23)</f>
        <v>574267</v>
      </c>
    </row>
    <row r="24" spans="2:16" s="67" customFormat="1" ht="12.75" customHeight="1" thickBot="1">
      <c r="B24" s="79"/>
      <c r="C24" s="71" t="s">
        <v>18</v>
      </c>
      <c r="D24" s="81">
        <f>D22/D23*100</f>
        <v>96.56470994078077</v>
      </c>
      <c r="E24" s="73">
        <f aca="true" t="shared" si="6" ref="E24:O24">SUM(E22/E23)*100</f>
        <v>103.2977937782701</v>
      </c>
      <c r="F24" s="73">
        <f t="shared" si="6"/>
        <v>111.04236932963458</v>
      </c>
      <c r="G24" s="73">
        <f t="shared" si="6"/>
        <v>104.61417632043981</v>
      </c>
      <c r="H24" s="73">
        <f t="shared" si="6"/>
        <v>103.71428571428571</v>
      </c>
      <c r="I24" s="73">
        <f t="shared" si="6"/>
        <v>104.43938923930651</v>
      </c>
      <c r="J24" s="73">
        <f t="shared" si="6"/>
        <v>108.02638105560965</v>
      </c>
      <c r="K24" s="73">
        <f t="shared" si="6"/>
        <v>116.57786728528818</v>
      </c>
      <c r="L24" s="73">
        <f t="shared" si="6"/>
        <v>97.86696087895922</v>
      </c>
      <c r="M24" s="73">
        <f t="shared" si="6"/>
        <v>101.41003274143823</v>
      </c>
      <c r="N24" s="73">
        <f t="shared" si="6"/>
        <v>107.72566892090563</v>
      </c>
      <c r="O24" s="73">
        <f t="shared" si="6"/>
        <v>106.07264867879802</v>
      </c>
      <c r="P24" s="74">
        <f>P22/P23*100</f>
        <v>105.19653749910756</v>
      </c>
    </row>
    <row r="25" spans="2:16" s="67" customFormat="1" ht="12.75" customHeight="1">
      <c r="B25" s="75" t="s">
        <v>25</v>
      </c>
      <c r="C25" s="76" t="s">
        <v>103</v>
      </c>
      <c r="D25" s="109">
        <v>3144</v>
      </c>
      <c r="E25" s="78">
        <v>6253</v>
      </c>
      <c r="F25" s="78">
        <v>16985</v>
      </c>
      <c r="G25" s="78">
        <v>17148</v>
      </c>
      <c r="H25" s="78">
        <v>16001</v>
      </c>
      <c r="I25" s="78">
        <v>14794</v>
      </c>
      <c r="J25" s="78">
        <v>5333</v>
      </c>
      <c r="K25" s="78">
        <v>3043</v>
      </c>
      <c r="L25" s="78">
        <v>3027</v>
      </c>
      <c r="M25" s="78">
        <v>1803</v>
      </c>
      <c r="N25" s="78">
        <v>3242</v>
      </c>
      <c r="O25" s="110">
        <v>4898</v>
      </c>
      <c r="P25" s="66">
        <f>SUM(D25:O25)</f>
        <v>95671</v>
      </c>
    </row>
    <row r="26" spans="2:16" s="67" customFormat="1" ht="12.75" customHeight="1">
      <c r="B26" s="63"/>
      <c r="C26" s="64" t="s">
        <v>76</v>
      </c>
      <c r="D26" s="131">
        <v>3306</v>
      </c>
      <c r="E26" s="65">
        <v>6699</v>
      </c>
      <c r="F26" s="65">
        <v>16525</v>
      </c>
      <c r="G26" s="65">
        <v>17221</v>
      </c>
      <c r="H26" s="65">
        <v>16134</v>
      </c>
      <c r="I26" s="65">
        <v>13029</v>
      </c>
      <c r="J26" s="65">
        <v>7097</v>
      </c>
      <c r="K26" s="65">
        <v>3515</v>
      </c>
      <c r="L26" s="65">
        <v>2454</v>
      </c>
      <c r="M26" s="65">
        <v>1589</v>
      </c>
      <c r="N26" s="65">
        <v>2720</v>
      </c>
      <c r="O26" s="132">
        <v>3611</v>
      </c>
      <c r="P26" s="133">
        <f>SUM(D26:O26)</f>
        <v>93900</v>
      </c>
    </row>
    <row r="27" spans="2:16" s="67" customFormat="1" ht="12.75" customHeight="1" thickBot="1">
      <c r="B27" s="79"/>
      <c r="C27" s="80" t="s">
        <v>18</v>
      </c>
      <c r="D27" s="81">
        <f>D25/D26*100</f>
        <v>95.09981851179673</v>
      </c>
      <c r="E27" s="73">
        <f aca="true" t="shared" si="7" ref="E27:O27">SUM(E25/E26)*100</f>
        <v>93.34228989401403</v>
      </c>
      <c r="F27" s="73">
        <f t="shared" si="7"/>
        <v>102.78366111951588</v>
      </c>
      <c r="G27" s="73">
        <f t="shared" si="7"/>
        <v>99.57609894895766</v>
      </c>
      <c r="H27" s="73">
        <f t="shared" si="7"/>
        <v>99.17565389859924</v>
      </c>
      <c r="I27" s="73">
        <f t="shared" si="7"/>
        <v>113.54670350756007</v>
      </c>
      <c r="J27" s="73">
        <f t="shared" si="7"/>
        <v>75.14442722277018</v>
      </c>
      <c r="K27" s="73">
        <f t="shared" si="7"/>
        <v>86.57183499288762</v>
      </c>
      <c r="L27" s="73">
        <f t="shared" si="7"/>
        <v>123.34963325183375</v>
      </c>
      <c r="M27" s="73">
        <f t="shared" si="7"/>
        <v>113.46758967904343</v>
      </c>
      <c r="N27" s="73">
        <f t="shared" si="7"/>
        <v>119.19117647058823</v>
      </c>
      <c r="O27" s="73">
        <f t="shared" si="7"/>
        <v>135.64109664912766</v>
      </c>
      <c r="P27" s="74">
        <f>P25/P26*100</f>
        <v>101.88604898828541</v>
      </c>
    </row>
    <row r="28" spans="2:16" s="67" customFormat="1" ht="12.75" customHeight="1">
      <c r="B28" s="75" t="s">
        <v>26</v>
      </c>
      <c r="C28" s="76" t="s">
        <v>103</v>
      </c>
      <c r="D28" s="109">
        <v>2931</v>
      </c>
      <c r="E28" s="78">
        <v>4002</v>
      </c>
      <c r="F28" s="78">
        <v>6033</v>
      </c>
      <c r="G28" s="78">
        <v>5977</v>
      </c>
      <c r="H28" s="78">
        <v>7289</v>
      </c>
      <c r="I28" s="78">
        <v>6550</v>
      </c>
      <c r="J28" s="78">
        <v>6139</v>
      </c>
      <c r="K28" s="78">
        <v>4051</v>
      </c>
      <c r="L28" s="78">
        <v>2651</v>
      </c>
      <c r="M28" s="78">
        <v>2713</v>
      </c>
      <c r="N28" s="78">
        <v>3074</v>
      </c>
      <c r="O28" s="110">
        <v>2433</v>
      </c>
      <c r="P28" s="66">
        <f>SUM(D28:O28)</f>
        <v>53843</v>
      </c>
    </row>
    <row r="29" spans="2:16" s="67" customFormat="1" ht="12.75" customHeight="1">
      <c r="B29" s="63"/>
      <c r="C29" s="64" t="s">
        <v>76</v>
      </c>
      <c r="D29" s="131">
        <v>2616</v>
      </c>
      <c r="E29" s="65">
        <v>3429</v>
      </c>
      <c r="F29" s="65">
        <v>6188</v>
      </c>
      <c r="G29" s="65">
        <v>6561</v>
      </c>
      <c r="H29" s="65">
        <v>8052</v>
      </c>
      <c r="I29" s="65">
        <v>7613</v>
      </c>
      <c r="J29" s="65">
        <v>6942</v>
      </c>
      <c r="K29" s="65">
        <v>3875</v>
      </c>
      <c r="L29" s="65">
        <v>3114</v>
      </c>
      <c r="M29" s="65">
        <v>2517</v>
      </c>
      <c r="N29" s="65">
        <v>3013</v>
      </c>
      <c r="O29" s="132">
        <v>3074</v>
      </c>
      <c r="P29" s="133">
        <f>SUM(D29:O29)</f>
        <v>56994</v>
      </c>
    </row>
    <row r="30" spans="2:16" s="67" customFormat="1" ht="12.75" customHeight="1" thickBot="1">
      <c r="B30" s="79"/>
      <c r="C30" s="71" t="s">
        <v>18</v>
      </c>
      <c r="D30" s="81">
        <f>D28/D29*100</f>
        <v>112.04128440366972</v>
      </c>
      <c r="E30" s="73">
        <f aca="true" t="shared" si="8" ref="E30:O30">SUM(E28/E29)*100</f>
        <v>116.71041119860017</v>
      </c>
      <c r="F30" s="73">
        <f t="shared" si="8"/>
        <v>97.4951519069166</v>
      </c>
      <c r="G30" s="73">
        <f t="shared" si="8"/>
        <v>91.09891784788904</v>
      </c>
      <c r="H30" s="73">
        <f t="shared" si="8"/>
        <v>90.52409339294584</v>
      </c>
      <c r="I30" s="73">
        <f t="shared" si="8"/>
        <v>86.03704190200972</v>
      </c>
      <c r="J30" s="73">
        <f t="shared" si="8"/>
        <v>88.43272832036877</v>
      </c>
      <c r="K30" s="73">
        <f t="shared" si="8"/>
        <v>104.54193548387096</v>
      </c>
      <c r="L30" s="73">
        <f t="shared" si="8"/>
        <v>85.13166345536288</v>
      </c>
      <c r="M30" s="73">
        <f t="shared" si="8"/>
        <v>107.78704807310291</v>
      </c>
      <c r="N30" s="73">
        <f t="shared" si="8"/>
        <v>102.02456023896448</v>
      </c>
      <c r="O30" s="73">
        <f t="shared" si="8"/>
        <v>79.14769030579049</v>
      </c>
      <c r="P30" s="74">
        <f>P28/P29*100</f>
        <v>94.47134786117837</v>
      </c>
    </row>
    <row r="31" spans="2:16" s="67" customFormat="1" ht="12.75" customHeight="1">
      <c r="B31" s="75" t="s">
        <v>27</v>
      </c>
      <c r="C31" s="76" t="s">
        <v>103</v>
      </c>
      <c r="D31" s="109">
        <v>20421</v>
      </c>
      <c r="E31" s="78">
        <v>21524</v>
      </c>
      <c r="F31" s="78">
        <v>27940</v>
      </c>
      <c r="G31" s="78">
        <v>30628</v>
      </c>
      <c r="H31" s="78">
        <v>33599</v>
      </c>
      <c r="I31" s="78">
        <v>32382</v>
      </c>
      <c r="J31" s="78">
        <v>28563</v>
      </c>
      <c r="K31" s="78">
        <v>24270</v>
      </c>
      <c r="L31" s="78">
        <v>22410</v>
      </c>
      <c r="M31" s="78">
        <v>21819</v>
      </c>
      <c r="N31" s="78">
        <v>21551</v>
      </c>
      <c r="O31" s="110">
        <v>23935</v>
      </c>
      <c r="P31" s="66">
        <f>SUM(D31:O31)</f>
        <v>309042</v>
      </c>
    </row>
    <row r="32" spans="2:16" s="67" customFormat="1" ht="12.75" customHeight="1">
      <c r="B32" s="63"/>
      <c r="C32" s="64" t="s">
        <v>76</v>
      </c>
      <c r="D32" s="131">
        <v>19998</v>
      </c>
      <c r="E32" s="65">
        <v>22002</v>
      </c>
      <c r="F32" s="65">
        <v>26532</v>
      </c>
      <c r="G32" s="65">
        <v>30556</v>
      </c>
      <c r="H32" s="65">
        <v>32355</v>
      </c>
      <c r="I32" s="65">
        <v>34591</v>
      </c>
      <c r="J32" s="65">
        <v>29653</v>
      </c>
      <c r="K32" s="65">
        <v>21502</v>
      </c>
      <c r="L32" s="65">
        <v>21647</v>
      </c>
      <c r="M32" s="65">
        <v>22892</v>
      </c>
      <c r="N32" s="65">
        <v>21295</v>
      </c>
      <c r="O32" s="132">
        <v>23159</v>
      </c>
      <c r="P32" s="133">
        <f>SUM(D32:O32)</f>
        <v>306182</v>
      </c>
    </row>
    <row r="33" spans="2:16" s="67" customFormat="1" ht="12.75" customHeight="1" thickBot="1">
      <c r="B33" s="79"/>
      <c r="C33" s="80" t="s">
        <v>18</v>
      </c>
      <c r="D33" s="81">
        <f>D31/D32*100</f>
        <v>102.1152115211521</v>
      </c>
      <c r="E33" s="73">
        <f aca="true" t="shared" si="9" ref="E33:O33">SUM(E31/E32)*100</f>
        <v>97.8274702299791</v>
      </c>
      <c r="F33" s="73">
        <f t="shared" si="9"/>
        <v>105.30679933665009</v>
      </c>
      <c r="G33" s="73">
        <f t="shared" si="9"/>
        <v>100.2356329362482</v>
      </c>
      <c r="H33" s="73">
        <f t="shared" si="9"/>
        <v>103.84484623705762</v>
      </c>
      <c r="I33" s="73">
        <f t="shared" si="9"/>
        <v>93.61394582405828</v>
      </c>
      <c r="J33" s="73">
        <f t="shared" si="9"/>
        <v>96.32414932721815</v>
      </c>
      <c r="K33" s="73">
        <f t="shared" si="9"/>
        <v>112.87322109571203</v>
      </c>
      <c r="L33" s="73">
        <f t="shared" si="9"/>
        <v>103.52473783896153</v>
      </c>
      <c r="M33" s="73">
        <f t="shared" si="9"/>
        <v>95.31277302114276</v>
      </c>
      <c r="N33" s="73">
        <f t="shared" si="9"/>
        <v>101.20216013148627</v>
      </c>
      <c r="O33" s="73">
        <f t="shared" si="9"/>
        <v>103.35074916878968</v>
      </c>
      <c r="P33" s="74">
        <f>P31/P32*100</f>
        <v>100.93408495600656</v>
      </c>
    </row>
    <row r="34" spans="2:16" s="67" customFormat="1" ht="12.75" customHeight="1">
      <c r="B34" s="75" t="s">
        <v>28</v>
      </c>
      <c r="C34" s="76" t="s">
        <v>103</v>
      </c>
      <c r="D34" s="109">
        <v>20708</v>
      </c>
      <c r="E34" s="78">
        <v>28023</v>
      </c>
      <c r="F34" s="78">
        <v>31735</v>
      </c>
      <c r="G34" s="78">
        <v>36799</v>
      </c>
      <c r="H34" s="78">
        <v>43843</v>
      </c>
      <c r="I34" s="82">
        <v>39547</v>
      </c>
      <c r="J34" s="78">
        <v>37019</v>
      </c>
      <c r="K34" s="78">
        <v>25930</v>
      </c>
      <c r="L34" s="78">
        <v>17460</v>
      </c>
      <c r="M34" s="78">
        <v>17333</v>
      </c>
      <c r="N34" s="78">
        <v>22135</v>
      </c>
      <c r="O34" s="110">
        <v>21682</v>
      </c>
      <c r="P34" s="66">
        <f>SUM(D34:O34)</f>
        <v>342214</v>
      </c>
    </row>
    <row r="35" spans="2:16" s="67" customFormat="1" ht="12.75" customHeight="1">
      <c r="B35" s="63"/>
      <c r="C35" s="64" t="s">
        <v>76</v>
      </c>
      <c r="D35" s="131">
        <v>22297</v>
      </c>
      <c r="E35" s="65">
        <v>28187</v>
      </c>
      <c r="F35" s="65">
        <v>30668</v>
      </c>
      <c r="G35" s="65">
        <v>38466</v>
      </c>
      <c r="H35" s="65">
        <v>46165</v>
      </c>
      <c r="I35" s="111">
        <v>42190</v>
      </c>
      <c r="J35" s="65">
        <v>37254</v>
      </c>
      <c r="K35" s="65">
        <v>24668</v>
      </c>
      <c r="L35" s="65">
        <v>17679</v>
      </c>
      <c r="M35" s="65">
        <v>16917</v>
      </c>
      <c r="N35" s="65">
        <v>22024</v>
      </c>
      <c r="O35" s="132">
        <v>22147</v>
      </c>
      <c r="P35" s="133">
        <f>SUM(D35:O35)</f>
        <v>348662</v>
      </c>
    </row>
    <row r="36" spans="2:16" s="67" customFormat="1" ht="12.75" customHeight="1" thickBot="1">
      <c r="B36" s="63"/>
      <c r="C36" s="71" t="s">
        <v>18</v>
      </c>
      <c r="D36" s="72">
        <f>D34/D35*100</f>
        <v>92.87348073731893</v>
      </c>
      <c r="E36" s="73">
        <f aca="true" t="shared" si="10" ref="E36:O36">SUM(E34/E35)*100</f>
        <v>99.41817149749885</v>
      </c>
      <c r="F36" s="73">
        <f t="shared" si="10"/>
        <v>103.47919655667145</v>
      </c>
      <c r="G36" s="73">
        <f t="shared" si="10"/>
        <v>95.66630270888577</v>
      </c>
      <c r="H36" s="73">
        <f t="shared" si="10"/>
        <v>94.97021553124661</v>
      </c>
      <c r="I36" s="73">
        <f t="shared" si="10"/>
        <v>93.73548234178716</v>
      </c>
      <c r="J36" s="73">
        <f t="shared" si="10"/>
        <v>99.36919525420089</v>
      </c>
      <c r="K36" s="73">
        <f t="shared" si="10"/>
        <v>105.11593967893627</v>
      </c>
      <c r="L36" s="73">
        <f t="shared" si="10"/>
        <v>98.7612421517054</v>
      </c>
      <c r="M36" s="73">
        <f t="shared" si="10"/>
        <v>102.45906484601288</v>
      </c>
      <c r="N36" s="73">
        <f t="shared" si="10"/>
        <v>100.50399564111878</v>
      </c>
      <c r="O36" s="73">
        <f t="shared" si="10"/>
        <v>97.90039282972863</v>
      </c>
      <c r="P36" s="74">
        <f>P34/P35*100</f>
        <v>98.15064446369263</v>
      </c>
    </row>
    <row r="37" spans="2:16" s="67" customFormat="1" ht="12.75" customHeight="1">
      <c r="B37" s="83" t="s">
        <v>29</v>
      </c>
      <c r="C37" s="76" t="s">
        <v>103</v>
      </c>
      <c r="D37" s="109">
        <v>24532</v>
      </c>
      <c r="E37" s="78">
        <v>34232</v>
      </c>
      <c r="F37" s="78">
        <v>39316</v>
      </c>
      <c r="G37" s="78">
        <v>41610</v>
      </c>
      <c r="H37" s="78">
        <v>47711</v>
      </c>
      <c r="I37" s="78">
        <v>48687</v>
      </c>
      <c r="J37" s="78">
        <v>44215</v>
      </c>
      <c r="K37" s="78">
        <v>30900</v>
      </c>
      <c r="L37" s="78">
        <v>21110</v>
      </c>
      <c r="M37" s="78">
        <v>21752</v>
      </c>
      <c r="N37" s="78">
        <v>32199</v>
      </c>
      <c r="O37" s="110">
        <v>25944</v>
      </c>
      <c r="P37" s="66">
        <f>SUM(D37:O37)</f>
        <v>412208</v>
      </c>
    </row>
    <row r="38" spans="2:16" s="67" customFormat="1" ht="12.75" customHeight="1">
      <c r="B38" s="84"/>
      <c r="C38" s="64" t="s">
        <v>76</v>
      </c>
      <c r="D38" s="131">
        <v>21153</v>
      </c>
      <c r="E38" s="65">
        <v>29514</v>
      </c>
      <c r="F38" s="65">
        <v>33838</v>
      </c>
      <c r="G38" s="65">
        <v>35687</v>
      </c>
      <c r="H38" s="65">
        <v>41459</v>
      </c>
      <c r="I38" s="65">
        <v>42820</v>
      </c>
      <c r="J38" s="65">
        <v>39817</v>
      </c>
      <c r="K38" s="65">
        <v>26347</v>
      </c>
      <c r="L38" s="65">
        <v>19808</v>
      </c>
      <c r="M38" s="65">
        <v>21263</v>
      </c>
      <c r="N38" s="65">
        <v>31102</v>
      </c>
      <c r="O38" s="132">
        <v>27478</v>
      </c>
      <c r="P38" s="133">
        <f>SUM(D38:O38)</f>
        <v>370286</v>
      </c>
    </row>
    <row r="39" spans="2:16" s="67" customFormat="1" ht="12.75" customHeight="1" thickBot="1">
      <c r="B39" s="85"/>
      <c r="C39" s="80" t="s">
        <v>18</v>
      </c>
      <c r="D39" s="81">
        <f>D37/D38*100</f>
        <v>115.97409350919492</v>
      </c>
      <c r="E39" s="73">
        <f aca="true" t="shared" si="11" ref="E39:O39">SUM(E37/E38)*100</f>
        <v>115.98563393643695</v>
      </c>
      <c r="F39" s="73">
        <f t="shared" si="11"/>
        <v>116.18890005319464</v>
      </c>
      <c r="G39" s="73">
        <f t="shared" si="11"/>
        <v>116.5970801692493</v>
      </c>
      <c r="H39" s="73">
        <f t="shared" si="11"/>
        <v>115.07995851322994</v>
      </c>
      <c r="I39" s="73">
        <f t="shared" si="11"/>
        <v>113.70154133582437</v>
      </c>
      <c r="J39" s="73">
        <f t="shared" si="11"/>
        <v>111.04553331491573</v>
      </c>
      <c r="K39" s="73">
        <f t="shared" si="11"/>
        <v>117.28090484685163</v>
      </c>
      <c r="L39" s="73">
        <f t="shared" si="11"/>
        <v>106.57310177705976</v>
      </c>
      <c r="M39" s="73">
        <f t="shared" si="11"/>
        <v>102.29976955274421</v>
      </c>
      <c r="N39" s="73">
        <f t="shared" si="11"/>
        <v>103.5271043662787</v>
      </c>
      <c r="O39" s="73">
        <f t="shared" si="11"/>
        <v>94.41735206346897</v>
      </c>
      <c r="P39" s="74">
        <f>P37/P38*100</f>
        <v>111.32151904203778</v>
      </c>
    </row>
    <row r="40" spans="2:16" s="67" customFormat="1" ht="12.75" customHeight="1">
      <c r="B40" s="86" t="s">
        <v>30</v>
      </c>
      <c r="C40" s="76" t="s">
        <v>103</v>
      </c>
      <c r="D40" s="109">
        <v>1443</v>
      </c>
      <c r="E40" s="78">
        <v>2507</v>
      </c>
      <c r="F40" s="78">
        <v>3008</v>
      </c>
      <c r="G40" s="78">
        <v>2830</v>
      </c>
      <c r="H40" s="78">
        <v>2864</v>
      </c>
      <c r="I40" s="78">
        <v>2437</v>
      </c>
      <c r="J40" s="78">
        <v>2450</v>
      </c>
      <c r="K40" s="78">
        <v>2025</v>
      </c>
      <c r="L40" s="78">
        <v>1699</v>
      </c>
      <c r="M40" s="78">
        <v>1488</v>
      </c>
      <c r="N40" s="78">
        <v>2692</v>
      </c>
      <c r="O40" s="110">
        <v>2076</v>
      </c>
      <c r="P40" s="66">
        <f>SUM(D40:O40)</f>
        <v>27519</v>
      </c>
    </row>
    <row r="41" spans="2:16" s="67" customFormat="1" ht="12.75" customHeight="1">
      <c r="B41" s="87"/>
      <c r="C41" s="64" t="s">
        <v>76</v>
      </c>
      <c r="D41" s="131">
        <v>1681</v>
      </c>
      <c r="E41" s="65">
        <v>2423</v>
      </c>
      <c r="F41" s="65">
        <v>2899</v>
      </c>
      <c r="G41" s="65">
        <v>2912</v>
      </c>
      <c r="H41" s="65">
        <v>3177</v>
      </c>
      <c r="I41" s="65">
        <v>2914</v>
      </c>
      <c r="J41" s="65">
        <v>2920</v>
      </c>
      <c r="K41" s="65">
        <v>2320</v>
      </c>
      <c r="L41" s="65">
        <v>1812</v>
      </c>
      <c r="M41" s="65">
        <v>1739</v>
      </c>
      <c r="N41" s="65">
        <v>2573</v>
      </c>
      <c r="O41" s="132">
        <v>2213</v>
      </c>
      <c r="P41" s="133">
        <f>SUM(D41:O41)</f>
        <v>29583</v>
      </c>
    </row>
    <row r="42" spans="2:16" s="67" customFormat="1" ht="12.75" customHeight="1" thickBot="1">
      <c r="B42" s="88"/>
      <c r="C42" s="71" t="s">
        <v>18</v>
      </c>
      <c r="D42" s="81">
        <f>D40/D41*100</f>
        <v>85.84176085663296</v>
      </c>
      <c r="E42" s="73">
        <f aca="true" t="shared" si="12" ref="E42:O42">SUM(E40/E41)*100</f>
        <v>103.46677672307057</v>
      </c>
      <c r="F42" s="73">
        <f t="shared" si="12"/>
        <v>103.75991721283202</v>
      </c>
      <c r="G42" s="73">
        <f t="shared" si="12"/>
        <v>97.18406593406593</v>
      </c>
      <c r="H42" s="73">
        <f t="shared" si="12"/>
        <v>90.14793830657854</v>
      </c>
      <c r="I42" s="73">
        <f t="shared" si="12"/>
        <v>83.63074811256006</v>
      </c>
      <c r="J42" s="73">
        <f t="shared" si="12"/>
        <v>83.9041095890411</v>
      </c>
      <c r="K42" s="73">
        <f t="shared" si="12"/>
        <v>87.28448275862068</v>
      </c>
      <c r="L42" s="73">
        <f t="shared" si="12"/>
        <v>93.76379690949227</v>
      </c>
      <c r="M42" s="73">
        <f t="shared" si="12"/>
        <v>85.56641748131109</v>
      </c>
      <c r="N42" s="73">
        <f t="shared" si="12"/>
        <v>104.62495141857752</v>
      </c>
      <c r="O42" s="73">
        <f t="shared" si="12"/>
        <v>93.8093086308179</v>
      </c>
      <c r="P42" s="74">
        <f>P40/P41*100</f>
        <v>93.0230199776899</v>
      </c>
    </row>
    <row r="43" spans="2:16" s="67" customFormat="1" ht="12.75" customHeight="1">
      <c r="B43" s="86" t="s">
        <v>31</v>
      </c>
      <c r="C43" s="76" t="s">
        <v>103</v>
      </c>
      <c r="D43" s="77">
        <f aca="true" t="shared" si="13" ref="D43:F44">D16+D19+D22+D25+D28+D31+D34+D37+D40</f>
        <v>700932</v>
      </c>
      <c r="E43" s="77">
        <f t="shared" si="13"/>
        <v>917332</v>
      </c>
      <c r="F43" s="77">
        <f t="shared" si="13"/>
        <v>1003150</v>
      </c>
      <c r="G43" s="77">
        <f aca="true" t="shared" si="14" ref="G43:I44">G16+G19+G22+G25+G28+G31+G34+G37+G40</f>
        <v>1079427</v>
      </c>
      <c r="H43" s="77">
        <f t="shared" si="14"/>
        <v>1200187</v>
      </c>
      <c r="I43" s="77">
        <f t="shared" si="14"/>
        <v>1142968</v>
      </c>
      <c r="J43" s="77">
        <f aca="true" t="shared" si="15" ref="J43:L44">J16+J19+J22+J25+J28+J31+J34+J37+J40</f>
        <v>1107038</v>
      </c>
      <c r="K43" s="77">
        <f t="shared" si="15"/>
        <v>841185</v>
      </c>
      <c r="L43" s="77">
        <f t="shared" si="15"/>
        <v>811267</v>
      </c>
      <c r="M43" s="77">
        <f aca="true" t="shared" si="16" ref="M43:P44">M16+M19+M22+M25+M28+M31+M34+M37+M40</f>
        <v>752923</v>
      </c>
      <c r="N43" s="77">
        <f t="shared" si="16"/>
        <v>842249</v>
      </c>
      <c r="O43" s="77">
        <f t="shared" si="16"/>
        <v>908886</v>
      </c>
      <c r="P43" s="66">
        <f t="shared" si="16"/>
        <v>11307544</v>
      </c>
    </row>
    <row r="44" spans="2:16" s="67" customFormat="1" ht="12.75" customHeight="1">
      <c r="B44" s="87"/>
      <c r="C44" s="68" t="s">
        <v>76</v>
      </c>
      <c r="D44" s="69">
        <f t="shared" si="13"/>
        <v>695289</v>
      </c>
      <c r="E44" s="69">
        <f t="shared" si="13"/>
        <v>868764</v>
      </c>
      <c r="F44" s="69">
        <f t="shared" si="13"/>
        <v>968718</v>
      </c>
      <c r="G44" s="69">
        <f t="shared" si="14"/>
        <v>1054497</v>
      </c>
      <c r="H44" s="69">
        <f t="shared" si="14"/>
        <v>1136042</v>
      </c>
      <c r="I44" s="69">
        <f t="shared" si="14"/>
        <v>1120431</v>
      </c>
      <c r="J44" s="69">
        <f t="shared" si="15"/>
        <v>1035241</v>
      </c>
      <c r="K44" s="69">
        <f t="shared" si="15"/>
        <v>798067</v>
      </c>
      <c r="L44" s="69">
        <f t="shared" si="15"/>
        <v>827419</v>
      </c>
      <c r="M44" s="69">
        <f t="shared" si="16"/>
        <v>769004</v>
      </c>
      <c r="N44" s="69">
        <f t="shared" si="16"/>
        <v>776796</v>
      </c>
      <c r="O44" s="69">
        <f t="shared" si="16"/>
        <v>892805</v>
      </c>
      <c r="P44" s="70">
        <f t="shared" si="16"/>
        <v>10943073</v>
      </c>
    </row>
    <row r="45" spans="2:16" s="67" customFormat="1" ht="12.75" customHeight="1" thickBot="1">
      <c r="B45" s="88"/>
      <c r="C45" s="80" t="s">
        <v>18</v>
      </c>
      <c r="D45" s="81">
        <f aca="true" t="shared" si="17" ref="D45:O45">D43/D44*100</f>
        <v>100.81160495851364</v>
      </c>
      <c r="E45" s="81">
        <f t="shared" si="17"/>
        <v>105.59047106003472</v>
      </c>
      <c r="F45" s="81">
        <f t="shared" si="17"/>
        <v>103.55438837721607</v>
      </c>
      <c r="G45" s="81">
        <f t="shared" si="17"/>
        <v>102.36416035323002</v>
      </c>
      <c r="H45" s="81">
        <f t="shared" si="17"/>
        <v>105.64635814520942</v>
      </c>
      <c r="I45" s="81">
        <f t="shared" si="17"/>
        <v>102.01145809068117</v>
      </c>
      <c r="J45" s="81">
        <f t="shared" si="17"/>
        <v>106.9352933278338</v>
      </c>
      <c r="K45" s="81">
        <f t="shared" si="17"/>
        <v>105.402804526437</v>
      </c>
      <c r="L45" s="81">
        <f t="shared" si="17"/>
        <v>98.04790559559305</v>
      </c>
      <c r="M45" s="81">
        <f t="shared" si="17"/>
        <v>97.90885353002065</v>
      </c>
      <c r="N45" s="81">
        <f t="shared" si="17"/>
        <v>108.42602176118312</v>
      </c>
      <c r="O45" s="81">
        <f t="shared" si="17"/>
        <v>101.80117718874781</v>
      </c>
      <c r="P45" s="74">
        <f>P43/P44*100</f>
        <v>103.33060923563244</v>
      </c>
    </row>
    <row r="46" spans="2:15" ht="12.75" customHeight="1">
      <c r="B46" s="216" t="s">
        <v>32</v>
      </c>
      <c r="C46" s="216"/>
      <c r="D46" s="216"/>
      <c r="E46" s="216"/>
      <c r="O46" s="14" t="s">
        <v>33</v>
      </c>
    </row>
    <row r="47" spans="2:9" ht="12.75" customHeight="1">
      <c r="B47" s="216"/>
      <c r="C47" s="216"/>
      <c r="D47" s="216"/>
      <c r="E47" s="216"/>
      <c r="F47" s="216"/>
      <c r="G47" s="216"/>
      <c r="H47" s="216"/>
      <c r="I47" s="216"/>
    </row>
  </sheetData>
  <mergeCells count="4">
    <mergeCell ref="B46:E46"/>
    <mergeCell ref="B1:G1"/>
    <mergeCell ref="B3:C3"/>
    <mergeCell ref="B47:I47"/>
  </mergeCells>
  <printOptions/>
  <pageMargins left="0.5905511811023623" right="0.5905511811023623" top="0.5" bottom="0.3" header="0.42" footer="0.39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9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2.375" style="121" customWidth="1"/>
    <col min="3" max="14" width="8.25390625" style="121" customWidth="1"/>
    <col min="15" max="15" width="12.125" style="121" customWidth="1"/>
    <col min="16" max="17" width="9.00390625" style="121" customWidth="1"/>
    <col min="18" max="27" width="9.00390625" style="120" customWidth="1"/>
    <col min="28" max="16384" width="9.00390625" style="121" customWidth="1"/>
  </cols>
  <sheetData>
    <row r="1" spans="2:27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2:27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2:27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27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27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2:27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R6" s="120"/>
      <c r="S6" s="120"/>
      <c r="T6" s="120"/>
      <c r="U6" s="120"/>
      <c r="V6" s="120"/>
      <c r="W6" s="120"/>
      <c r="X6" s="120"/>
      <c r="Y6" s="120"/>
      <c r="Z6" s="120"/>
      <c r="AA6" s="120"/>
    </row>
    <row r="7" spans="2:27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27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27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27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R10" s="120"/>
      <c r="S10" s="120"/>
      <c r="T10" s="120"/>
      <c r="U10" s="120"/>
      <c r="V10" s="120"/>
      <c r="W10" s="120"/>
      <c r="X10" s="120"/>
      <c r="Y10" s="120"/>
      <c r="Z10" s="120"/>
      <c r="AA10" s="120"/>
    </row>
    <row r="11" spans="2:27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2:15" ht="21" customHeight="1">
      <c r="B12" s="121" t="s">
        <v>79</v>
      </c>
      <c r="O12" s="122" t="s">
        <v>80</v>
      </c>
    </row>
    <row r="13" spans="2:27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2:27" s="125" customFormat="1" ht="21" customHeight="1">
      <c r="B14" s="127" t="s">
        <v>93</v>
      </c>
      <c r="C14" s="128">
        <v>884.9</v>
      </c>
      <c r="D14" s="128">
        <v>1103.7</v>
      </c>
      <c r="E14" s="128">
        <v>1151.3</v>
      </c>
      <c r="F14" s="128">
        <v>1311.7</v>
      </c>
      <c r="G14" s="128">
        <v>1565.6</v>
      </c>
      <c r="H14" s="128">
        <v>1356.6</v>
      </c>
      <c r="I14" s="128">
        <v>1208.7</v>
      </c>
      <c r="J14" s="128">
        <v>943.2</v>
      </c>
      <c r="K14" s="128">
        <v>1024.2</v>
      </c>
      <c r="L14" s="128">
        <v>936.1</v>
      </c>
      <c r="M14" s="128">
        <v>994.8</v>
      </c>
      <c r="N14" s="128">
        <v>1106</v>
      </c>
      <c r="O14" s="128">
        <f>SUM(C14:N14)</f>
        <v>13586.800000000001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2:27" s="125" customFormat="1" ht="21" customHeight="1">
      <c r="B15" s="127" t="s">
        <v>94</v>
      </c>
      <c r="C15" s="128">
        <v>804.8</v>
      </c>
      <c r="D15" s="128">
        <v>1061</v>
      </c>
      <c r="E15" s="128">
        <v>1219.6</v>
      </c>
      <c r="F15" s="128">
        <v>1328.6</v>
      </c>
      <c r="G15" s="128">
        <v>1528.5</v>
      </c>
      <c r="H15" s="128">
        <v>1318.3</v>
      </c>
      <c r="I15" s="128">
        <v>1164.9</v>
      </c>
      <c r="J15" s="128">
        <v>896.2</v>
      </c>
      <c r="K15" s="128">
        <v>945.1</v>
      </c>
      <c r="L15" s="128">
        <v>865.5</v>
      </c>
      <c r="M15" s="128">
        <v>938.2</v>
      </c>
      <c r="N15" s="128">
        <v>1019.6</v>
      </c>
      <c r="O15" s="128">
        <f>SUM(C15:N15)</f>
        <v>13090.300000000003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2:27" s="125" customFormat="1" ht="21" customHeight="1">
      <c r="B16" s="127" t="s">
        <v>95</v>
      </c>
      <c r="C16" s="128">
        <v>841.8</v>
      </c>
      <c r="D16" s="128">
        <v>1069.3</v>
      </c>
      <c r="E16" s="128">
        <v>1152.2</v>
      </c>
      <c r="F16" s="128">
        <v>1252.4</v>
      </c>
      <c r="G16" s="128">
        <v>1449.5</v>
      </c>
      <c r="H16" s="128">
        <v>1284.9</v>
      </c>
      <c r="I16" s="128">
        <v>1145.2</v>
      </c>
      <c r="J16" s="128">
        <v>869.7</v>
      </c>
      <c r="K16" s="128">
        <v>908</v>
      </c>
      <c r="L16" s="128">
        <v>864.8</v>
      </c>
      <c r="M16" s="128">
        <v>927.4</v>
      </c>
      <c r="N16" s="128">
        <v>1015.8</v>
      </c>
      <c r="O16" s="128">
        <f>SUM(C16:N16)</f>
        <v>12781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2:27" s="125" customFormat="1" ht="21" customHeight="1">
      <c r="B17" s="127" t="s">
        <v>96</v>
      </c>
      <c r="C17" s="128">
        <v>822.1</v>
      </c>
      <c r="D17" s="128">
        <v>1036.9</v>
      </c>
      <c r="E17" s="128">
        <v>1125</v>
      </c>
      <c r="F17" s="128">
        <v>1253.3</v>
      </c>
      <c r="G17" s="128">
        <v>1451.4</v>
      </c>
      <c r="H17" s="128">
        <v>1290.4</v>
      </c>
      <c r="I17" s="128">
        <v>1171.4</v>
      </c>
      <c r="J17" s="128">
        <v>895.7</v>
      </c>
      <c r="K17" s="128">
        <v>941.9</v>
      </c>
      <c r="L17" s="128">
        <v>855.5</v>
      </c>
      <c r="M17" s="128">
        <v>854.6</v>
      </c>
      <c r="N17" s="128">
        <v>1007</v>
      </c>
      <c r="O17" s="128">
        <f>SUM(C17:N17)</f>
        <v>12705.2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s="125" customFormat="1" ht="21" customHeight="1">
      <c r="B18" s="127" t="s">
        <v>105</v>
      </c>
      <c r="C18" s="128">
        <v>822.7</v>
      </c>
      <c r="D18" s="128">
        <v>1101.9</v>
      </c>
      <c r="E18" s="128">
        <v>1158.6</v>
      </c>
      <c r="F18" s="128">
        <v>1280.6</v>
      </c>
      <c r="G18" s="128">
        <v>1519.3</v>
      </c>
      <c r="H18" s="128">
        <v>1308.2</v>
      </c>
      <c r="I18" s="128">
        <v>1242.3</v>
      </c>
      <c r="J18" s="194">
        <v>939.5</v>
      </c>
      <c r="K18" s="196">
        <v>925</v>
      </c>
      <c r="L18" s="128">
        <v>838.3</v>
      </c>
      <c r="M18" s="128">
        <v>925.9</v>
      </c>
      <c r="N18" s="128">
        <v>1019.4</v>
      </c>
      <c r="O18" s="128">
        <f>SUM(C18:N18)</f>
        <v>13081.699999999997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3:10" ht="12.75" customHeight="1">
      <c r="C19" s="229"/>
      <c r="D19" s="229"/>
      <c r="E19" s="229"/>
      <c r="F19" s="229"/>
      <c r="G19" s="192"/>
      <c r="H19" s="192"/>
      <c r="I19" s="192"/>
      <c r="J19" s="192"/>
    </row>
    <row r="20" s="120" customFormat="1" ht="13.5"/>
    <row r="21" s="120" customFormat="1" ht="13.5"/>
    <row r="22" s="120" customFormat="1" ht="13.5"/>
    <row r="23" s="120" customFormat="1" ht="13.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</sheetData>
  <mergeCells count="1">
    <mergeCell ref="C19:F19"/>
  </mergeCells>
  <printOptions/>
  <pageMargins left="0.7" right="0.43" top="0.94" bottom="0.74" header="0.5" footer="0.5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1.75390625" style="121" customWidth="1"/>
    <col min="3" max="14" width="8.25390625" style="121" customWidth="1"/>
    <col min="15" max="15" width="12.125" style="121" customWidth="1"/>
    <col min="16" max="16384" width="9.00390625" style="121" customWidth="1"/>
  </cols>
  <sheetData>
    <row r="1" spans="2:15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2:15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5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2:15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2:15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2:15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2:15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5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2:15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2:15" ht="21" customHeight="1">
      <c r="B12" s="121" t="s">
        <v>97</v>
      </c>
      <c r="O12" s="122" t="s">
        <v>80</v>
      </c>
    </row>
    <row r="13" spans="2:15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</row>
    <row r="14" spans="2:15" s="125" customFormat="1" ht="21" customHeight="1">
      <c r="B14" s="124" t="s">
        <v>93</v>
      </c>
      <c r="C14" s="128">
        <v>744.3</v>
      </c>
      <c r="D14" s="128">
        <v>928</v>
      </c>
      <c r="E14" s="128">
        <v>984.2</v>
      </c>
      <c r="F14" s="128">
        <v>1117.1</v>
      </c>
      <c r="G14" s="128">
        <v>1214.2</v>
      </c>
      <c r="H14" s="128">
        <v>1184.5</v>
      </c>
      <c r="I14" s="128">
        <v>1070</v>
      </c>
      <c r="J14" s="128">
        <v>843</v>
      </c>
      <c r="K14" s="128">
        <v>909.1</v>
      </c>
      <c r="L14" s="128">
        <v>847.6</v>
      </c>
      <c r="M14" s="128">
        <v>908.1</v>
      </c>
      <c r="N14" s="128">
        <v>993.3</v>
      </c>
      <c r="O14" s="128">
        <f>SUM(C14:N14)</f>
        <v>11743.4</v>
      </c>
    </row>
    <row r="15" spans="2:15" s="125" customFormat="1" ht="21" customHeight="1">
      <c r="B15" s="124" t="s">
        <v>94</v>
      </c>
      <c r="C15" s="128">
        <v>681.6</v>
      </c>
      <c r="D15" s="128">
        <v>905.9</v>
      </c>
      <c r="E15" s="128">
        <v>1054.3</v>
      </c>
      <c r="F15" s="128">
        <v>1132.6</v>
      </c>
      <c r="G15" s="128">
        <v>1195.2</v>
      </c>
      <c r="H15" s="128">
        <v>1159.7</v>
      </c>
      <c r="I15" s="128">
        <v>1025.3</v>
      </c>
      <c r="J15" s="128">
        <v>790.1</v>
      </c>
      <c r="K15" s="128">
        <v>818.8</v>
      </c>
      <c r="L15" s="128">
        <v>769.6</v>
      </c>
      <c r="M15" s="128">
        <v>845.2</v>
      </c>
      <c r="N15" s="128">
        <v>893.5</v>
      </c>
      <c r="O15" s="128">
        <f>SUM(C15:N15)</f>
        <v>11271.800000000001</v>
      </c>
    </row>
    <row r="16" spans="2:15" s="125" customFormat="1" ht="21" customHeight="1">
      <c r="B16" s="124" t="s">
        <v>95</v>
      </c>
      <c r="C16" s="128">
        <v>712.1</v>
      </c>
      <c r="D16" s="128">
        <v>893.2</v>
      </c>
      <c r="E16" s="128">
        <v>990.3</v>
      </c>
      <c r="F16" s="128">
        <v>1049.9</v>
      </c>
      <c r="G16" s="128">
        <v>1124.1</v>
      </c>
      <c r="H16" s="128">
        <v>1117.3</v>
      </c>
      <c r="I16" s="128">
        <v>1009.5</v>
      </c>
      <c r="J16" s="128">
        <v>771.4</v>
      </c>
      <c r="K16" s="128">
        <v>790.8</v>
      </c>
      <c r="L16" s="128">
        <v>774.2</v>
      </c>
      <c r="M16" s="128">
        <v>841.8</v>
      </c>
      <c r="N16" s="128">
        <v>901.3</v>
      </c>
      <c r="O16" s="128">
        <f>SUM(C16:N16)</f>
        <v>10975.9</v>
      </c>
    </row>
    <row r="17" spans="2:15" s="125" customFormat="1" ht="21" customHeight="1">
      <c r="B17" s="127" t="s">
        <v>96</v>
      </c>
      <c r="C17" s="128">
        <v>695.3</v>
      </c>
      <c r="D17" s="128">
        <v>868.8</v>
      </c>
      <c r="E17" s="128">
        <v>968.7</v>
      </c>
      <c r="F17" s="128">
        <v>1054.5</v>
      </c>
      <c r="G17" s="128">
        <v>1136</v>
      </c>
      <c r="H17" s="128">
        <v>1120.4</v>
      </c>
      <c r="I17" s="129">
        <v>1035.2</v>
      </c>
      <c r="J17" s="128">
        <v>798.1</v>
      </c>
      <c r="K17" s="128">
        <v>827.4</v>
      </c>
      <c r="L17" s="128">
        <v>769</v>
      </c>
      <c r="M17" s="128">
        <v>776.8</v>
      </c>
      <c r="N17" s="128">
        <v>892.8</v>
      </c>
      <c r="O17" s="128">
        <f>SUM(C17:N17)</f>
        <v>10943</v>
      </c>
    </row>
    <row r="18" spans="2:15" s="125" customFormat="1" ht="21" customHeight="1">
      <c r="B18" s="127" t="s">
        <v>105</v>
      </c>
      <c r="C18" s="128">
        <v>700.9</v>
      </c>
      <c r="D18" s="128">
        <v>917.3</v>
      </c>
      <c r="E18" s="128">
        <v>1003.2</v>
      </c>
      <c r="F18" s="128">
        <v>1079.4</v>
      </c>
      <c r="G18" s="128">
        <v>1200.2</v>
      </c>
      <c r="H18" s="128">
        <v>1143</v>
      </c>
      <c r="I18" s="129">
        <v>1107</v>
      </c>
      <c r="J18" s="128">
        <v>841.2</v>
      </c>
      <c r="K18" s="128">
        <v>811.3</v>
      </c>
      <c r="L18" s="128">
        <v>752.9</v>
      </c>
      <c r="M18" s="128">
        <v>842.2</v>
      </c>
      <c r="N18" s="128">
        <v>908.9</v>
      </c>
      <c r="O18" s="128">
        <f>SUM(C18:N18)</f>
        <v>11307.5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1.875" style="121" customWidth="1"/>
    <col min="3" max="14" width="8.25390625" style="121" customWidth="1"/>
    <col min="15" max="15" width="12.125" style="121" customWidth="1"/>
    <col min="16" max="16384" width="9.00390625" style="121" customWidth="1"/>
  </cols>
  <sheetData>
    <row r="1" spans="2:15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2:15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5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2:15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2:15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2:15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2:15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5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2:15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2:15" ht="21" customHeight="1">
      <c r="B12" s="121" t="s">
        <v>99</v>
      </c>
      <c r="O12" s="122" t="s">
        <v>80</v>
      </c>
    </row>
    <row r="13" spans="2:15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</row>
    <row r="14" spans="2:15" s="125" customFormat="1" ht="21" customHeight="1">
      <c r="B14" s="124" t="s">
        <v>93</v>
      </c>
      <c r="C14" s="128">
        <v>82.7</v>
      </c>
      <c r="D14" s="128">
        <v>92.5</v>
      </c>
      <c r="E14" s="128">
        <v>84.5</v>
      </c>
      <c r="F14" s="128">
        <v>120.8</v>
      </c>
      <c r="G14" s="128">
        <v>233</v>
      </c>
      <c r="H14" s="128">
        <v>92.8</v>
      </c>
      <c r="I14" s="128">
        <v>69.5</v>
      </c>
      <c r="J14" s="128">
        <v>49.1</v>
      </c>
      <c r="K14" s="128">
        <v>60.7</v>
      </c>
      <c r="L14" s="128">
        <v>42.6</v>
      </c>
      <c r="M14" s="128">
        <v>40.8</v>
      </c>
      <c r="N14" s="128">
        <v>58.7</v>
      </c>
      <c r="O14" s="128">
        <f>SUM(C14:N14)</f>
        <v>1027.7</v>
      </c>
    </row>
    <row r="15" spans="2:15" s="125" customFormat="1" ht="21" customHeight="1">
      <c r="B15" s="124" t="s">
        <v>94</v>
      </c>
      <c r="C15" s="128">
        <v>72.4</v>
      </c>
      <c r="D15" s="128">
        <v>79.2</v>
      </c>
      <c r="E15" s="128">
        <v>89.1</v>
      </c>
      <c r="F15" s="128">
        <v>124.2</v>
      </c>
      <c r="G15" s="128">
        <v>217.7</v>
      </c>
      <c r="H15" s="128">
        <v>85.8</v>
      </c>
      <c r="I15" s="128">
        <v>70.4</v>
      </c>
      <c r="J15" s="128">
        <v>49.6</v>
      </c>
      <c r="K15" s="128">
        <v>60.3</v>
      </c>
      <c r="L15" s="128">
        <v>42.5</v>
      </c>
      <c r="M15" s="128">
        <v>39.6</v>
      </c>
      <c r="N15" s="128">
        <v>58.2</v>
      </c>
      <c r="O15" s="128">
        <f>SUM(C15:N15)</f>
        <v>989</v>
      </c>
    </row>
    <row r="16" spans="2:15" s="125" customFormat="1" ht="21" customHeight="1">
      <c r="B16" s="124" t="s">
        <v>95</v>
      </c>
      <c r="C16" s="128">
        <v>74.2</v>
      </c>
      <c r="D16" s="128">
        <v>95</v>
      </c>
      <c r="E16" s="128">
        <v>84.1</v>
      </c>
      <c r="F16" s="128">
        <v>123.3</v>
      </c>
      <c r="G16" s="128">
        <v>209.6</v>
      </c>
      <c r="H16" s="128">
        <v>91.7</v>
      </c>
      <c r="I16" s="128">
        <v>67.5</v>
      </c>
      <c r="J16" s="128">
        <v>46.5</v>
      </c>
      <c r="K16" s="128">
        <v>58.2</v>
      </c>
      <c r="L16" s="128">
        <v>42.1</v>
      </c>
      <c r="M16" s="128">
        <v>38.9</v>
      </c>
      <c r="N16" s="128">
        <v>55.4</v>
      </c>
      <c r="O16" s="128">
        <f>SUM(C16:N16)</f>
        <v>986.5</v>
      </c>
    </row>
    <row r="17" spans="2:15" s="125" customFormat="1" ht="21" customHeight="1">
      <c r="B17" s="127" t="s">
        <v>96</v>
      </c>
      <c r="C17" s="128">
        <v>75.6</v>
      </c>
      <c r="D17" s="128">
        <v>89</v>
      </c>
      <c r="E17" s="128">
        <v>81.3</v>
      </c>
      <c r="F17" s="128">
        <v>120.2</v>
      </c>
      <c r="G17" s="128">
        <v>199.7</v>
      </c>
      <c r="H17" s="128">
        <v>92.7</v>
      </c>
      <c r="I17" s="128">
        <v>67.8</v>
      </c>
      <c r="J17" s="128">
        <v>47.7</v>
      </c>
      <c r="K17" s="128">
        <v>56.6</v>
      </c>
      <c r="L17" s="128">
        <v>40.9</v>
      </c>
      <c r="M17" s="128">
        <v>35.3</v>
      </c>
      <c r="N17" s="128">
        <v>54.4</v>
      </c>
      <c r="O17" s="128">
        <f>SUM(C17:N17)</f>
        <v>961.1999999999999</v>
      </c>
    </row>
    <row r="18" spans="2:15" s="125" customFormat="1" ht="21" customHeight="1">
      <c r="B18" s="127" t="s">
        <v>105</v>
      </c>
      <c r="C18" s="128">
        <v>69.5</v>
      </c>
      <c r="D18" s="128">
        <v>90.5</v>
      </c>
      <c r="E18" s="128">
        <v>77.6</v>
      </c>
      <c r="F18" s="128">
        <v>114.8</v>
      </c>
      <c r="G18" s="128">
        <v>198.7</v>
      </c>
      <c r="H18" s="128">
        <v>84.9</v>
      </c>
      <c r="I18" s="128">
        <v>65.1</v>
      </c>
      <c r="J18" s="194">
        <v>47.3</v>
      </c>
      <c r="K18" s="194">
        <v>54.6</v>
      </c>
      <c r="L18" s="128">
        <v>38.9</v>
      </c>
      <c r="M18" s="128">
        <v>35.7</v>
      </c>
      <c r="N18" s="128">
        <v>52.9</v>
      </c>
      <c r="O18" s="128">
        <f>SUM(C18:N18)</f>
        <v>930.4999999999999</v>
      </c>
    </row>
    <row r="19" spans="3:10" ht="12.75" customHeight="1">
      <c r="C19" s="192"/>
      <c r="D19" s="192"/>
      <c r="E19" s="192"/>
      <c r="F19" s="192"/>
      <c r="G19" s="193"/>
      <c r="H19" s="193"/>
      <c r="I19" s="193"/>
      <c r="J19" s="193"/>
    </row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8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1.75390625" style="121" customWidth="1"/>
    <col min="3" max="14" width="8.25390625" style="121" customWidth="1"/>
    <col min="15" max="15" width="12.125" style="121" customWidth="1"/>
    <col min="16" max="17" width="9.00390625" style="121" customWidth="1"/>
    <col min="18" max="27" width="9.00390625" style="120" customWidth="1"/>
    <col min="28" max="16384" width="9.00390625" style="121" customWidth="1"/>
  </cols>
  <sheetData>
    <row r="1" spans="2:27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2:27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2:27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27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27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2:27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R6" s="120"/>
      <c r="S6" s="120"/>
      <c r="T6" s="120"/>
      <c r="U6" s="120"/>
      <c r="V6" s="120"/>
      <c r="W6" s="120"/>
      <c r="X6" s="120"/>
      <c r="Y6" s="120"/>
      <c r="Z6" s="120"/>
      <c r="AA6" s="120"/>
    </row>
    <row r="7" spans="2:27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27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27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27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R10" s="120"/>
      <c r="S10" s="120"/>
      <c r="T10" s="120"/>
      <c r="U10" s="120"/>
      <c r="V10" s="120"/>
      <c r="W10" s="120"/>
      <c r="X10" s="120"/>
      <c r="Y10" s="120"/>
      <c r="Z10" s="120"/>
      <c r="AA10" s="120"/>
    </row>
    <row r="11" spans="2:27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2:15" ht="21" customHeight="1">
      <c r="B12" s="121" t="s">
        <v>98</v>
      </c>
      <c r="O12" s="122" t="s">
        <v>80</v>
      </c>
    </row>
    <row r="13" spans="2:27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2:27" s="125" customFormat="1" ht="21" customHeight="1">
      <c r="B14" s="124" t="s">
        <v>93</v>
      </c>
      <c r="C14" s="128">
        <v>57.9</v>
      </c>
      <c r="D14" s="128">
        <v>83.2</v>
      </c>
      <c r="E14" s="128">
        <v>82.6</v>
      </c>
      <c r="F14" s="128">
        <v>73.8</v>
      </c>
      <c r="G14" s="128">
        <v>118.4</v>
      </c>
      <c r="H14" s="128">
        <v>79.3</v>
      </c>
      <c r="I14" s="128">
        <v>69.2</v>
      </c>
      <c r="J14" s="128">
        <v>51.1</v>
      </c>
      <c r="K14" s="128">
        <v>54.4</v>
      </c>
      <c r="L14" s="128">
        <v>45.9</v>
      </c>
      <c r="M14" s="128">
        <v>45.9</v>
      </c>
      <c r="N14" s="128">
        <v>54</v>
      </c>
      <c r="O14" s="128">
        <f>SUM(C14:N14)</f>
        <v>815.6999999999999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2:27" s="125" customFormat="1" ht="21" customHeight="1">
      <c r="B15" s="124" t="s">
        <v>94</v>
      </c>
      <c r="C15" s="128">
        <v>50.9</v>
      </c>
      <c r="D15" s="128">
        <v>75.9</v>
      </c>
      <c r="E15" s="128">
        <v>76.2</v>
      </c>
      <c r="F15" s="128">
        <v>71.8</v>
      </c>
      <c r="G15" s="128">
        <v>115.6</v>
      </c>
      <c r="H15" s="128">
        <v>72.8</v>
      </c>
      <c r="I15" s="128">
        <v>69.2</v>
      </c>
      <c r="J15" s="128">
        <v>56.5</v>
      </c>
      <c r="K15" s="128">
        <v>66</v>
      </c>
      <c r="L15" s="128">
        <v>53.4</v>
      </c>
      <c r="M15" s="128">
        <v>53.4</v>
      </c>
      <c r="N15" s="128">
        <v>68</v>
      </c>
      <c r="O15" s="128">
        <f>SUM(C15:N15)</f>
        <v>829.6999999999999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2:27" s="125" customFormat="1" ht="21" customHeight="1">
      <c r="B16" s="124" t="s">
        <v>95</v>
      </c>
      <c r="C16" s="128">
        <v>55.5</v>
      </c>
      <c r="D16" s="128">
        <v>81.2</v>
      </c>
      <c r="E16" s="128">
        <v>77.9</v>
      </c>
      <c r="F16" s="128">
        <v>79.1</v>
      </c>
      <c r="G16" s="128">
        <v>115.7</v>
      </c>
      <c r="H16" s="128">
        <v>75.9</v>
      </c>
      <c r="I16" s="128">
        <v>68.3</v>
      </c>
      <c r="J16" s="128">
        <v>51.7</v>
      </c>
      <c r="K16" s="128">
        <v>59</v>
      </c>
      <c r="L16" s="128">
        <v>48.5</v>
      </c>
      <c r="M16" s="128">
        <v>46.7</v>
      </c>
      <c r="N16" s="128">
        <v>59.1</v>
      </c>
      <c r="O16" s="128">
        <f>SUM(C16:N16)</f>
        <v>818.6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2:27" s="125" customFormat="1" ht="21" customHeight="1">
      <c r="B17" s="127" t="s">
        <v>96</v>
      </c>
      <c r="C17" s="128">
        <v>51.2</v>
      </c>
      <c r="D17" s="128">
        <v>79.1</v>
      </c>
      <c r="E17" s="128">
        <v>75</v>
      </c>
      <c r="F17" s="128">
        <v>78.6</v>
      </c>
      <c r="G17" s="128">
        <v>115.7</v>
      </c>
      <c r="H17" s="128">
        <v>77.2</v>
      </c>
      <c r="I17" s="128">
        <v>68.4</v>
      </c>
      <c r="J17" s="128">
        <v>49.9</v>
      </c>
      <c r="K17" s="128">
        <v>57.9</v>
      </c>
      <c r="L17" s="128">
        <v>45.6</v>
      </c>
      <c r="M17" s="128">
        <v>42.5</v>
      </c>
      <c r="N17" s="128">
        <v>59.8</v>
      </c>
      <c r="O17" s="128">
        <f>SUM(C17:N17)</f>
        <v>800.8999999999999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s="125" customFormat="1" ht="21" customHeight="1">
      <c r="B18" s="127" t="s">
        <v>105</v>
      </c>
      <c r="C18" s="128">
        <v>52.2</v>
      </c>
      <c r="D18" s="128">
        <v>94.1</v>
      </c>
      <c r="E18" s="128">
        <v>77.9</v>
      </c>
      <c r="F18" s="128">
        <v>86.4</v>
      </c>
      <c r="G18" s="128">
        <v>120.4</v>
      </c>
      <c r="H18" s="128">
        <v>80.4</v>
      </c>
      <c r="I18" s="128">
        <v>70.2</v>
      </c>
      <c r="J18" s="128">
        <v>51</v>
      </c>
      <c r="K18" s="128">
        <v>59.2</v>
      </c>
      <c r="L18" s="128">
        <v>46.4</v>
      </c>
      <c r="M18" s="128">
        <v>47.9</v>
      </c>
      <c r="N18" s="128">
        <v>57.6</v>
      </c>
      <c r="O18" s="128">
        <f>SUM(C18:N18)</f>
        <v>843.7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ht="12.75" customHeight="1"/>
    <row r="20" s="120" customFormat="1" ht="13.5"/>
    <row r="21" s="120" customFormat="1" ht="13.5"/>
    <row r="22" s="120" customFormat="1" ht="13.5"/>
    <row r="23" s="120" customFormat="1" ht="13.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10" width="16.625" style="0" customWidth="1"/>
  </cols>
  <sheetData>
    <row r="1" spans="3:10" ht="18" thickBot="1">
      <c r="C1" s="1"/>
      <c r="D1" s="1"/>
      <c r="G1" s="1"/>
      <c r="H1" s="1"/>
      <c r="J1" s="7" t="s">
        <v>37</v>
      </c>
    </row>
    <row r="2" spans="3:10" ht="17.25">
      <c r="C2" s="1"/>
      <c r="D2" s="1"/>
      <c r="G2" s="1"/>
      <c r="H2" s="1"/>
      <c r="J2" s="34"/>
    </row>
    <row r="3" spans="2:10" ht="49.5" customHeight="1">
      <c r="B3" s="222" t="s">
        <v>104</v>
      </c>
      <c r="C3" s="223"/>
      <c r="D3" s="223"/>
      <c r="E3" s="223"/>
      <c r="F3" s="223"/>
      <c r="G3" s="223"/>
      <c r="H3" s="223"/>
      <c r="I3" s="223"/>
      <c r="J3" s="223"/>
    </row>
    <row r="4" spans="2:10" ht="30" customHeight="1">
      <c r="B4" s="32"/>
      <c r="C4" s="29"/>
      <c r="D4" s="29"/>
      <c r="E4" s="29"/>
      <c r="F4" s="29"/>
      <c r="G4" s="29"/>
      <c r="H4" s="29"/>
      <c r="I4" s="29"/>
      <c r="J4" s="29"/>
    </row>
    <row r="5" spans="2:10" ht="19.5" customHeight="1" thickBot="1">
      <c r="B5" s="4"/>
      <c r="C5" s="3"/>
      <c r="D5" s="3"/>
      <c r="E5" s="4"/>
      <c r="F5" s="4"/>
      <c r="G5" s="3"/>
      <c r="H5" s="3"/>
      <c r="J5" s="8" t="s">
        <v>3</v>
      </c>
    </row>
    <row r="6" spans="2:10" ht="24.75" customHeight="1">
      <c r="B6" s="224"/>
      <c r="C6" s="226" t="s">
        <v>55</v>
      </c>
      <c r="D6" s="227"/>
      <c r="E6" s="227"/>
      <c r="F6" s="228"/>
      <c r="G6" s="226" t="s">
        <v>56</v>
      </c>
      <c r="H6" s="227"/>
      <c r="I6" s="227"/>
      <c r="J6" s="228"/>
    </row>
    <row r="7" spans="2:10" ht="24.75" customHeight="1" thickBot="1">
      <c r="B7" s="225"/>
      <c r="C7" s="134" t="s">
        <v>103</v>
      </c>
      <c r="D7" s="37" t="s">
        <v>76</v>
      </c>
      <c r="E7" s="38" t="s">
        <v>35</v>
      </c>
      <c r="F7" s="39" t="s">
        <v>74</v>
      </c>
      <c r="G7" s="134" t="s">
        <v>103</v>
      </c>
      <c r="H7" s="37" t="s">
        <v>77</v>
      </c>
      <c r="I7" s="40" t="s">
        <v>35</v>
      </c>
      <c r="J7" s="41" t="s">
        <v>73</v>
      </c>
    </row>
    <row r="8" spans="2:10" s="93" customFormat="1" ht="24.75" customHeight="1">
      <c r="B8" s="89" t="s">
        <v>57</v>
      </c>
      <c r="C8" s="112">
        <v>490076</v>
      </c>
      <c r="D8" s="136">
        <v>474416</v>
      </c>
      <c r="E8" s="90">
        <f aca="true" t="shared" si="0" ref="E8:E14">C8/D8*100</f>
        <v>103.30090047553202</v>
      </c>
      <c r="F8" s="91">
        <f aca="true" t="shared" si="1" ref="F8:F13">C8-D8</f>
        <v>15660</v>
      </c>
      <c r="G8" s="112">
        <v>700932</v>
      </c>
      <c r="H8" s="136">
        <v>695289</v>
      </c>
      <c r="I8" s="92">
        <f aca="true" t="shared" si="2" ref="I8:I14">G8/H8*100</f>
        <v>100.81160495851364</v>
      </c>
      <c r="J8" s="91">
        <f aca="true" t="shared" si="3" ref="J8:J13">G8-H8</f>
        <v>5643</v>
      </c>
    </row>
    <row r="9" spans="2:10" s="93" customFormat="1" ht="24.75" customHeight="1">
      <c r="B9" s="94" t="s">
        <v>58</v>
      </c>
      <c r="C9" s="113">
        <v>447629</v>
      </c>
      <c r="D9" s="137">
        <v>434184</v>
      </c>
      <c r="E9" s="90">
        <f t="shared" si="0"/>
        <v>103.09661341735301</v>
      </c>
      <c r="F9" s="95">
        <f t="shared" si="1"/>
        <v>13445</v>
      </c>
      <c r="G9" s="113">
        <v>917332</v>
      </c>
      <c r="H9" s="137">
        <v>868764</v>
      </c>
      <c r="I9" s="90">
        <f t="shared" si="2"/>
        <v>105.59047106003472</v>
      </c>
      <c r="J9" s="95">
        <f t="shared" si="3"/>
        <v>48568</v>
      </c>
    </row>
    <row r="10" spans="2:10" s="93" customFormat="1" ht="24.75" customHeight="1">
      <c r="B10" s="94" t="s">
        <v>59</v>
      </c>
      <c r="C10" s="113">
        <v>434906</v>
      </c>
      <c r="D10" s="137">
        <v>437249</v>
      </c>
      <c r="E10" s="90">
        <f t="shared" si="0"/>
        <v>99.4641497178953</v>
      </c>
      <c r="F10" s="95">
        <f t="shared" si="1"/>
        <v>-2343</v>
      </c>
      <c r="G10" s="113">
        <v>1003150</v>
      </c>
      <c r="H10" s="137">
        <v>968718</v>
      </c>
      <c r="I10" s="90">
        <f t="shared" si="2"/>
        <v>103.55438837721607</v>
      </c>
      <c r="J10" s="95">
        <f t="shared" si="3"/>
        <v>34432</v>
      </c>
    </row>
    <row r="11" spans="2:10" s="93" customFormat="1" ht="24.75" customHeight="1">
      <c r="B11" s="94" t="s">
        <v>60</v>
      </c>
      <c r="C11" s="113">
        <v>494527</v>
      </c>
      <c r="D11" s="137">
        <v>504176</v>
      </c>
      <c r="E11" s="90">
        <f t="shared" si="0"/>
        <v>98.08618418964807</v>
      </c>
      <c r="F11" s="95">
        <f t="shared" si="1"/>
        <v>-9649</v>
      </c>
      <c r="G11" s="113">
        <v>1079427</v>
      </c>
      <c r="H11" s="137">
        <v>1054497</v>
      </c>
      <c r="I11" s="90">
        <f t="shared" si="2"/>
        <v>102.36416035323002</v>
      </c>
      <c r="J11" s="95">
        <f t="shared" si="3"/>
        <v>24930</v>
      </c>
    </row>
    <row r="12" spans="2:10" s="93" customFormat="1" ht="24.75" customHeight="1">
      <c r="B12" s="94" t="s">
        <v>61</v>
      </c>
      <c r="C12" s="113">
        <v>613465</v>
      </c>
      <c r="D12" s="137">
        <v>598048</v>
      </c>
      <c r="E12" s="96">
        <f t="shared" si="0"/>
        <v>102.57788672481138</v>
      </c>
      <c r="F12" s="97">
        <f t="shared" si="1"/>
        <v>15417</v>
      </c>
      <c r="G12" s="113">
        <v>1200187</v>
      </c>
      <c r="H12" s="137">
        <v>1136042</v>
      </c>
      <c r="I12" s="98">
        <f t="shared" si="2"/>
        <v>105.64635814520942</v>
      </c>
      <c r="J12" s="97">
        <f t="shared" si="3"/>
        <v>64145</v>
      </c>
    </row>
    <row r="13" spans="2:10" s="93" customFormat="1" ht="24.75" customHeight="1" thickBot="1">
      <c r="B13" s="99" t="s">
        <v>62</v>
      </c>
      <c r="C13" s="114">
        <v>530417</v>
      </c>
      <c r="D13" s="138">
        <v>523874</v>
      </c>
      <c r="E13" s="100">
        <f t="shared" si="0"/>
        <v>101.24896444564915</v>
      </c>
      <c r="F13" s="101">
        <f t="shared" si="1"/>
        <v>6543</v>
      </c>
      <c r="G13" s="114">
        <v>1142968</v>
      </c>
      <c r="H13" s="138">
        <v>1120431</v>
      </c>
      <c r="I13" s="102">
        <f t="shared" si="2"/>
        <v>102.01145809068117</v>
      </c>
      <c r="J13" s="101">
        <f t="shared" si="3"/>
        <v>22537</v>
      </c>
    </row>
    <row r="14" spans="2:10" s="93" customFormat="1" ht="24.75" customHeight="1" thickBot="1">
      <c r="B14" s="103" t="s">
        <v>63</v>
      </c>
      <c r="C14" s="115">
        <f>SUM(C8:C13)</f>
        <v>3011020</v>
      </c>
      <c r="D14" s="139">
        <f>SUM(D8:D13)</f>
        <v>2971947</v>
      </c>
      <c r="E14" s="104">
        <f t="shared" si="0"/>
        <v>101.3147273487717</v>
      </c>
      <c r="F14" s="105">
        <f>SUM(F8:F13)</f>
        <v>39073</v>
      </c>
      <c r="G14" s="115">
        <f>SUM(G8:G13)</f>
        <v>6043996</v>
      </c>
      <c r="H14" s="139">
        <f>SUM(H8:H13)</f>
        <v>5843741</v>
      </c>
      <c r="I14" s="104">
        <f t="shared" si="2"/>
        <v>103.42682880709464</v>
      </c>
      <c r="J14" s="105">
        <f>SUM(J8:J13)</f>
        <v>200255</v>
      </c>
    </row>
    <row r="15" spans="2:10" s="93" customFormat="1" ht="24.75" customHeight="1">
      <c r="B15" s="89" t="s">
        <v>64</v>
      </c>
      <c r="C15" s="112">
        <v>560212</v>
      </c>
      <c r="D15" s="136">
        <v>509887</v>
      </c>
      <c r="E15" s="90">
        <f aca="true" t="shared" si="4" ref="E15:E22">C15/D15*100</f>
        <v>109.86983390437489</v>
      </c>
      <c r="F15" s="91">
        <f aca="true" t="shared" si="5" ref="F15:F22">C15-D15</f>
        <v>50325</v>
      </c>
      <c r="G15" s="112">
        <v>1107038</v>
      </c>
      <c r="H15" s="136">
        <v>1035241</v>
      </c>
      <c r="I15" s="92">
        <f aca="true" t="shared" si="6" ref="I15:I22">G15/H15*100</f>
        <v>106.9352933278338</v>
      </c>
      <c r="J15" s="91">
        <f aca="true" t="shared" si="7" ref="J15:J22">G15-H15</f>
        <v>71797</v>
      </c>
    </row>
    <row r="16" spans="2:10" s="93" customFormat="1" ht="24.75" customHeight="1">
      <c r="B16" s="94" t="s">
        <v>65</v>
      </c>
      <c r="C16" s="113">
        <v>506510</v>
      </c>
      <c r="D16" s="137">
        <v>482777</v>
      </c>
      <c r="E16" s="100">
        <f t="shared" si="4"/>
        <v>104.91593427193094</v>
      </c>
      <c r="F16" s="97">
        <f t="shared" si="5"/>
        <v>23733</v>
      </c>
      <c r="G16" s="113">
        <v>841185</v>
      </c>
      <c r="H16" s="137">
        <v>798067</v>
      </c>
      <c r="I16" s="98">
        <f t="shared" si="6"/>
        <v>105.402804526437</v>
      </c>
      <c r="J16" s="97">
        <f t="shared" si="7"/>
        <v>43118</v>
      </c>
    </row>
    <row r="17" spans="2:10" s="93" customFormat="1" ht="24.75" customHeight="1">
      <c r="B17" s="94" t="s">
        <v>66</v>
      </c>
      <c r="C17" s="113">
        <v>493063</v>
      </c>
      <c r="D17" s="137">
        <v>475682</v>
      </c>
      <c r="E17" s="100">
        <f t="shared" si="4"/>
        <v>103.65391164685651</v>
      </c>
      <c r="F17" s="97">
        <f t="shared" si="5"/>
        <v>17381</v>
      </c>
      <c r="G17" s="113">
        <v>811267</v>
      </c>
      <c r="H17" s="137">
        <v>827419</v>
      </c>
      <c r="I17" s="98">
        <f t="shared" si="6"/>
        <v>98.04790559559305</v>
      </c>
      <c r="J17" s="97">
        <f t="shared" si="7"/>
        <v>-16152</v>
      </c>
    </row>
    <row r="18" spans="2:10" s="93" customFormat="1" ht="24.75" customHeight="1">
      <c r="B18" s="94" t="s">
        <v>67</v>
      </c>
      <c r="C18" s="113">
        <v>470025</v>
      </c>
      <c r="D18" s="137">
        <v>447523</v>
      </c>
      <c r="E18" s="100">
        <f t="shared" si="4"/>
        <v>105.02812145967917</v>
      </c>
      <c r="F18" s="97">
        <f t="shared" si="5"/>
        <v>22502</v>
      </c>
      <c r="G18" s="113">
        <v>752923</v>
      </c>
      <c r="H18" s="137">
        <v>769004</v>
      </c>
      <c r="I18" s="98">
        <f t="shared" si="6"/>
        <v>97.90885353002065</v>
      </c>
      <c r="J18" s="97">
        <f t="shared" si="7"/>
        <v>-16081</v>
      </c>
    </row>
    <row r="19" spans="2:10" s="93" customFormat="1" ht="24.75" customHeight="1">
      <c r="B19" s="94" t="s">
        <v>68</v>
      </c>
      <c r="C19" s="113">
        <v>496110</v>
      </c>
      <c r="D19" s="137">
        <v>466758</v>
      </c>
      <c r="E19" s="100">
        <f t="shared" si="4"/>
        <v>106.2884835396501</v>
      </c>
      <c r="F19" s="97">
        <f t="shared" si="5"/>
        <v>29352</v>
      </c>
      <c r="G19" s="113">
        <v>842249</v>
      </c>
      <c r="H19" s="137">
        <v>776796</v>
      </c>
      <c r="I19" s="98">
        <f t="shared" si="6"/>
        <v>108.42602176118312</v>
      </c>
      <c r="J19" s="97">
        <f t="shared" si="7"/>
        <v>65453</v>
      </c>
    </row>
    <row r="20" spans="2:10" ht="24.75" customHeight="1" thickBot="1">
      <c r="B20" s="36" t="s">
        <v>69</v>
      </c>
      <c r="C20" s="116">
        <v>603728</v>
      </c>
      <c r="D20" s="140">
        <v>581595</v>
      </c>
      <c r="E20" s="30">
        <f t="shared" si="4"/>
        <v>103.80556916754786</v>
      </c>
      <c r="F20" s="107">
        <f t="shared" si="5"/>
        <v>22133</v>
      </c>
      <c r="G20" s="116">
        <v>908886</v>
      </c>
      <c r="H20" s="140">
        <v>892805</v>
      </c>
      <c r="I20" s="35">
        <f t="shared" si="6"/>
        <v>101.80117718874781</v>
      </c>
      <c r="J20" s="107">
        <f t="shared" si="7"/>
        <v>16081</v>
      </c>
    </row>
    <row r="21" spans="2:10" ht="24.75" customHeight="1" thickBot="1">
      <c r="B21" s="106" t="s">
        <v>70</v>
      </c>
      <c r="C21" s="141">
        <f>SUM(C15:C20)</f>
        <v>3129648</v>
      </c>
      <c r="D21" s="31">
        <f>SUM(D15:D20)</f>
        <v>2964222</v>
      </c>
      <c r="E21" s="104">
        <f t="shared" si="4"/>
        <v>105.5807560972154</v>
      </c>
      <c r="F21" s="108">
        <f t="shared" si="5"/>
        <v>165426</v>
      </c>
      <c r="G21" s="115">
        <f>SUM(G15:G20)</f>
        <v>5263548</v>
      </c>
      <c r="H21" s="139">
        <f>SUM(H15:H20)</f>
        <v>5099332</v>
      </c>
      <c r="I21" s="104">
        <f t="shared" si="6"/>
        <v>103.220343370465</v>
      </c>
      <c r="J21" s="108">
        <f t="shared" si="7"/>
        <v>164216</v>
      </c>
    </row>
    <row r="22" spans="2:10" ht="24.75" customHeight="1" thickBot="1">
      <c r="B22" s="106" t="s">
        <v>16</v>
      </c>
      <c r="C22" s="135">
        <f>C14+C21</f>
        <v>6140668</v>
      </c>
      <c r="D22" s="31">
        <f>D14+D21</f>
        <v>5936169</v>
      </c>
      <c r="E22" s="33">
        <f t="shared" si="4"/>
        <v>103.44496593678517</v>
      </c>
      <c r="F22" s="108">
        <f t="shared" si="5"/>
        <v>204499</v>
      </c>
      <c r="G22" s="135">
        <f>G14+G21</f>
        <v>11307544</v>
      </c>
      <c r="H22" s="31">
        <f>H14+H21</f>
        <v>10943073</v>
      </c>
      <c r="I22" s="33">
        <f t="shared" si="6"/>
        <v>103.33060923563244</v>
      </c>
      <c r="J22" s="108">
        <f t="shared" si="7"/>
        <v>364471</v>
      </c>
    </row>
    <row r="23" spans="2:10" ht="19.5" customHeight="1">
      <c r="B23" s="221" t="s">
        <v>71</v>
      </c>
      <c r="C23" s="207"/>
      <c r="D23" s="207"/>
      <c r="E23" s="207"/>
      <c r="F23" s="207"/>
      <c r="G23" s="207"/>
      <c r="H23" s="207"/>
      <c r="I23" s="207"/>
      <c r="J23" s="19"/>
    </row>
    <row r="24" spans="2:9" ht="14.25">
      <c r="B24" s="221"/>
      <c r="C24" s="207"/>
      <c r="D24" s="207"/>
      <c r="E24" s="207"/>
      <c r="F24" s="207"/>
      <c r="G24" s="207"/>
      <c r="H24" s="207"/>
      <c r="I24" s="207"/>
    </row>
  </sheetData>
  <mergeCells count="6">
    <mergeCell ref="B24:I24"/>
    <mergeCell ref="B3:J3"/>
    <mergeCell ref="B6:B7"/>
    <mergeCell ref="B23:I23"/>
    <mergeCell ref="C6:F6"/>
    <mergeCell ref="G6:J6"/>
  </mergeCells>
  <printOptions/>
  <pageMargins left="0.88" right="0.75" top="0.984251968503937" bottom="0.984251968503937" header="0.5118110236220472" footer="0.5118110236220472"/>
  <pageSetup fitToHeight="1" fitToWidth="1"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044812</cp:lastModifiedBy>
  <cp:lastPrinted>2007-04-20T09:53:27Z</cp:lastPrinted>
  <dcterms:created xsi:type="dcterms:W3CDTF">1999-06-23T05:02:56Z</dcterms:created>
  <dcterms:modified xsi:type="dcterms:W3CDTF">2010-03-19T07:54:01Z</dcterms:modified>
  <cp:category/>
  <cp:version/>
  <cp:contentType/>
  <cp:contentStatus/>
</cp:coreProperties>
</file>