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04　林業担い手Ｇ《New》\07林業労働実態調査等各種調査\★実態調査\R03\01 R3調査票（R4実施）\01調査票\ダウンロード用（表紙右上朱書きを削除）\"/>
    </mc:Choice>
  </mc:AlternateContent>
  <bookViews>
    <workbookView xWindow="0" yWindow="0" windowWidth="20490" windowHeight="7920"/>
  </bookViews>
  <sheets>
    <sheet name="表紙" sheetId="16" r:id="rId1"/>
    <sheet name="設問" sheetId="17" r:id="rId2"/>
    <sheet name="個別就労状況票" sheetId="14" r:id="rId3"/>
    <sheet name="個別就労状況票_記載例" sheetId="19" r:id="rId4"/>
    <sheet name="集計用" sheetId="6" r:id="rId5"/>
  </sheets>
  <definedNames>
    <definedName name="_xlnm.Print_Area" localSheetId="2">個別就労状況票!$A$1:$Q$144</definedName>
    <definedName name="_xlnm.Print_Area" localSheetId="3">個別就労状況票_記載例!$A$1:$Q$36</definedName>
    <definedName name="_xlnm.Print_Area" localSheetId="4">集計用!$A$1:$C$228</definedName>
    <definedName name="_xlnm.Print_Area" localSheetId="1">設問!$A$1:$Q$262</definedName>
    <definedName name="_xlnm.Print_Area" localSheetId="0">表紙!$A$1:$L$34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8" i="6" l="1"/>
  <c r="C96" i="6"/>
  <c r="C95" i="6"/>
  <c r="C94" i="6"/>
  <c r="C93" i="6"/>
  <c r="C97" i="6"/>
  <c r="C99" i="6"/>
  <c r="S6" i="17" l="1"/>
  <c r="C222" i="6" l="1"/>
  <c r="C227" i="6"/>
  <c r="X235" i="17"/>
  <c r="C221" i="6" s="1"/>
  <c r="X215" i="17"/>
  <c r="C228" i="6"/>
  <c r="C208" i="6"/>
  <c r="C207" i="6"/>
  <c r="C206" i="6"/>
  <c r="C204" i="6"/>
  <c r="C205" i="6"/>
  <c r="C203" i="6"/>
  <c r="X207" i="17"/>
  <c r="C209" i="6" s="1"/>
  <c r="C190" i="6" l="1"/>
  <c r="C188" i="6"/>
  <c r="C187" i="6"/>
  <c r="C186" i="6"/>
  <c r="C185" i="6"/>
  <c r="C184" i="6"/>
  <c r="C183" i="6"/>
  <c r="C182" i="6"/>
  <c r="C181" i="6"/>
  <c r="C180" i="6"/>
  <c r="C179" i="6"/>
  <c r="C178" i="6"/>
  <c r="C177" i="6"/>
  <c r="C176" i="6"/>
  <c r="C175" i="6"/>
  <c r="C174" i="6"/>
  <c r="C173" i="6"/>
  <c r="C172" i="6"/>
  <c r="C171" i="6"/>
  <c r="C189" i="6"/>
  <c r="C170" i="6"/>
  <c r="C169" i="6"/>
  <c r="C168" i="6"/>
  <c r="C167" i="6"/>
  <c r="C166" i="6"/>
  <c r="C165" i="6"/>
  <c r="C164" i="6"/>
  <c r="C163" i="6"/>
  <c r="C162" i="6"/>
  <c r="C161" i="6"/>
  <c r="C160" i="6"/>
  <c r="C159" i="6"/>
  <c r="C158" i="6"/>
  <c r="C157" i="6"/>
  <c r="C134" i="6"/>
  <c r="C132" i="6"/>
  <c r="C133" i="6"/>
  <c r="C131" i="6"/>
  <c r="C130" i="6"/>
  <c r="C129" i="6"/>
  <c r="C128" i="6"/>
  <c r="C127" i="6"/>
  <c r="C126" i="6"/>
  <c r="C124" i="6"/>
  <c r="C92" i="6"/>
  <c r="C91" i="6" l="1"/>
  <c r="C90" i="6"/>
  <c r="C89" i="6"/>
  <c r="C88" i="6"/>
  <c r="C71" i="6"/>
  <c r="D178" i="14"/>
  <c r="D179" i="14"/>
  <c r="D180" i="14"/>
  <c r="D181" i="14"/>
  <c r="D182" i="14"/>
  <c r="D183" i="14"/>
  <c r="D184" i="14"/>
  <c r="D185" i="14"/>
  <c r="C70" i="6" s="1"/>
  <c r="D186" i="14"/>
  <c r="D177" i="14"/>
  <c r="D176" i="14"/>
  <c r="D174" i="14"/>
  <c r="D173" i="14"/>
  <c r="D172" i="14"/>
  <c r="D171" i="14"/>
  <c r="D170" i="14"/>
  <c r="D169" i="14"/>
  <c r="D168" i="14"/>
  <c r="D167" i="14"/>
  <c r="D175" i="14"/>
  <c r="D159" i="14"/>
  <c r="D160" i="14"/>
  <c r="D161" i="14"/>
  <c r="D162" i="14"/>
  <c r="D163" i="14"/>
  <c r="D164" i="14"/>
  <c r="D165" i="14"/>
  <c r="D166" i="14"/>
  <c r="D158" i="14"/>
  <c r="D157" i="14"/>
  <c r="D156" i="14"/>
  <c r="D147" i="14"/>
  <c r="D155" i="14"/>
  <c r="D154" i="14"/>
  <c r="D153" i="14"/>
  <c r="D152" i="14"/>
  <c r="D151" i="14"/>
  <c r="D150" i="14"/>
  <c r="D149" i="14"/>
  <c r="D148" i="14"/>
  <c r="M109" i="14"/>
  <c r="K109" i="14"/>
  <c r="M73" i="14"/>
  <c r="K73" i="14"/>
  <c r="M37" i="14"/>
  <c r="K37" i="14"/>
  <c r="C69" i="6" l="1"/>
  <c r="C72" i="6" s="1"/>
  <c r="C73" i="6" s="1"/>
  <c r="C20" i="6" l="1"/>
  <c r="C8" i="6"/>
  <c r="C7" i="6"/>
  <c r="C6" i="6"/>
  <c r="C5" i="6"/>
  <c r="X6" i="17"/>
  <c r="C3" i="6" s="1"/>
  <c r="S79" i="17"/>
  <c r="S69" i="17"/>
  <c r="J31" i="17" l="1"/>
  <c r="S117" i="17" l="1"/>
  <c r="S141" i="17"/>
  <c r="S150" i="17"/>
  <c r="S158" i="17"/>
  <c r="S200" i="17"/>
  <c r="S215" i="17"/>
  <c r="S207" i="17"/>
  <c r="S185" i="17"/>
  <c r="S235" i="17" l="1"/>
  <c r="S233" i="17"/>
  <c r="S194" i="17"/>
  <c r="S191" i="17"/>
  <c r="S190" i="17"/>
  <c r="S189" i="17"/>
  <c r="S188" i="17"/>
  <c r="S187" i="17"/>
  <c r="S186" i="17"/>
  <c r="S94" i="17" l="1"/>
  <c r="S137" i="17"/>
  <c r="S135" i="17"/>
  <c r="S111" i="17"/>
  <c r="S104" i="17"/>
  <c r="S105" i="17"/>
  <c r="S107" i="17"/>
  <c r="S55" i="17"/>
  <c r="S35" i="17"/>
  <c r="S20" i="17"/>
  <c r="S18" i="17"/>
  <c r="S134" i="17" l="1"/>
  <c r="S96" i="17"/>
  <c r="S95" i="17"/>
  <c r="S64" i="17" l="1"/>
  <c r="S51" i="17"/>
  <c r="S32" i="17"/>
  <c r="G17" i="19" l="1"/>
  <c r="R26" i="19"/>
  <c r="R25" i="19"/>
  <c r="R24" i="19"/>
  <c r="R23" i="19"/>
  <c r="R22" i="19"/>
  <c r="R21" i="19"/>
  <c r="R20" i="19"/>
  <c r="R19" i="19"/>
  <c r="R18" i="19"/>
  <c r="R17" i="19"/>
  <c r="M1" i="19"/>
  <c r="K1" i="19"/>
  <c r="X237" i="17"/>
  <c r="O2" i="17" l="1"/>
  <c r="X217" i="17" l="1"/>
  <c r="C211" i="6" s="1"/>
  <c r="C210" i="6"/>
  <c r="X223" i="17"/>
  <c r="C214" i="6" s="1"/>
  <c r="X248" i="17"/>
  <c r="C226" i="6" s="1"/>
  <c r="X200" i="17"/>
  <c r="C201" i="6"/>
  <c r="C200" i="6"/>
  <c r="C198" i="6"/>
  <c r="C197" i="6"/>
  <c r="C195" i="6"/>
  <c r="C194" i="6"/>
  <c r="C192" i="6"/>
  <c r="C191" i="6"/>
  <c r="C149" i="6"/>
  <c r="C148" i="6"/>
  <c r="C147" i="6"/>
  <c r="C146" i="6"/>
  <c r="C145" i="6"/>
  <c r="C144" i="6"/>
  <c r="C143" i="6"/>
  <c r="C142" i="6"/>
  <c r="C125" i="6"/>
  <c r="C122" i="6"/>
  <c r="C121" i="6"/>
  <c r="C120" i="6"/>
  <c r="C119" i="6"/>
  <c r="C118" i="6"/>
  <c r="C117" i="6"/>
  <c r="C116" i="6"/>
  <c r="C115" i="6"/>
  <c r="C114" i="6"/>
  <c r="C113" i="6"/>
  <c r="C112" i="6"/>
  <c r="C111" i="6"/>
  <c r="C110" i="6"/>
  <c r="C109" i="6"/>
  <c r="X107" i="17"/>
  <c r="X105" i="17"/>
  <c r="C104" i="6" s="1"/>
  <c r="C103" i="6"/>
  <c r="C102" i="6"/>
  <c r="C101" i="6"/>
  <c r="C100" i="6"/>
  <c r="C87" i="6"/>
  <c r="C86" i="6"/>
  <c r="C85" i="6"/>
  <c r="C84" i="6"/>
  <c r="C83" i="6"/>
  <c r="X64" i="17"/>
  <c r="C82" i="6" s="1"/>
  <c r="X20" i="17"/>
  <c r="C11" i="6"/>
  <c r="X18" i="17"/>
  <c r="C4" i="6" s="1"/>
  <c r="C41" i="6"/>
  <c r="C40" i="6"/>
  <c r="C39" i="6"/>
  <c r="C36" i="6"/>
  <c r="C35" i="6"/>
  <c r="C34" i="6"/>
  <c r="J29" i="17"/>
  <c r="C31" i="6"/>
  <c r="C30" i="6"/>
  <c r="C29" i="6"/>
  <c r="C27" i="6"/>
  <c r="C26" i="6"/>
  <c r="C24" i="6"/>
  <c r="C23" i="6"/>
  <c r="C25" i="6" s="1"/>
  <c r="C19" i="6"/>
  <c r="C18" i="6"/>
  <c r="C16" i="6"/>
  <c r="C15" i="6"/>
  <c r="C10" i="6"/>
  <c r="C9" i="6"/>
  <c r="C46" i="6"/>
  <c r="C45" i="6"/>
  <c r="C44" i="6"/>
  <c r="C21" i="6" l="1"/>
  <c r="C22" i="6" s="1"/>
  <c r="C12" i="6"/>
  <c r="C17" i="6" s="1"/>
  <c r="S29" i="17"/>
  <c r="C199" i="6"/>
  <c r="C202" i="6"/>
  <c r="C196" i="6"/>
  <c r="C193" i="6"/>
  <c r="C28" i="6"/>
  <c r="C37" i="6"/>
  <c r="C38" i="6" s="1"/>
  <c r="C32" i="6"/>
  <c r="C33" i="6" s="1"/>
  <c r="C47" i="6"/>
  <c r="C42" i="6"/>
  <c r="C43" i="6" s="1"/>
  <c r="C2" i="6" l="1"/>
  <c r="S30" i="17" l="1"/>
  <c r="M1" i="14" l="1"/>
  <c r="K1" i="14"/>
  <c r="S248" i="17" l="1"/>
  <c r="S246" i="17"/>
  <c r="X250" i="17" l="1"/>
  <c r="X246" i="17"/>
  <c r="C225" i="6" s="1"/>
  <c r="X244" i="17"/>
  <c r="C224" i="6" s="1"/>
  <c r="S244" i="17"/>
  <c r="X242" i="17"/>
  <c r="C223" i="6" s="1"/>
  <c r="S242" i="17"/>
  <c r="X233" i="17"/>
  <c r="C220" i="6" s="1"/>
  <c r="X231" i="17"/>
  <c r="C219" i="6" s="1"/>
  <c r="S231" i="17"/>
  <c r="X229" i="17"/>
  <c r="C218" i="6" s="1"/>
  <c r="S229" i="17"/>
  <c r="X227" i="17"/>
  <c r="C217" i="6" s="1"/>
  <c r="S227" i="17"/>
  <c r="X225" i="17"/>
  <c r="C215" i="6" s="1"/>
  <c r="S225" i="17"/>
  <c r="S223" i="17"/>
  <c r="X221" i="17"/>
  <c r="C213" i="6" s="1"/>
  <c r="S221" i="17"/>
  <c r="X219" i="17"/>
  <c r="C212" i="6" s="1"/>
  <c r="S219" i="17"/>
  <c r="S217" i="17"/>
  <c r="X203" i="17"/>
  <c r="X55" i="17"/>
  <c r="C79" i="6" s="1"/>
  <c r="R26" i="14" l="1"/>
  <c r="R25" i="14"/>
  <c r="R24" i="14"/>
  <c r="R23" i="14"/>
  <c r="R22" i="14"/>
  <c r="R21" i="14"/>
  <c r="R20" i="14"/>
  <c r="R19" i="14"/>
  <c r="R18" i="14"/>
  <c r="R17" i="14"/>
</calcChain>
</file>

<file path=xl/comments1.xml><?xml version="1.0" encoding="utf-8"?>
<comments xmlns="http://schemas.openxmlformats.org/spreadsheetml/2006/main">
  <authors>
    <author>髙楠＿聖佳（事業体育成グループ）</author>
  </authors>
  <commentList>
    <comment ref="R214" authorId="0" shapeId="0">
      <text>
        <r>
          <rPr>
            <b/>
            <sz val="9"/>
            <color indexed="81"/>
            <rFont val="MS P ゴシック"/>
            <family val="3"/>
            <charset val="128"/>
          </rPr>
          <t>事業体育成係が、林業労働環境整備事業の予算要求等の根拠資料として活用。</t>
        </r>
      </text>
    </comment>
  </commentList>
</comments>
</file>

<file path=xl/sharedStrings.xml><?xml version="1.0" encoding="utf-8"?>
<sst xmlns="http://schemas.openxmlformats.org/spreadsheetml/2006/main" count="1010" uniqueCount="591">
  <si>
    <t>事業体ID</t>
    <rPh sb="0" eb="3">
      <t>ジギョウタイ</t>
    </rPh>
    <phoneticPr fontId="3"/>
  </si>
  <si>
    <t>１：会社</t>
    <rPh sb="2" eb="4">
      <t>カイシャ</t>
    </rPh>
    <phoneticPr fontId="3"/>
  </si>
  <si>
    <t>２：協同組合等</t>
    <rPh sb="2" eb="4">
      <t>キョウドウ</t>
    </rPh>
    <rPh sb="4" eb="6">
      <t>クミアイ</t>
    </rPh>
    <rPh sb="6" eb="7">
      <t>トウ</t>
    </rPh>
    <phoneticPr fontId="3"/>
  </si>
  <si>
    <t>３：森林組合</t>
    <rPh sb="2" eb="4">
      <t>シンリン</t>
    </rPh>
    <rPh sb="4" eb="6">
      <t>クミアイ</t>
    </rPh>
    <phoneticPr fontId="3"/>
  </si>
  <si>
    <t>⇦</t>
    <phoneticPr fontId="3"/>
  </si>
  <si>
    <t>５：一人親方</t>
    <rPh sb="2" eb="4">
      <t>ヒトリ</t>
    </rPh>
    <rPh sb="4" eb="6">
      <t>オヤカタ</t>
    </rPh>
    <phoneticPr fontId="3"/>
  </si>
  <si>
    <t>１：国有林</t>
    <rPh sb="2" eb="5">
      <t>コクユウリン</t>
    </rPh>
    <phoneticPr fontId="3"/>
  </si>
  <si>
    <t>２：道有林</t>
    <rPh sb="2" eb="5">
      <t>ドウユウリン</t>
    </rPh>
    <phoneticPr fontId="3"/>
  </si>
  <si>
    <t>３：一般民有林</t>
    <rPh sb="2" eb="4">
      <t>イッパン</t>
    </rPh>
    <rPh sb="4" eb="7">
      <t>ミンユウリン</t>
    </rPh>
    <phoneticPr fontId="3"/>
  </si>
  <si>
    <t>（</t>
    <phoneticPr fontId="3"/>
  </si>
  <si>
    <t>）％</t>
    <phoneticPr fontId="3"/>
  </si>
  <si>
    <t>区分</t>
    <rPh sb="0" eb="2">
      <t>クブン</t>
    </rPh>
    <phoneticPr fontId="3"/>
  </si>
  <si>
    <t>労働者の1日あたり平均賃金</t>
    <rPh sb="0" eb="3">
      <t>ロウドウシャ</t>
    </rPh>
    <rPh sb="5" eb="6">
      <t>ニチ</t>
    </rPh>
    <rPh sb="9" eb="11">
      <t>ヘイキン</t>
    </rPh>
    <rPh sb="11" eb="13">
      <t>チンギン</t>
    </rPh>
    <phoneticPr fontId="3"/>
  </si>
  <si>
    <t>通年雇用</t>
    <rPh sb="0" eb="2">
      <t>ツウネン</t>
    </rPh>
    <rPh sb="2" eb="4">
      <t>コヨウ</t>
    </rPh>
    <phoneticPr fontId="3"/>
  </si>
  <si>
    <t>定期雇用</t>
    <rPh sb="0" eb="2">
      <t>テイキ</t>
    </rPh>
    <rPh sb="2" eb="4">
      <t>コヨウ</t>
    </rPh>
    <phoneticPr fontId="3"/>
  </si>
  <si>
    <t>臨時雇用</t>
    <rPh sb="0" eb="2">
      <t>リンジ</t>
    </rPh>
    <rPh sb="2" eb="4">
      <t>コヨウ</t>
    </rPh>
    <phoneticPr fontId="3"/>
  </si>
  <si>
    <t>素材生産</t>
    <rPh sb="0" eb="2">
      <t>ソザイ</t>
    </rPh>
    <rPh sb="2" eb="4">
      <t>セイサン</t>
    </rPh>
    <phoneticPr fontId="3"/>
  </si>
  <si>
    <t>円</t>
    <rPh sb="0" eb="1">
      <t>エン</t>
    </rPh>
    <phoneticPr fontId="3"/>
  </si>
  <si>
    <t>㎥</t>
    <phoneticPr fontId="3"/>
  </si>
  <si>
    <t>植付</t>
    <phoneticPr fontId="3"/>
  </si>
  <si>
    <t>ha</t>
  </si>
  <si>
    <t>下刈</t>
    <rPh sb="0" eb="2">
      <t>シタガ</t>
    </rPh>
    <phoneticPr fontId="3"/>
  </si>
  <si>
    <t>苗木生産量</t>
    <rPh sb="0" eb="2">
      <t>ナエギ</t>
    </rPh>
    <rPh sb="2" eb="5">
      <t>セイサンリョウ</t>
    </rPh>
    <phoneticPr fontId="3"/>
  </si>
  <si>
    <t>万本</t>
    <rPh sb="0" eb="2">
      <t>マンボン</t>
    </rPh>
    <phoneticPr fontId="3"/>
  </si>
  <si>
    <t>給料月額×12ヶ月</t>
    <rPh sb="0" eb="2">
      <t>キュウリョウ</t>
    </rPh>
    <rPh sb="2" eb="4">
      <t>ゲツガク</t>
    </rPh>
    <rPh sb="8" eb="9">
      <t>ゲツ</t>
    </rPh>
    <phoneticPr fontId="3"/>
  </si>
  <si>
    <t>×</t>
    <phoneticPr fontId="3"/>
  </si>
  <si>
    <t>1日あたりの労働時間</t>
    <rPh sb="1" eb="2">
      <t>ニチ</t>
    </rPh>
    <rPh sb="6" eb="8">
      <t>ロウドウ</t>
    </rPh>
    <rPh sb="8" eb="10">
      <t>ジカン</t>
    </rPh>
    <phoneticPr fontId="3"/>
  </si>
  <si>
    <t>1週あたりの労働時間×52週</t>
    <rPh sb="1" eb="2">
      <t>シュウ</t>
    </rPh>
    <rPh sb="6" eb="8">
      <t>ロウドウ</t>
    </rPh>
    <rPh sb="8" eb="10">
      <t>ジカン</t>
    </rPh>
    <rPh sb="13" eb="14">
      <t>シュウ</t>
    </rPh>
    <phoneticPr fontId="3"/>
  </si>
  <si>
    <t>１：ある</t>
    <phoneticPr fontId="3"/>
  </si>
  <si>
    <t>)</t>
    <phoneticPr fontId="3"/>
  </si>
  <si>
    <t>次ページへ</t>
    <rPh sb="0" eb="1">
      <t>ジ</t>
    </rPh>
    <phoneticPr fontId="3"/>
  </si>
  <si>
    <t>）</t>
    <phoneticPr fontId="3"/>
  </si>
  <si>
    <t>１：完全週休２日制</t>
    <rPh sb="2" eb="4">
      <t>カンゼン</t>
    </rPh>
    <rPh sb="4" eb="6">
      <t>シュウキュウ</t>
    </rPh>
    <rPh sb="7" eb="8">
      <t>ニチ</t>
    </rPh>
    <rPh sb="8" eb="9">
      <t>セイ</t>
    </rPh>
    <phoneticPr fontId="3"/>
  </si>
  <si>
    <t>２：変形週休２日制（月の休みが５～７日）</t>
    <rPh sb="2" eb="4">
      <t>ヘンケイ</t>
    </rPh>
    <rPh sb="4" eb="6">
      <t>シュウキュウ</t>
    </rPh>
    <rPh sb="7" eb="8">
      <t>ニチ</t>
    </rPh>
    <rPh sb="8" eb="9">
      <t>セイ</t>
    </rPh>
    <rPh sb="10" eb="11">
      <t>ツキ</t>
    </rPh>
    <rPh sb="12" eb="13">
      <t>ヤス</t>
    </rPh>
    <rPh sb="18" eb="19">
      <t>ニチ</t>
    </rPh>
    <phoneticPr fontId="3"/>
  </si>
  <si>
    <t>３：週休１日制</t>
    <rPh sb="2" eb="4">
      <t>シュウキュウ</t>
    </rPh>
    <rPh sb="5" eb="6">
      <t>ニチ</t>
    </rPh>
    <rPh sb="6" eb="7">
      <t>セイ</t>
    </rPh>
    <phoneticPr fontId="3"/>
  </si>
  <si>
    <t>４：不定期</t>
    <rPh sb="2" eb="5">
      <t>フテイキ</t>
    </rPh>
    <phoneticPr fontId="3"/>
  </si>
  <si>
    <t>２：今後進めたい</t>
    <rPh sb="2" eb="4">
      <t>コンゴ</t>
    </rPh>
    <rPh sb="4" eb="5">
      <t>スス</t>
    </rPh>
    <phoneticPr fontId="3"/>
  </si>
  <si>
    <t>区　　分</t>
    <rPh sb="0" eb="1">
      <t>ク</t>
    </rPh>
    <rPh sb="3" eb="4">
      <t>ブン</t>
    </rPh>
    <phoneticPr fontId="3"/>
  </si>
  <si>
    <t>※　臨時雇用者は含みません。</t>
    <rPh sb="2" eb="4">
      <t>リンジ</t>
    </rPh>
    <rPh sb="4" eb="7">
      <t>コヨウシャ</t>
    </rPh>
    <rPh sb="8" eb="9">
      <t>フク</t>
    </rPh>
    <phoneticPr fontId="3"/>
  </si>
  <si>
    <t>※　定期雇用者を毎年継続して雇用する場合は、最初の雇用のみを「新規就業者」としてカウントしてください。</t>
    <rPh sb="2" eb="4">
      <t>テイキ</t>
    </rPh>
    <rPh sb="4" eb="6">
      <t>コヨウ</t>
    </rPh>
    <rPh sb="6" eb="7">
      <t>シャ</t>
    </rPh>
    <rPh sb="8" eb="10">
      <t>マイトシ</t>
    </rPh>
    <rPh sb="10" eb="12">
      <t>ケイゾク</t>
    </rPh>
    <rPh sb="14" eb="16">
      <t>コヨウ</t>
    </rPh>
    <rPh sb="18" eb="20">
      <t>バアイ</t>
    </rPh>
    <rPh sb="22" eb="24">
      <t>サイショ</t>
    </rPh>
    <rPh sb="25" eb="27">
      <t>コヨウ</t>
    </rPh>
    <rPh sb="31" eb="33">
      <t>シンキ</t>
    </rPh>
    <rPh sb="33" eb="36">
      <t>シュウギョウシャ</t>
    </rPh>
    <phoneticPr fontId="3"/>
  </si>
  <si>
    <t>※　定期雇用者で、調査時点では離職しているが、翌年度も引き続き雇用する予定の場合は、「就業中」としてください。</t>
    <rPh sb="2" eb="4">
      <t>テイキ</t>
    </rPh>
    <rPh sb="4" eb="6">
      <t>コヨウ</t>
    </rPh>
    <rPh sb="6" eb="7">
      <t>シャ</t>
    </rPh>
    <rPh sb="9" eb="11">
      <t>チョウサ</t>
    </rPh>
    <rPh sb="11" eb="13">
      <t>ジテン</t>
    </rPh>
    <rPh sb="15" eb="17">
      <t>リショク</t>
    </rPh>
    <rPh sb="23" eb="26">
      <t>ヨクネンド</t>
    </rPh>
    <rPh sb="27" eb="28">
      <t>ヒ</t>
    </rPh>
    <rPh sb="29" eb="30">
      <t>ツヅ</t>
    </rPh>
    <rPh sb="31" eb="33">
      <t>コヨウ</t>
    </rPh>
    <rPh sb="35" eb="37">
      <t>ヨテイ</t>
    </rPh>
    <rPh sb="38" eb="40">
      <t>バアイ</t>
    </rPh>
    <rPh sb="43" eb="46">
      <t>シュウギョウチュウ</t>
    </rPh>
    <phoneticPr fontId="3"/>
  </si>
  <si>
    <t>１：不足</t>
    <rPh sb="2" eb="4">
      <t>フソク</t>
    </rPh>
    <phoneticPr fontId="3"/>
  </si>
  <si>
    <t>１：事業量が増えた</t>
    <rPh sb="2" eb="5">
      <t>ジギョウリョウ</t>
    </rPh>
    <rPh sb="6" eb="7">
      <t>フ</t>
    </rPh>
    <phoneticPr fontId="3"/>
  </si>
  <si>
    <t>２：退職者があった</t>
    <rPh sb="2" eb="4">
      <t>タイショク</t>
    </rPh>
    <rPh sb="4" eb="5">
      <t>シャ</t>
    </rPh>
    <phoneticPr fontId="3"/>
  </si>
  <si>
    <t>３：求人したが採用に至らなかった</t>
    <rPh sb="2" eb="4">
      <t>キュウジン</t>
    </rPh>
    <rPh sb="7" eb="9">
      <t>サイヨウ</t>
    </rPh>
    <rPh sb="10" eb="11">
      <t>イタ</t>
    </rPh>
    <phoneticPr fontId="3"/>
  </si>
  <si>
    <t>４：作業効率が上がらなかった</t>
    <rPh sb="2" eb="4">
      <t>サギョウ</t>
    </rPh>
    <rPh sb="4" eb="6">
      <t>コウリツ</t>
    </rPh>
    <rPh sb="7" eb="8">
      <t>ア</t>
    </rPh>
    <phoneticPr fontId="3"/>
  </si>
  <si>
    <t>２：導入を検討</t>
    <rPh sb="2" eb="4">
      <t>ドウニュウ</t>
    </rPh>
    <rPh sb="5" eb="7">
      <t>ケントウ</t>
    </rPh>
    <phoneticPr fontId="3"/>
  </si>
  <si>
    <t xml:space="preserve">    </t>
    <phoneticPr fontId="3"/>
  </si>
  <si>
    <t>ア</t>
    <phoneticPr fontId="3"/>
  </si>
  <si>
    <t>１：はい</t>
    <phoneticPr fontId="3"/>
  </si>
  <si>
    <t>２：いいえ</t>
    <phoneticPr fontId="3"/>
  </si>
  <si>
    <t>イ</t>
    <phoneticPr fontId="3"/>
  </si>
  <si>
    <t>ウ</t>
    <phoneticPr fontId="3"/>
  </si>
  <si>
    <t>エ</t>
    <phoneticPr fontId="3"/>
  </si>
  <si>
    <t>オ</t>
    <phoneticPr fontId="3"/>
  </si>
  <si>
    <t>カ</t>
    <phoneticPr fontId="3"/>
  </si>
  <si>
    <t>人</t>
    <rPh sb="0" eb="1">
      <t>ニン</t>
    </rPh>
    <phoneticPr fontId="3"/>
  </si>
  <si>
    <t>ご協力ありがとうございました。</t>
    <rPh sb="1" eb="3">
      <t>キョウリョク</t>
    </rPh>
    <phoneticPr fontId="3"/>
  </si>
  <si>
    <t>別紙　個別就労状況票（１）</t>
    <rPh sb="0" eb="2">
      <t>ベッシ</t>
    </rPh>
    <rPh sb="3" eb="5">
      <t>コベツ</t>
    </rPh>
    <rPh sb="5" eb="7">
      <t>シュウロウ</t>
    </rPh>
    <rPh sb="7" eb="10">
      <t>ジョウキョウヒョウ</t>
    </rPh>
    <phoneticPr fontId="3"/>
  </si>
  <si>
    <t>①</t>
    <phoneticPr fontId="3"/>
  </si>
  <si>
    <t>②</t>
    <phoneticPr fontId="3"/>
  </si>
  <si>
    <t>③</t>
    <phoneticPr fontId="3"/>
  </si>
  <si>
    <t>④</t>
    <phoneticPr fontId="3"/>
  </si>
  <si>
    <t>⑤</t>
    <phoneticPr fontId="3"/>
  </si>
  <si>
    <t>№</t>
    <phoneticPr fontId="3"/>
  </si>
  <si>
    <t>年齢</t>
    <rPh sb="0" eb="2">
      <t>ネンレイ</t>
    </rPh>
    <phoneticPr fontId="3"/>
  </si>
  <si>
    <t>性別</t>
    <rPh sb="0" eb="2">
      <t>セイベツ</t>
    </rPh>
    <phoneticPr fontId="3"/>
  </si>
  <si>
    <t>雇用
形態</t>
    <rPh sb="0" eb="2">
      <t>コヨウ</t>
    </rPh>
    <rPh sb="3" eb="5">
      <t>ケイタイ</t>
    </rPh>
    <phoneticPr fontId="3"/>
  </si>
  <si>
    <t>賃金
形態</t>
    <rPh sb="0" eb="2">
      <t>チンギン</t>
    </rPh>
    <rPh sb="3" eb="5">
      <t>ケイタイ</t>
    </rPh>
    <phoneticPr fontId="3"/>
  </si>
  <si>
    <t>現在の
状況</t>
    <rPh sb="0" eb="2">
      <t>ゲンザイ</t>
    </rPh>
    <rPh sb="4" eb="6">
      <t>ジョウキョウ</t>
    </rPh>
    <phoneticPr fontId="3"/>
  </si>
  <si>
    <t>林業
経験</t>
    <rPh sb="0" eb="2">
      <t>リンギョウ</t>
    </rPh>
    <rPh sb="3" eb="5">
      <t>ケイケン</t>
    </rPh>
    <phoneticPr fontId="3"/>
  </si>
  <si>
    <t>緑の
研修生</t>
    <rPh sb="0" eb="1">
      <t>ミドリ</t>
    </rPh>
    <rPh sb="3" eb="6">
      <t>ケンシュウセイ</t>
    </rPh>
    <phoneticPr fontId="3"/>
  </si>
  <si>
    <t>前居住地</t>
    <rPh sb="0" eb="1">
      <t>ゼン</t>
    </rPh>
    <rPh sb="1" eb="4">
      <t>キョジュウチ</t>
    </rPh>
    <phoneticPr fontId="3"/>
  </si>
  <si>
    <t>Ｕターン</t>
    <phoneticPr fontId="3"/>
  </si>
  <si>
    <t>職歴</t>
    <rPh sb="0" eb="2">
      <t>ショクレキ</t>
    </rPh>
    <phoneticPr fontId="3"/>
  </si>
  <si>
    <t>下表から選択</t>
    <rPh sb="0" eb="2">
      <t>カヒョウ</t>
    </rPh>
    <rPh sb="4" eb="6">
      <t>センタク</t>
    </rPh>
    <phoneticPr fontId="3"/>
  </si>
  <si>
    <t>1：同一
　 市町村
2：道内
3：道外</t>
    <rPh sb="2" eb="4">
      <t>ドウイツ</t>
    </rPh>
    <rPh sb="7" eb="10">
      <t>シチョウソン</t>
    </rPh>
    <rPh sb="13" eb="15">
      <t>ドウナイ</t>
    </rPh>
    <rPh sb="18" eb="20">
      <t>ミチソト</t>
    </rPh>
    <phoneticPr fontId="3"/>
  </si>
  <si>
    <t>例1</t>
    <rPh sb="0" eb="1">
      <t>レイ</t>
    </rPh>
    <phoneticPr fontId="3"/>
  </si>
  <si>
    <t>1</t>
    <phoneticPr fontId="3"/>
  </si>
  <si>
    <t>例2</t>
    <rPh sb="0" eb="1">
      <t>レイ</t>
    </rPh>
    <phoneticPr fontId="3"/>
  </si>
  <si>
    <t>20</t>
    <phoneticPr fontId="3"/>
  </si>
  <si>
    <t>1 ： 新卒（林業関係高校）</t>
    <phoneticPr fontId="3"/>
  </si>
  <si>
    <t xml:space="preserve">7 ： 農林漁家（自営） </t>
    <phoneticPr fontId="3"/>
  </si>
  <si>
    <t>2 ： 新卒（林業関係短大・専門学校）</t>
    <phoneticPr fontId="3"/>
  </si>
  <si>
    <t>3 ： 新卒（林業関係大学）</t>
    <phoneticPr fontId="3"/>
  </si>
  <si>
    <t>4 ： 新卒（林業関係以外の学校）</t>
    <phoneticPr fontId="3"/>
  </si>
  <si>
    <t>5 ： ほかの林業事業体</t>
    <phoneticPr fontId="3"/>
  </si>
  <si>
    <t>11： その他の業種</t>
    <phoneticPr fontId="3"/>
  </si>
  <si>
    <t>6 ： 農水産業（現業系雇用）</t>
    <phoneticPr fontId="3"/>
  </si>
  <si>
    <t>12： 家事、パート、フリーター</t>
    <phoneticPr fontId="3"/>
  </si>
  <si>
    <t>部外秘</t>
    <rPh sb="0" eb="3">
      <t>ブガイヒ</t>
    </rPh>
    <phoneticPr fontId="3"/>
  </si>
  <si>
    <t>林業労働実態調査票</t>
    <rPh sb="0" eb="2">
      <t>リンギョウ</t>
    </rPh>
    <rPh sb="2" eb="4">
      <t>ロウドウ</t>
    </rPh>
    <rPh sb="4" eb="6">
      <t>ジッタイ</t>
    </rPh>
    <rPh sb="6" eb="9">
      <t>チョウサヒョウ</t>
    </rPh>
    <phoneticPr fontId="3"/>
  </si>
  <si>
    <t>名称又は
会社名等</t>
    <rPh sb="0" eb="2">
      <t>メイショウ</t>
    </rPh>
    <rPh sb="2" eb="3">
      <t>マタ</t>
    </rPh>
    <rPh sb="5" eb="8">
      <t>カイシャメイ</t>
    </rPh>
    <rPh sb="8" eb="9">
      <t>トウ</t>
    </rPh>
    <phoneticPr fontId="3"/>
  </si>
  <si>
    <t>担当者
役職・
ご芳名</t>
    <rPh sb="0" eb="3">
      <t>タントウシャ</t>
    </rPh>
    <rPh sb="4" eb="6">
      <t>ヤクショク</t>
    </rPh>
    <rPh sb="9" eb="11">
      <t>ホウメイ</t>
    </rPh>
    <phoneticPr fontId="3"/>
  </si>
  <si>
    <t>住所</t>
    <rPh sb="0" eb="2">
      <t>ジュウショ</t>
    </rPh>
    <phoneticPr fontId="3"/>
  </si>
  <si>
    <t>〒</t>
    <phoneticPr fontId="3"/>
  </si>
  <si>
    <t>－</t>
    <phoneticPr fontId="3"/>
  </si>
  <si>
    <t>電話</t>
    <rPh sb="0" eb="2">
      <t>デンワ</t>
    </rPh>
    <phoneticPr fontId="3"/>
  </si>
  <si>
    <t>FAX</t>
    <phoneticPr fontId="3"/>
  </si>
  <si>
    <t>Eメール</t>
    <phoneticPr fontId="3"/>
  </si>
  <si>
    <t>設問</t>
    <rPh sb="0" eb="2">
      <t>セツモン</t>
    </rPh>
    <phoneticPr fontId="3"/>
  </si>
  <si>
    <t>事業体名</t>
    <phoneticPr fontId="3"/>
  </si>
  <si>
    <t>経営形態（１：会社 ２：協同組合等 ３：森林組合 ４：個人事業者 ５：一人親方 ６：その他）</t>
    <rPh sb="0" eb="2">
      <t>ケイエイ</t>
    </rPh>
    <rPh sb="2" eb="4">
      <t>ケイタイ</t>
    </rPh>
    <phoneticPr fontId="3"/>
  </si>
  <si>
    <t>実施場所１ 国有林</t>
    <rPh sb="0" eb="2">
      <t>ジッシ</t>
    </rPh>
    <rPh sb="2" eb="4">
      <t>バショ</t>
    </rPh>
    <rPh sb="6" eb="9">
      <t>コクユウリン</t>
    </rPh>
    <phoneticPr fontId="3"/>
  </si>
  <si>
    <t>実施場所２ 道有林</t>
    <rPh sb="0" eb="2">
      <t>ジッシ</t>
    </rPh>
    <rPh sb="2" eb="4">
      <t>バショ</t>
    </rPh>
    <rPh sb="6" eb="7">
      <t>ドウ</t>
    </rPh>
    <rPh sb="8" eb="9">
      <t>ハヤシ</t>
    </rPh>
    <phoneticPr fontId="3"/>
  </si>
  <si>
    <t>実施場所３ 一般民有林</t>
    <rPh sb="0" eb="2">
      <t>ジッシ</t>
    </rPh>
    <rPh sb="2" eb="4">
      <t>バショ</t>
    </rPh>
    <rPh sb="6" eb="8">
      <t>イッパン</t>
    </rPh>
    <rPh sb="8" eb="9">
      <t>ミン</t>
    </rPh>
    <phoneticPr fontId="3"/>
  </si>
  <si>
    <t>計</t>
    <rPh sb="0" eb="1">
      <t>ケイ</t>
    </rPh>
    <phoneticPr fontId="3"/>
  </si>
  <si>
    <t>実施事業・素材</t>
    <rPh sb="0" eb="2">
      <t>ジッシ</t>
    </rPh>
    <rPh sb="2" eb="4">
      <t>ジギョウ</t>
    </rPh>
    <rPh sb="5" eb="7">
      <t>ソザイ</t>
    </rPh>
    <phoneticPr fontId="3"/>
  </si>
  <si>
    <t>実施事業・造林</t>
    <rPh sb="0" eb="2">
      <t>ジッシ</t>
    </rPh>
    <rPh sb="2" eb="4">
      <t>ジギョウ</t>
    </rPh>
    <rPh sb="5" eb="7">
      <t>ゾウリン</t>
    </rPh>
    <phoneticPr fontId="3"/>
  </si>
  <si>
    <t>実施事業・種苗</t>
    <rPh sb="0" eb="2">
      <t>ジッシ</t>
    </rPh>
    <rPh sb="2" eb="4">
      <t>ジギョウ</t>
    </rPh>
    <rPh sb="5" eb="7">
      <t>シュビョウ</t>
    </rPh>
    <phoneticPr fontId="3"/>
  </si>
  <si>
    <t>事業量・うち主伐</t>
    <rPh sb="0" eb="3">
      <t>ジギョウリョウ</t>
    </rPh>
    <rPh sb="6" eb="7">
      <t>シュ</t>
    </rPh>
    <rPh sb="7" eb="8">
      <t>バツ</t>
    </rPh>
    <phoneticPr fontId="3"/>
  </si>
  <si>
    <t>事業量・うち搬出間伐</t>
    <rPh sb="0" eb="3">
      <t>ジギョウリョウ</t>
    </rPh>
    <rPh sb="6" eb="8">
      <t>ハンシュツ</t>
    </rPh>
    <rPh sb="8" eb="10">
      <t>カンバツ</t>
    </rPh>
    <phoneticPr fontId="3"/>
  </si>
  <si>
    <t>事業量・うち天然林</t>
    <rPh sb="0" eb="3">
      <t>ジギョウリョウ</t>
    </rPh>
    <rPh sb="6" eb="9">
      <t>テンネンリン</t>
    </rPh>
    <phoneticPr fontId="3"/>
  </si>
  <si>
    <t>事業量・うち人工林</t>
    <rPh sb="0" eb="3">
      <t>ジギョウリョウ</t>
    </rPh>
    <rPh sb="6" eb="9">
      <t>ジンコウリン</t>
    </rPh>
    <phoneticPr fontId="3"/>
  </si>
  <si>
    <t>素材事業量区分</t>
    <rPh sb="0" eb="2">
      <t>ソザイ</t>
    </rPh>
    <rPh sb="2" eb="5">
      <t>ジギョウリョウ</t>
    </rPh>
    <rPh sb="5" eb="7">
      <t>クブン</t>
    </rPh>
    <phoneticPr fontId="3"/>
  </si>
  <si>
    <t>事業量・下刈</t>
    <rPh sb="0" eb="3">
      <t>ジギョウリョウ</t>
    </rPh>
    <rPh sb="4" eb="6">
      <t>シタガ</t>
    </rPh>
    <phoneticPr fontId="3"/>
  </si>
  <si>
    <t>事業量・その他</t>
    <rPh sb="0" eb="3">
      <t>ジギョウリョウ</t>
    </rPh>
    <rPh sb="6" eb="7">
      <t>タ</t>
    </rPh>
    <phoneticPr fontId="3"/>
  </si>
  <si>
    <t>造林計（面積分のみ）</t>
    <rPh sb="0" eb="2">
      <t>ゾウリン</t>
    </rPh>
    <rPh sb="2" eb="3">
      <t>ケイ</t>
    </rPh>
    <rPh sb="4" eb="6">
      <t>メンセキ</t>
    </rPh>
    <rPh sb="6" eb="7">
      <t>ブン</t>
    </rPh>
    <phoneticPr fontId="3"/>
  </si>
  <si>
    <t>造林事業量区分</t>
    <rPh sb="0" eb="2">
      <t>ゾウリン</t>
    </rPh>
    <rPh sb="2" eb="5">
      <t>ジギョウリョウ</t>
    </rPh>
    <rPh sb="5" eb="7">
      <t>クブン</t>
    </rPh>
    <phoneticPr fontId="3"/>
  </si>
  <si>
    <t>種苗事業量区分</t>
    <rPh sb="0" eb="2">
      <t>シュビョウ</t>
    </rPh>
    <rPh sb="2" eb="5">
      <t>ジギョウリョウ</t>
    </rPh>
    <rPh sb="5" eb="7">
      <t>クブン</t>
    </rPh>
    <phoneticPr fontId="3"/>
  </si>
  <si>
    <t>人工数・主伐</t>
    <rPh sb="0" eb="1">
      <t>ニン</t>
    </rPh>
    <rPh sb="1" eb="3">
      <t>コウスウ</t>
    </rPh>
    <rPh sb="4" eb="5">
      <t>シュ</t>
    </rPh>
    <rPh sb="5" eb="6">
      <t>バツ</t>
    </rPh>
    <phoneticPr fontId="3"/>
  </si>
  <si>
    <t>人工数・搬出間伐</t>
    <rPh sb="0" eb="1">
      <t>ニン</t>
    </rPh>
    <rPh sb="1" eb="3">
      <t>コウスウ</t>
    </rPh>
    <rPh sb="4" eb="6">
      <t>ハンシュツ</t>
    </rPh>
    <rPh sb="6" eb="8">
      <t>カンバツ</t>
    </rPh>
    <phoneticPr fontId="3"/>
  </si>
  <si>
    <t>人工数・合計</t>
    <rPh sb="0" eb="1">
      <t>ニン</t>
    </rPh>
    <rPh sb="1" eb="3">
      <t>コウスウ</t>
    </rPh>
    <rPh sb="4" eb="6">
      <t>ゴウケイ</t>
    </rPh>
    <phoneticPr fontId="3"/>
  </si>
  <si>
    <t>平均賃金・素材通年</t>
    <rPh sb="0" eb="2">
      <t>ヘイキン</t>
    </rPh>
    <rPh sb="2" eb="4">
      <t>チンギン</t>
    </rPh>
    <rPh sb="5" eb="7">
      <t>ソザイ</t>
    </rPh>
    <rPh sb="7" eb="9">
      <t>ツウネン</t>
    </rPh>
    <phoneticPr fontId="3"/>
  </si>
  <si>
    <t>平均賃金・素材定期</t>
    <rPh sb="0" eb="2">
      <t>ヘイキン</t>
    </rPh>
    <rPh sb="2" eb="4">
      <t>チンギン</t>
    </rPh>
    <rPh sb="5" eb="7">
      <t>ソザイ</t>
    </rPh>
    <rPh sb="7" eb="9">
      <t>テイキ</t>
    </rPh>
    <phoneticPr fontId="3"/>
  </si>
  <si>
    <t>平均賃金・素材臨時</t>
    <rPh sb="0" eb="2">
      <t>ヘイキン</t>
    </rPh>
    <rPh sb="2" eb="4">
      <t>チンギン</t>
    </rPh>
    <rPh sb="5" eb="7">
      <t>ソザイ</t>
    </rPh>
    <rPh sb="7" eb="9">
      <t>リンジ</t>
    </rPh>
    <phoneticPr fontId="3"/>
  </si>
  <si>
    <t>素材平均賃金</t>
    <rPh sb="0" eb="2">
      <t>ソザイ</t>
    </rPh>
    <rPh sb="2" eb="4">
      <t>ヘイキン</t>
    </rPh>
    <rPh sb="4" eb="6">
      <t>チンギン</t>
    </rPh>
    <phoneticPr fontId="3"/>
  </si>
  <si>
    <t>素材平均賃金区分</t>
    <rPh sb="0" eb="2">
      <t>ソザイ</t>
    </rPh>
    <rPh sb="2" eb="4">
      <t>ヘイキン</t>
    </rPh>
    <rPh sb="4" eb="6">
      <t>チンギン</t>
    </rPh>
    <rPh sb="6" eb="8">
      <t>クブン</t>
    </rPh>
    <phoneticPr fontId="3"/>
  </si>
  <si>
    <t>平均賃金・造林通年</t>
    <rPh sb="0" eb="2">
      <t>ヘイキン</t>
    </rPh>
    <rPh sb="2" eb="4">
      <t>チンギン</t>
    </rPh>
    <rPh sb="5" eb="7">
      <t>ゾウリン</t>
    </rPh>
    <rPh sb="7" eb="9">
      <t>ツウネン</t>
    </rPh>
    <phoneticPr fontId="3"/>
  </si>
  <si>
    <t>平均賃金・造林定期</t>
    <rPh sb="0" eb="2">
      <t>ヘイキン</t>
    </rPh>
    <rPh sb="2" eb="4">
      <t>チンギン</t>
    </rPh>
    <rPh sb="5" eb="7">
      <t>ゾウリン</t>
    </rPh>
    <rPh sb="7" eb="9">
      <t>テイキ</t>
    </rPh>
    <phoneticPr fontId="3"/>
  </si>
  <si>
    <t>平均賃金・造林臨時</t>
    <rPh sb="0" eb="2">
      <t>ヘイキン</t>
    </rPh>
    <rPh sb="2" eb="4">
      <t>チンギン</t>
    </rPh>
    <rPh sb="5" eb="7">
      <t>ゾウリン</t>
    </rPh>
    <rPh sb="7" eb="9">
      <t>リンジ</t>
    </rPh>
    <phoneticPr fontId="3"/>
  </si>
  <si>
    <t>造林平均賃金</t>
    <rPh sb="0" eb="2">
      <t>ゾウリン</t>
    </rPh>
    <rPh sb="2" eb="4">
      <t>ヘイキン</t>
    </rPh>
    <rPh sb="4" eb="6">
      <t>チンギン</t>
    </rPh>
    <phoneticPr fontId="3"/>
  </si>
  <si>
    <t>造林平均賃金区分</t>
    <rPh sb="0" eb="2">
      <t>ゾウリン</t>
    </rPh>
    <rPh sb="2" eb="4">
      <t>ヘイキン</t>
    </rPh>
    <rPh sb="4" eb="6">
      <t>チンギン</t>
    </rPh>
    <rPh sb="6" eb="8">
      <t>クブン</t>
    </rPh>
    <phoneticPr fontId="3"/>
  </si>
  <si>
    <t>平均賃金・種苗通年</t>
    <rPh sb="0" eb="2">
      <t>ヘイキン</t>
    </rPh>
    <rPh sb="2" eb="4">
      <t>チンギン</t>
    </rPh>
    <rPh sb="5" eb="7">
      <t>シュビョウ</t>
    </rPh>
    <rPh sb="7" eb="9">
      <t>ツウネン</t>
    </rPh>
    <phoneticPr fontId="3"/>
  </si>
  <si>
    <t>平均賃金・種苗定期</t>
    <rPh sb="0" eb="2">
      <t>ヘイキン</t>
    </rPh>
    <rPh sb="2" eb="4">
      <t>チンギン</t>
    </rPh>
    <rPh sb="5" eb="7">
      <t>シュビョウ</t>
    </rPh>
    <rPh sb="7" eb="9">
      <t>テイキ</t>
    </rPh>
    <phoneticPr fontId="3"/>
  </si>
  <si>
    <t>平均賃金・種苗臨時</t>
    <rPh sb="0" eb="2">
      <t>ヘイキン</t>
    </rPh>
    <rPh sb="2" eb="4">
      <t>チンギン</t>
    </rPh>
    <rPh sb="5" eb="7">
      <t>シュビョウ</t>
    </rPh>
    <rPh sb="7" eb="9">
      <t>リンジ</t>
    </rPh>
    <phoneticPr fontId="3"/>
  </si>
  <si>
    <t>種苗平均賃金</t>
    <rPh sb="0" eb="2">
      <t>シュビョウ</t>
    </rPh>
    <rPh sb="2" eb="4">
      <t>ヘイキン</t>
    </rPh>
    <rPh sb="4" eb="6">
      <t>チンギン</t>
    </rPh>
    <phoneticPr fontId="3"/>
  </si>
  <si>
    <t>種苗平均賃金区分</t>
    <rPh sb="0" eb="2">
      <t>シュビョウ</t>
    </rPh>
    <rPh sb="2" eb="4">
      <t>ヘイキン</t>
    </rPh>
    <rPh sb="4" eb="6">
      <t>チンギン</t>
    </rPh>
    <rPh sb="6" eb="8">
      <t>クブン</t>
    </rPh>
    <phoneticPr fontId="3"/>
  </si>
  <si>
    <t>林業以外有無　１：ある　２：ない</t>
    <rPh sb="0" eb="2">
      <t>リンギョウ</t>
    </rPh>
    <rPh sb="2" eb="4">
      <t>イガイ</t>
    </rPh>
    <rPh sb="4" eb="6">
      <t>ウム</t>
    </rPh>
    <phoneticPr fontId="3"/>
  </si>
  <si>
    <t>林業以外有の内容　１ 土木・建設業</t>
    <rPh sb="0" eb="2">
      <t>リンギョウ</t>
    </rPh>
    <rPh sb="2" eb="4">
      <t>イガイ</t>
    </rPh>
    <rPh sb="4" eb="5">
      <t>ア</t>
    </rPh>
    <rPh sb="6" eb="8">
      <t>ナイヨウ</t>
    </rPh>
    <phoneticPr fontId="3"/>
  </si>
  <si>
    <t>林業以外有の内容　２ 木材・木製品製造業</t>
    <rPh sb="0" eb="2">
      <t>リンギョウ</t>
    </rPh>
    <rPh sb="2" eb="4">
      <t>イガイ</t>
    </rPh>
    <rPh sb="4" eb="5">
      <t>ア</t>
    </rPh>
    <rPh sb="6" eb="8">
      <t>ナイヨウ</t>
    </rPh>
    <phoneticPr fontId="3"/>
  </si>
  <si>
    <t>林業以外有の内容　３ その他(</t>
    <rPh sb="0" eb="2">
      <t>リンギョウ</t>
    </rPh>
    <rPh sb="2" eb="4">
      <t>イガイ</t>
    </rPh>
    <rPh sb="4" eb="5">
      <t>ア</t>
    </rPh>
    <rPh sb="6" eb="8">
      <t>ナイヨウ</t>
    </rPh>
    <phoneticPr fontId="3"/>
  </si>
  <si>
    <t>林業以外その他の内容</t>
    <rPh sb="0" eb="2">
      <t>リンギョウ</t>
    </rPh>
    <rPh sb="2" eb="4">
      <t>イガイ</t>
    </rPh>
    <rPh sb="6" eb="7">
      <t>タ</t>
    </rPh>
    <rPh sb="8" eb="10">
      <t>ナイヨウ</t>
    </rPh>
    <phoneticPr fontId="3"/>
  </si>
  <si>
    <t>1 人事課題　1 従業員不足</t>
    <rPh sb="2" eb="4">
      <t>ジンジ</t>
    </rPh>
    <rPh sb="4" eb="6">
      <t>カダイ</t>
    </rPh>
    <phoneticPr fontId="3"/>
  </si>
  <si>
    <t>1 人事課題　2 従業員の高齢化</t>
    <rPh sb="2" eb="4">
      <t>ジンジ</t>
    </rPh>
    <rPh sb="4" eb="6">
      <t>カダイ</t>
    </rPh>
    <phoneticPr fontId="3"/>
  </si>
  <si>
    <t>1 人事課題　3 従業員の能力向上</t>
    <rPh sb="2" eb="4">
      <t>ジンジ</t>
    </rPh>
    <rPh sb="4" eb="6">
      <t>カダイ</t>
    </rPh>
    <phoneticPr fontId="3"/>
  </si>
  <si>
    <t>1 人事課題　4 通年雇用化</t>
    <rPh sb="2" eb="4">
      <t>ジンジ</t>
    </rPh>
    <rPh sb="4" eb="6">
      <t>カダイ</t>
    </rPh>
    <phoneticPr fontId="3"/>
  </si>
  <si>
    <t>1 人事課題　5 作業の軽労化</t>
    <rPh sb="2" eb="4">
      <t>ジンジ</t>
    </rPh>
    <rPh sb="4" eb="6">
      <t>カダイ</t>
    </rPh>
    <phoneticPr fontId="3"/>
  </si>
  <si>
    <t>1 人事課題　6 従業員の新規採用</t>
    <rPh sb="2" eb="4">
      <t>ジンジ</t>
    </rPh>
    <rPh sb="4" eb="6">
      <t>カダイ</t>
    </rPh>
    <phoneticPr fontId="3"/>
  </si>
  <si>
    <t>1 人事課題　7 その他</t>
    <rPh sb="2" eb="4">
      <t>ジンジ</t>
    </rPh>
    <rPh sb="4" eb="6">
      <t>カダイ</t>
    </rPh>
    <phoneticPr fontId="3"/>
  </si>
  <si>
    <t>1 人事課題　その他内容</t>
    <rPh sb="2" eb="4">
      <t>ジンジ</t>
    </rPh>
    <rPh sb="4" eb="6">
      <t>カダイ</t>
    </rPh>
    <rPh sb="9" eb="10">
      <t>タ</t>
    </rPh>
    <rPh sb="10" eb="12">
      <t>ナイヨウ</t>
    </rPh>
    <phoneticPr fontId="3"/>
  </si>
  <si>
    <t>2 事業賃金設備課題　1 事業量の確保</t>
    <rPh sb="2" eb="4">
      <t>ジギョウ</t>
    </rPh>
    <rPh sb="4" eb="6">
      <t>チンギン</t>
    </rPh>
    <rPh sb="6" eb="8">
      <t>セツビ</t>
    </rPh>
    <rPh sb="8" eb="10">
      <t>カダイ</t>
    </rPh>
    <phoneticPr fontId="3"/>
  </si>
  <si>
    <t>2 事業賃金設備課題　2 事業量の平準化</t>
    <rPh sb="2" eb="4">
      <t>ジギョウ</t>
    </rPh>
    <rPh sb="4" eb="6">
      <t>チンギン</t>
    </rPh>
    <rPh sb="6" eb="8">
      <t>セツビ</t>
    </rPh>
    <rPh sb="8" eb="10">
      <t>カダイ</t>
    </rPh>
    <phoneticPr fontId="3"/>
  </si>
  <si>
    <t>2 事業賃金設備課題　3 運転資金確保</t>
    <rPh sb="2" eb="4">
      <t>ジギョウ</t>
    </rPh>
    <rPh sb="4" eb="6">
      <t>チンギン</t>
    </rPh>
    <rPh sb="6" eb="8">
      <t>セツビ</t>
    </rPh>
    <rPh sb="8" eb="10">
      <t>カダイ</t>
    </rPh>
    <phoneticPr fontId="3"/>
  </si>
  <si>
    <t>2 事業賃金設備課題　4 設備投資資金確保</t>
    <rPh sb="2" eb="4">
      <t>ジギョウ</t>
    </rPh>
    <rPh sb="4" eb="6">
      <t>チンギン</t>
    </rPh>
    <rPh sb="6" eb="8">
      <t>セツビ</t>
    </rPh>
    <rPh sb="8" eb="10">
      <t>カダイ</t>
    </rPh>
    <phoneticPr fontId="3"/>
  </si>
  <si>
    <t>2 事業賃金設備課題　5 既存機械の更新</t>
    <rPh sb="2" eb="4">
      <t>ジギョウ</t>
    </rPh>
    <rPh sb="4" eb="6">
      <t>チンギン</t>
    </rPh>
    <rPh sb="6" eb="8">
      <t>セツビ</t>
    </rPh>
    <rPh sb="8" eb="10">
      <t>カダイ</t>
    </rPh>
    <phoneticPr fontId="3"/>
  </si>
  <si>
    <t>2 事業賃金設備課題　6 その他</t>
    <rPh sb="2" eb="4">
      <t>ジギョウ</t>
    </rPh>
    <rPh sb="4" eb="6">
      <t>チンギン</t>
    </rPh>
    <rPh sb="6" eb="8">
      <t>セツビ</t>
    </rPh>
    <rPh sb="8" eb="10">
      <t>カダイ</t>
    </rPh>
    <phoneticPr fontId="3"/>
  </si>
  <si>
    <t>2 事業賃金設備課題　　その他内容</t>
    <rPh sb="2" eb="4">
      <t>ジギョウ</t>
    </rPh>
    <rPh sb="4" eb="6">
      <t>チンギン</t>
    </rPh>
    <rPh sb="6" eb="8">
      <t>セツビ</t>
    </rPh>
    <rPh sb="8" eb="10">
      <t>カダイ</t>
    </rPh>
    <phoneticPr fontId="3"/>
  </si>
  <si>
    <t>3 その他課題　1 労働安全対策</t>
    <rPh sb="4" eb="5">
      <t>タ</t>
    </rPh>
    <rPh sb="5" eb="7">
      <t>カダイ</t>
    </rPh>
    <phoneticPr fontId="3"/>
  </si>
  <si>
    <t>3 その他課題　2 森林資源の情報</t>
    <rPh sb="4" eb="5">
      <t>タ</t>
    </rPh>
    <rPh sb="5" eb="7">
      <t>カダイ</t>
    </rPh>
    <phoneticPr fontId="3"/>
  </si>
  <si>
    <t>3 その他課題　3 支援・助成制度の情報</t>
    <rPh sb="4" eb="5">
      <t>タ</t>
    </rPh>
    <rPh sb="5" eb="7">
      <t>カダイ</t>
    </rPh>
    <phoneticPr fontId="3"/>
  </si>
  <si>
    <t>3 その他課題　4 森林所有者情報</t>
    <rPh sb="4" eb="5">
      <t>タ</t>
    </rPh>
    <rPh sb="5" eb="7">
      <t>カダイ</t>
    </rPh>
    <phoneticPr fontId="3"/>
  </si>
  <si>
    <t>3 その他課題　5 その他</t>
    <rPh sb="4" eb="5">
      <t>タ</t>
    </rPh>
    <rPh sb="5" eb="7">
      <t>カダイ</t>
    </rPh>
    <phoneticPr fontId="3"/>
  </si>
  <si>
    <t>3 その他課題　　その他内容</t>
    <rPh sb="4" eb="5">
      <t>タ</t>
    </rPh>
    <rPh sb="5" eb="7">
      <t>カダイ</t>
    </rPh>
    <phoneticPr fontId="3"/>
  </si>
  <si>
    <t>人数計</t>
    <rPh sb="0" eb="2">
      <t>ニンズウ</t>
    </rPh>
    <rPh sb="2" eb="3">
      <t>ケイ</t>
    </rPh>
    <phoneticPr fontId="3"/>
  </si>
  <si>
    <t>人数区分</t>
    <rPh sb="0" eb="2">
      <t>ニンズウ</t>
    </rPh>
    <rPh sb="2" eb="4">
      <t>クブン</t>
    </rPh>
    <phoneticPr fontId="3"/>
  </si>
  <si>
    <t>労働時間の定め　1：定めている　２：定めていない</t>
    <rPh sb="0" eb="2">
      <t>ロウドウ</t>
    </rPh>
    <rPh sb="2" eb="4">
      <t>ジカン</t>
    </rPh>
    <rPh sb="5" eb="6">
      <t>サダ</t>
    </rPh>
    <rPh sb="10" eb="11">
      <t>サダ</t>
    </rPh>
    <rPh sb="18" eb="19">
      <t>サダ</t>
    </rPh>
    <phoneticPr fontId="3"/>
  </si>
  <si>
    <t>1日あたり・時間</t>
    <rPh sb="1" eb="2">
      <t>ニチ</t>
    </rPh>
    <rPh sb="6" eb="8">
      <t>ジカン</t>
    </rPh>
    <phoneticPr fontId="3"/>
  </si>
  <si>
    <t>1日あたり・分</t>
    <rPh sb="1" eb="2">
      <t>ニチ</t>
    </rPh>
    <rPh sb="6" eb="7">
      <t>フン</t>
    </rPh>
    <phoneticPr fontId="3"/>
  </si>
  <si>
    <t>１週あたり・時間</t>
    <rPh sb="1" eb="2">
      <t>シュウ</t>
    </rPh>
    <rPh sb="6" eb="8">
      <t>ジカン</t>
    </rPh>
    <phoneticPr fontId="3"/>
  </si>
  <si>
    <t>１週あたり・分</t>
    <rPh sb="1" eb="2">
      <t>シュウ</t>
    </rPh>
    <rPh sb="6" eb="7">
      <t>フン</t>
    </rPh>
    <phoneticPr fontId="3"/>
  </si>
  <si>
    <t>定休日　１：完全週休２日制　２：変形週休２日制　３：週休１日制　４：不定期</t>
    <rPh sb="0" eb="3">
      <t>テイキュウビ</t>
    </rPh>
    <phoneticPr fontId="3"/>
  </si>
  <si>
    <t>有給休暇　１：制度・付与実績有り　２：制度は有るが付与実績無し　３：制度・付与実績無し</t>
    <rPh sb="0" eb="2">
      <t>ユウキュウ</t>
    </rPh>
    <rPh sb="2" eb="4">
      <t>キュウカ</t>
    </rPh>
    <phoneticPr fontId="3"/>
  </si>
  <si>
    <t>前年比充足状況　１：良くなった　２：変わらない　３：悪くなった</t>
    <rPh sb="0" eb="3">
      <t>ゼンネンヒ</t>
    </rPh>
    <rPh sb="3" eb="5">
      <t>ジュウソク</t>
    </rPh>
    <rPh sb="5" eb="7">
      <t>ジョウキョウ</t>
    </rPh>
    <phoneticPr fontId="3"/>
  </si>
  <si>
    <t>人材育成方針　その他内容</t>
    <rPh sb="0" eb="2">
      <t>ジンザイ</t>
    </rPh>
    <rPh sb="2" eb="4">
      <t>イクセイ</t>
    </rPh>
    <rPh sb="4" eb="6">
      <t>ホウシン</t>
    </rPh>
    <rPh sb="9" eb="10">
      <t>タ</t>
    </rPh>
    <rPh sb="10" eb="12">
      <t>ナイヨウ</t>
    </rPh>
    <phoneticPr fontId="3"/>
  </si>
  <si>
    <t>イ　フェイスガード　１：はい　２：いいえ</t>
    <phoneticPr fontId="3"/>
  </si>
  <si>
    <t>ウ　安全ベスト　１：はい　２：いいえ</t>
    <rPh sb="2" eb="4">
      <t>アンゼン</t>
    </rPh>
    <phoneticPr fontId="3"/>
  </si>
  <si>
    <t>エ　防振手袋　１：はい　２：いいえ</t>
    <rPh sb="2" eb="4">
      <t>ボウシン</t>
    </rPh>
    <rPh sb="4" eb="6">
      <t>テブクロ</t>
    </rPh>
    <phoneticPr fontId="3"/>
  </si>
  <si>
    <t>意見</t>
    <rPh sb="0" eb="2">
      <t>イケン</t>
    </rPh>
    <phoneticPr fontId="3"/>
  </si>
  <si>
    <t>事業量・素材生産量全体</t>
    <rPh sb="0" eb="3">
      <t>ジギョウリョウ</t>
    </rPh>
    <rPh sb="4" eb="6">
      <t>ソザイ</t>
    </rPh>
    <rPh sb="6" eb="9">
      <t>セイサンリョウ</t>
    </rPh>
    <rPh sb="9" eb="11">
      <t>ゼンタイ</t>
    </rPh>
    <phoneticPr fontId="3"/>
  </si>
  <si>
    <t>通年雇用化実現取組</t>
    <rPh sb="5" eb="7">
      <t>ジツゲン</t>
    </rPh>
    <rPh sb="7" eb="9">
      <t>トリクミ</t>
    </rPh>
    <phoneticPr fontId="3"/>
  </si>
  <si>
    <t>不足した原因　1:事業量が増えた</t>
    <rPh sb="0" eb="2">
      <t>フソク</t>
    </rPh>
    <rPh sb="4" eb="6">
      <t>ゲンイン</t>
    </rPh>
    <rPh sb="9" eb="12">
      <t>ジギョウリョウ</t>
    </rPh>
    <rPh sb="13" eb="14">
      <t>フ</t>
    </rPh>
    <phoneticPr fontId="3"/>
  </si>
  <si>
    <t>不足した原因　2:退職者があった</t>
    <rPh sb="0" eb="2">
      <t>フソク</t>
    </rPh>
    <rPh sb="4" eb="6">
      <t>ゲンイン</t>
    </rPh>
    <rPh sb="9" eb="12">
      <t>タイショクシャ</t>
    </rPh>
    <phoneticPr fontId="3"/>
  </si>
  <si>
    <t>不足した原因　3:求人したが採用に至らなかった</t>
    <rPh sb="0" eb="2">
      <t>フソク</t>
    </rPh>
    <rPh sb="4" eb="6">
      <t>ゲンイン</t>
    </rPh>
    <rPh sb="9" eb="11">
      <t>キュウジン</t>
    </rPh>
    <rPh sb="14" eb="16">
      <t>サイヨウ</t>
    </rPh>
    <rPh sb="17" eb="18">
      <t>イタ</t>
    </rPh>
    <phoneticPr fontId="3"/>
  </si>
  <si>
    <t>不足した原因　4:作業効率が上がらなかった</t>
    <rPh sb="0" eb="2">
      <t>フソク</t>
    </rPh>
    <rPh sb="4" eb="6">
      <t>ゲンイン</t>
    </rPh>
    <rPh sb="9" eb="11">
      <t>サギョウ</t>
    </rPh>
    <rPh sb="11" eb="13">
      <t>コウリツ</t>
    </rPh>
    <rPh sb="14" eb="15">
      <t>ア</t>
    </rPh>
    <phoneticPr fontId="3"/>
  </si>
  <si>
    <t>不足した原因　5:その他</t>
    <rPh sb="0" eb="2">
      <t>フソク</t>
    </rPh>
    <rPh sb="4" eb="6">
      <t>ゲンイン</t>
    </rPh>
    <rPh sb="11" eb="12">
      <t>タ</t>
    </rPh>
    <phoneticPr fontId="3"/>
  </si>
  <si>
    <t>不足した原因　その他内容</t>
    <rPh sb="0" eb="2">
      <t>フソク</t>
    </rPh>
    <rPh sb="4" eb="6">
      <t>ゲンイン</t>
    </rPh>
    <rPh sb="9" eb="10">
      <t>タ</t>
    </rPh>
    <rPh sb="10" eb="12">
      <t>ナイヨウ</t>
    </rPh>
    <phoneticPr fontId="3"/>
  </si>
  <si>
    <t>ア　イヤーマフ　１：はい　２：いいえ</t>
    <phoneticPr fontId="3"/>
  </si>
  <si>
    <t>生産量</t>
    <rPh sb="0" eb="3">
      <t>セイサンリョウ</t>
    </rPh>
    <phoneticPr fontId="3"/>
  </si>
  <si>
    <t>人工数</t>
    <rPh sb="0" eb="2">
      <t>ニンク</t>
    </rPh>
    <rPh sb="2" eb="3">
      <t>スウ</t>
    </rPh>
    <phoneticPr fontId="3"/>
  </si>
  <si>
    <t>人工</t>
    <rPh sb="0" eb="2">
      <t>ニンク</t>
    </rPh>
    <phoneticPr fontId="3"/>
  </si>
  <si>
    <t>［充足状況］</t>
    <rPh sb="1" eb="3">
      <t>ジュウソク</t>
    </rPh>
    <rPh sb="3" eb="5">
      <t>ジョウキョウ</t>
    </rPh>
    <phoneticPr fontId="3"/>
  </si>
  <si>
    <t>①：素材生産</t>
    <rPh sb="2" eb="4">
      <t>ソザイ</t>
    </rPh>
    <rPh sb="4" eb="6">
      <t>セイサン</t>
    </rPh>
    <phoneticPr fontId="3"/>
  </si>
  <si>
    <t>②：造林</t>
    <rPh sb="2" eb="4">
      <t>ゾウリン</t>
    </rPh>
    <phoneticPr fontId="3"/>
  </si>
  <si>
    <t>③：種苗</t>
    <rPh sb="2" eb="4">
      <t>シュビョウ</t>
    </rPh>
    <phoneticPr fontId="3"/>
  </si>
  <si>
    <t>６：その他（NPOなど）</t>
    <rPh sb="4" eb="5">
      <t>タ</t>
    </rPh>
    <phoneticPr fontId="3"/>
  </si>
  <si>
    <t>2 　今後採用予定　１：ある　２：ない</t>
    <rPh sb="3" eb="5">
      <t>コンゴ</t>
    </rPh>
    <rPh sb="5" eb="7">
      <t>サイヨウ</t>
    </rPh>
    <rPh sb="7" eb="9">
      <t>ヨテイ</t>
    </rPh>
    <phoneticPr fontId="3"/>
  </si>
  <si>
    <t>2 　採用予定内訳　1 通年雇用</t>
    <rPh sb="3" eb="5">
      <t>サイヨウ</t>
    </rPh>
    <rPh sb="5" eb="7">
      <t>ヨテイ</t>
    </rPh>
    <rPh sb="7" eb="9">
      <t>ウチワケ</t>
    </rPh>
    <phoneticPr fontId="3"/>
  </si>
  <si>
    <t>2　採用予定内訳　2 定期雇用</t>
    <rPh sb="2" eb="4">
      <t>サイヨウ</t>
    </rPh>
    <rPh sb="4" eb="6">
      <t>ヨテイ</t>
    </rPh>
    <rPh sb="6" eb="8">
      <t>ウチワケ</t>
    </rPh>
    <phoneticPr fontId="3"/>
  </si>
  <si>
    <t>2 　採用予定内訳　3 臨時雇用</t>
    <rPh sb="3" eb="5">
      <t>サイヨウ</t>
    </rPh>
    <rPh sb="5" eb="7">
      <t>ヨテイ</t>
    </rPh>
    <rPh sb="7" eb="9">
      <t>ウチワケ</t>
    </rPh>
    <phoneticPr fontId="3"/>
  </si>
  <si>
    <t>不足した事業種　該当なし</t>
    <rPh sb="0" eb="2">
      <t>フソク</t>
    </rPh>
    <rPh sb="4" eb="6">
      <t>ジギョウ</t>
    </rPh>
    <rPh sb="6" eb="7">
      <t>シュ</t>
    </rPh>
    <rPh sb="8" eb="10">
      <t>ガイトウ</t>
    </rPh>
    <phoneticPr fontId="3"/>
  </si>
  <si>
    <t>やや不足した事業種　２：造林</t>
    <rPh sb="2" eb="4">
      <t>フソク</t>
    </rPh>
    <rPh sb="6" eb="8">
      <t>ジギョウ</t>
    </rPh>
    <rPh sb="8" eb="9">
      <t>シュ</t>
    </rPh>
    <rPh sb="12" eb="14">
      <t>ゾウリン</t>
    </rPh>
    <phoneticPr fontId="3"/>
  </si>
  <si>
    <t>やや不足した事業種　1:素材生産</t>
    <rPh sb="2" eb="4">
      <t>フソク</t>
    </rPh>
    <rPh sb="6" eb="8">
      <t>ジギョウ</t>
    </rPh>
    <rPh sb="8" eb="9">
      <t>シュ</t>
    </rPh>
    <rPh sb="12" eb="14">
      <t>ソザイ</t>
    </rPh>
    <rPh sb="14" eb="16">
      <t>セイサン</t>
    </rPh>
    <phoneticPr fontId="3"/>
  </si>
  <si>
    <t>やや不足した事業種　３：種苗</t>
    <rPh sb="2" eb="4">
      <t>フソク</t>
    </rPh>
    <rPh sb="6" eb="8">
      <t>ジギョウ</t>
    </rPh>
    <rPh sb="8" eb="9">
      <t>シュ</t>
    </rPh>
    <rPh sb="12" eb="14">
      <t>シュビョウ</t>
    </rPh>
    <phoneticPr fontId="3"/>
  </si>
  <si>
    <t>やや不足した事業種　2:造林</t>
    <rPh sb="2" eb="4">
      <t>フソク</t>
    </rPh>
    <rPh sb="6" eb="8">
      <t>ジギョウ</t>
    </rPh>
    <rPh sb="8" eb="9">
      <t>シュ</t>
    </rPh>
    <rPh sb="12" eb="14">
      <t>ゾウリン</t>
    </rPh>
    <phoneticPr fontId="3"/>
  </si>
  <si>
    <t>やや不足した事業種　3:種苗</t>
    <rPh sb="2" eb="4">
      <t>フソク</t>
    </rPh>
    <rPh sb="6" eb="8">
      <t>ジギョウ</t>
    </rPh>
    <rPh sb="8" eb="9">
      <t>シュ</t>
    </rPh>
    <rPh sb="12" eb="14">
      <t>シュビョウ</t>
    </rPh>
    <phoneticPr fontId="3"/>
  </si>
  <si>
    <t>人材育成方針　５：その他</t>
    <rPh sb="0" eb="2">
      <t>ジンザイ</t>
    </rPh>
    <rPh sb="2" eb="4">
      <t>イクセイ</t>
    </rPh>
    <rPh sb="4" eb="6">
      <t>ホウシン</t>
    </rPh>
    <phoneticPr fontId="3"/>
  </si>
  <si>
    <t>人材育成方針　１：｢緑の雇用｣　</t>
    <rPh sb="0" eb="2">
      <t>ジンザイ</t>
    </rPh>
    <rPh sb="2" eb="4">
      <t>イクセイ</t>
    </rPh>
    <rPh sb="4" eb="6">
      <t>ホウシン</t>
    </rPh>
    <phoneticPr fontId="3"/>
  </si>
  <si>
    <t>人材育成方針　２：道の林業担い手研修事業</t>
    <rPh sb="0" eb="2">
      <t>ジンザイ</t>
    </rPh>
    <rPh sb="2" eb="4">
      <t>イクセイ</t>
    </rPh>
    <rPh sb="4" eb="6">
      <t>ホウシン</t>
    </rPh>
    <rPh sb="11" eb="13">
      <t>リンギョウ</t>
    </rPh>
    <rPh sb="13" eb="14">
      <t>ニナ</t>
    </rPh>
    <rPh sb="15" eb="16">
      <t>テ</t>
    </rPh>
    <rPh sb="16" eb="18">
      <t>ケンシュウ</t>
    </rPh>
    <rPh sb="18" eb="20">
      <t>ジギョウ</t>
    </rPh>
    <phoneticPr fontId="3"/>
  </si>
  <si>
    <t>人材育成方針　３：自社で育成</t>
    <rPh sb="0" eb="2">
      <t>ジンザイ</t>
    </rPh>
    <rPh sb="2" eb="4">
      <t>イクセイ</t>
    </rPh>
    <rPh sb="4" eb="6">
      <t>ホウシン</t>
    </rPh>
    <rPh sb="12" eb="14">
      <t>イクセイ</t>
    </rPh>
    <phoneticPr fontId="3"/>
  </si>
  <si>
    <t>人材育成方針　４：特に実施しなかった</t>
    <rPh sb="0" eb="2">
      <t>ジンザイ</t>
    </rPh>
    <rPh sb="2" eb="4">
      <t>イクセイ</t>
    </rPh>
    <rPh sb="4" eb="6">
      <t>ホウシン</t>
    </rPh>
    <rPh sb="9" eb="10">
      <t>トク</t>
    </rPh>
    <rPh sb="11" eb="13">
      <t>ジッシ</t>
    </rPh>
    <phoneticPr fontId="3"/>
  </si>
  <si>
    <t>0</t>
  </si>
  <si>
    <t>0</t>
    <phoneticPr fontId="3"/>
  </si>
  <si>
    <t>令和元年度</t>
    <rPh sb="0" eb="2">
      <t>レイワ</t>
    </rPh>
    <rPh sb="2" eb="4">
      <t>ガンネン</t>
    </rPh>
    <rPh sb="3" eb="5">
      <t>ネンド</t>
    </rPh>
    <phoneticPr fontId="3"/>
  </si>
  <si>
    <t>令和２年度</t>
    <rPh sb="0" eb="1">
      <t>レイ</t>
    </rPh>
    <rPh sb="1" eb="2">
      <t>カズ</t>
    </rPh>
    <rPh sb="3" eb="5">
      <t>ネンド</t>
    </rPh>
    <phoneticPr fontId="3"/>
  </si>
  <si>
    <t>事業量</t>
    <rPh sb="0" eb="3">
      <t>ジギョウリョウ</t>
    </rPh>
    <phoneticPr fontId="3"/>
  </si>
  <si>
    <t>５：その他  (</t>
    <rPh sb="4" eb="5">
      <t>タ</t>
    </rPh>
    <phoneticPr fontId="3"/>
  </si>
  <si>
    <t>事業量・造林</t>
    <rPh sb="0" eb="3">
      <t>ジギョウリョウ</t>
    </rPh>
    <rPh sb="4" eb="6">
      <t>ゾウリン</t>
    </rPh>
    <phoneticPr fontId="3"/>
  </si>
  <si>
    <t>）　　</t>
    <phoneticPr fontId="3"/>
  </si>
  <si>
    <t xml:space="preserve">　　 </t>
    <phoneticPr fontId="3"/>
  </si>
  <si>
    <t>⑪</t>
    <phoneticPr fontId="3"/>
  </si>
  <si>
    <t>⑬</t>
    <phoneticPr fontId="3"/>
  </si>
  <si>
    <t>退職金</t>
    <rPh sb="0" eb="3">
      <t>タイショクキン</t>
    </rPh>
    <phoneticPr fontId="3"/>
  </si>
  <si>
    <t>1：中退共
2：林退共
3：建退共
4：独自
5：なし</t>
    <rPh sb="2" eb="4">
      <t>チュウタイ</t>
    </rPh>
    <rPh sb="4" eb="5">
      <t>キョウ</t>
    </rPh>
    <rPh sb="8" eb="9">
      <t>リン</t>
    </rPh>
    <rPh sb="9" eb="11">
      <t>タイキョウ</t>
    </rPh>
    <rPh sb="14" eb="15">
      <t>ケン</t>
    </rPh>
    <rPh sb="15" eb="17">
      <t>タイキョウ</t>
    </rPh>
    <rPh sb="20" eb="22">
      <t>ドクジ</t>
    </rPh>
    <phoneticPr fontId="3"/>
  </si>
  <si>
    <t>⑮</t>
    <phoneticPr fontId="3"/>
  </si>
  <si>
    <t>⑯</t>
    <phoneticPr fontId="3"/>
  </si>
  <si>
    <t>1：月給制
2：日給制・
日給月給制　
3：出来高制
4：日給出来
　 高併用
5：月給出来
   高併用</t>
    <rPh sb="2" eb="5">
      <t>ゲッキュウセイ</t>
    </rPh>
    <rPh sb="8" eb="11">
      <t>ニッキュウセイ</t>
    </rPh>
    <rPh sb="13" eb="15">
      <t>ニッキュウ</t>
    </rPh>
    <rPh sb="15" eb="18">
      <t>ゲッキュウセイ</t>
    </rPh>
    <rPh sb="22" eb="26">
      <t>デキダカセイ</t>
    </rPh>
    <rPh sb="29" eb="31">
      <t>ニッキュウ</t>
    </rPh>
    <rPh sb="31" eb="33">
      <t>デキ</t>
    </rPh>
    <rPh sb="36" eb="37">
      <t>コウ</t>
    </rPh>
    <rPh sb="37" eb="39">
      <t>ヘイヨウ</t>
    </rPh>
    <rPh sb="42" eb="44">
      <t>ゲッキュウ</t>
    </rPh>
    <rPh sb="44" eb="46">
      <t>デキ</t>
    </rPh>
    <rPh sb="50" eb="51">
      <t>コウ</t>
    </rPh>
    <rPh sb="51" eb="53">
      <t>ヘイヨウ</t>
    </rPh>
    <phoneticPr fontId="3"/>
  </si>
  <si>
    <t>林業
経験
年数</t>
    <rPh sb="0" eb="2">
      <t>リンギョウ</t>
    </rPh>
    <rPh sb="3" eb="5">
      <t>ケイケン</t>
    </rPh>
    <rPh sb="6" eb="8">
      <t>ネンスウ</t>
    </rPh>
    <phoneticPr fontId="3"/>
  </si>
  <si>
    <t>※本調査に関する照会のほか、北海道からの各種情報提供や調査の依頼等に使用させていただく場合があります。</t>
    <rPh sb="14" eb="16">
      <t>ホッカイ</t>
    </rPh>
    <phoneticPr fontId="3"/>
  </si>
  <si>
    <t>１　調査の目的</t>
    <phoneticPr fontId="3"/>
  </si>
  <si>
    <t>２　調査対象</t>
    <phoneticPr fontId="3"/>
  </si>
  <si>
    <t>３　調査対象期間</t>
    <phoneticPr fontId="3"/>
  </si>
  <si>
    <t>４　その他</t>
    <phoneticPr fontId="3"/>
  </si>
  <si>
    <t>森林作業員就業条件整備事業</t>
  </si>
  <si>
    <t>林業労働環境整備事業</t>
    <phoneticPr fontId="3"/>
  </si>
  <si>
    <t>〔問１〕 経営形態を教えてください。（１つにチェック ✔）</t>
    <rPh sb="1" eb="2">
      <t>ト</t>
    </rPh>
    <phoneticPr fontId="3"/>
  </si>
  <si>
    <t>※　「１　会社」は、会社法に基づく株式会社（有限会社含む）、合名会社、合資会社、合同会社</t>
    <rPh sb="5" eb="7">
      <t>カイシャ</t>
    </rPh>
    <rPh sb="10" eb="12">
      <t>カイシャ</t>
    </rPh>
    <rPh sb="12" eb="13">
      <t>ホウ</t>
    </rPh>
    <rPh sb="14" eb="15">
      <t>モト</t>
    </rPh>
    <rPh sb="17" eb="21">
      <t>カブシキガイシャ</t>
    </rPh>
    <rPh sb="22" eb="26">
      <t>ユウゲンガイシャ</t>
    </rPh>
    <rPh sb="26" eb="27">
      <t>フク</t>
    </rPh>
    <rPh sb="30" eb="32">
      <t>ゴウメイ</t>
    </rPh>
    <rPh sb="32" eb="34">
      <t>ガイシャ</t>
    </rPh>
    <rPh sb="35" eb="37">
      <t>ゴウシ</t>
    </rPh>
    <rPh sb="37" eb="39">
      <t>ガイシャ</t>
    </rPh>
    <rPh sb="40" eb="42">
      <t>ゴウドウ</t>
    </rPh>
    <rPh sb="42" eb="44">
      <t>カイシャ</t>
    </rPh>
    <phoneticPr fontId="3"/>
  </si>
  <si>
    <t>※　「３　森林組合」は、森林組合法に基づく森林組合</t>
    <rPh sb="5" eb="7">
      <t>シンリン</t>
    </rPh>
    <rPh sb="7" eb="9">
      <t>クミアイ</t>
    </rPh>
    <rPh sb="12" eb="14">
      <t>シンリン</t>
    </rPh>
    <rPh sb="14" eb="17">
      <t>クミアイホウ</t>
    </rPh>
    <rPh sb="18" eb="19">
      <t>モト</t>
    </rPh>
    <rPh sb="21" eb="23">
      <t>シンリン</t>
    </rPh>
    <rPh sb="23" eb="25">
      <t>クミアイ</t>
    </rPh>
    <phoneticPr fontId="3"/>
  </si>
  <si>
    <t>１：取り組んでいる</t>
    <rPh sb="2" eb="3">
      <t>ト</t>
    </rPh>
    <rPh sb="4" eb="5">
      <t>ク</t>
    </rPh>
    <phoneticPr fontId="3"/>
  </si>
  <si>
    <t>３：取り組んでいない</t>
    <rPh sb="2" eb="3">
      <t>ト</t>
    </rPh>
    <rPh sb="4" eb="5">
      <t>ク</t>
    </rPh>
    <phoneticPr fontId="3"/>
  </si>
  <si>
    <t>４：個人事業主</t>
    <rPh sb="2" eb="4">
      <t>コジン</t>
    </rPh>
    <rPh sb="4" eb="7">
      <t>ジギョウヌシ</t>
    </rPh>
    <phoneticPr fontId="3"/>
  </si>
  <si>
    <t>※　「４　個人事業主」は、法人格を持たない事業体</t>
    <rPh sb="5" eb="7">
      <t>コジン</t>
    </rPh>
    <rPh sb="7" eb="10">
      <t>ジギョウヌシ</t>
    </rPh>
    <rPh sb="13" eb="16">
      <t>ホウジンカク</t>
    </rPh>
    <rPh sb="17" eb="18">
      <t>モ</t>
    </rPh>
    <rPh sb="21" eb="24">
      <t>ジギョウタイ</t>
    </rPh>
    <phoneticPr fontId="3"/>
  </si>
  <si>
    <t>※　月給制の場合の平均賃金は次式により算出した額とします。</t>
    <rPh sb="2" eb="4">
      <t>ゲッキュウ</t>
    </rPh>
    <rPh sb="4" eb="5">
      <t>セイ</t>
    </rPh>
    <rPh sb="6" eb="8">
      <t>バアイ</t>
    </rPh>
    <rPh sb="9" eb="11">
      <t>ヘイキン</t>
    </rPh>
    <rPh sb="11" eb="13">
      <t>チンギン</t>
    </rPh>
    <rPh sb="14" eb="16">
      <t>ジシキ</t>
    </rPh>
    <rPh sb="19" eb="21">
      <t>サンシュツ</t>
    </rPh>
    <rPh sb="23" eb="24">
      <t>ガク</t>
    </rPh>
    <phoneticPr fontId="3"/>
  </si>
  <si>
    <t xml:space="preserve"> その他の使用装備</t>
    <rPh sb="3" eb="4">
      <t>タ</t>
    </rPh>
    <rPh sb="5" eb="7">
      <t>シヨウ</t>
    </rPh>
    <rPh sb="7" eb="9">
      <t>ソウビ</t>
    </rPh>
    <phoneticPr fontId="3"/>
  </si>
  <si>
    <t xml:space="preserve"> 安全靴</t>
    <rPh sb="1" eb="3">
      <t>アンゼン</t>
    </rPh>
    <rPh sb="3" eb="4">
      <t>クツ</t>
    </rPh>
    <phoneticPr fontId="3"/>
  </si>
  <si>
    <t xml:space="preserve"> イヤーマフ</t>
    <phoneticPr fontId="3"/>
  </si>
  <si>
    <t xml:space="preserve"> フェイスガード</t>
    <phoneticPr fontId="3"/>
  </si>
  <si>
    <t xml:space="preserve"> 安全ベスト</t>
    <rPh sb="1" eb="3">
      <t>アンゼン</t>
    </rPh>
    <phoneticPr fontId="3"/>
  </si>
  <si>
    <t xml:space="preserve"> 防振手袋</t>
    <rPh sb="1" eb="3">
      <t>ボウシン</t>
    </rPh>
    <rPh sb="3" eb="5">
      <t>テブクロ</t>
    </rPh>
    <phoneticPr fontId="3"/>
  </si>
  <si>
    <t xml:space="preserve"> 防蜂網</t>
    <rPh sb="1" eb="2">
      <t>ボウ</t>
    </rPh>
    <rPh sb="2" eb="3">
      <t>ホウ</t>
    </rPh>
    <rPh sb="3" eb="4">
      <t>アミ</t>
    </rPh>
    <phoneticPr fontId="3"/>
  </si>
  <si>
    <t xml:space="preserve"> 刈払機防護具（すね当て）</t>
    <rPh sb="1" eb="2">
      <t>カリ</t>
    </rPh>
    <rPh sb="2" eb="3">
      <t>ハラ</t>
    </rPh>
    <rPh sb="3" eb="4">
      <t>キ</t>
    </rPh>
    <rPh sb="4" eb="6">
      <t>ボウゴ</t>
    </rPh>
    <rPh sb="6" eb="7">
      <t>グ</t>
    </rPh>
    <rPh sb="10" eb="11">
      <t>ア</t>
    </rPh>
    <phoneticPr fontId="3"/>
  </si>
  <si>
    <t xml:space="preserve"> 刈払機使用時の腰バンド</t>
    <rPh sb="1" eb="2">
      <t>カリ</t>
    </rPh>
    <rPh sb="2" eb="3">
      <t>ハラ</t>
    </rPh>
    <rPh sb="3" eb="4">
      <t>キ</t>
    </rPh>
    <rPh sb="4" eb="7">
      <t>シヨウジ</t>
    </rPh>
    <rPh sb="8" eb="9">
      <t>コシ</t>
    </rPh>
    <phoneticPr fontId="3"/>
  </si>
  <si>
    <t xml:space="preserve"> アナフィラキシー補助治療剤
（エピペン）</t>
    <rPh sb="9" eb="11">
      <t>ホジョ</t>
    </rPh>
    <rPh sb="11" eb="13">
      <t>チリョウ</t>
    </rPh>
    <rPh sb="13" eb="14">
      <t>ザイ</t>
    </rPh>
    <phoneticPr fontId="3"/>
  </si>
  <si>
    <t xml:space="preserve"> クマ撃退スプレー</t>
    <rPh sb="3" eb="5">
      <t>ゲキタイ</t>
    </rPh>
    <phoneticPr fontId="3"/>
  </si>
  <si>
    <t xml:space="preserve"> アシストスーツ</t>
    <phoneticPr fontId="3"/>
  </si>
  <si>
    <t xml:space="preserve"> 空調服</t>
    <rPh sb="1" eb="3">
      <t>クウチョウ</t>
    </rPh>
    <rPh sb="3" eb="4">
      <t>フク</t>
    </rPh>
    <phoneticPr fontId="3"/>
  </si>
  <si>
    <t>［充足状況の見通し］</t>
    <rPh sb="1" eb="3">
      <t>ジュウソク</t>
    </rPh>
    <rPh sb="3" eb="5">
      <t>ジョウキョウ</t>
    </rPh>
    <rPh sb="6" eb="8">
      <t>ミトオ</t>
    </rPh>
    <phoneticPr fontId="3"/>
  </si>
  <si>
    <t>２：足りている　　 　　 （</t>
    <rPh sb="2" eb="3">
      <t>タ</t>
    </rPh>
    <phoneticPr fontId="3"/>
  </si>
  <si>
    <t>1：男
2：女</t>
    <rPh sb="2" eb="3">
      <t>オトコ</t>
    </rPh>
    <rPh sb="7" eb="8">
      <t>オンナ</t>
    </rPh>
    <phoneticPr fontId="3"/>
  </si>
  <si>
    <t>1：就業中
2：退職</t>
    <rPh sb="2" eb="5">
      <t>シュウギョウチュウ</t>
    </rPh>
    <rPh sb="9" eb="11">
      <t>タイショク</t>
    </rPh>
    <phoneticPr fontId="3"/>
  </si>
  <si>
    <t>1：あり
2：なし</t>
    <phoneticPr fontId="3"/>
  </si>
  <si>
    <t>名称又は会社名等</t>
    <rPh sb="0" eb="2">
      <t>メイショウ</t>
    </rPh>
    <rPh sb="2" eb="3">
      <t>マタ</t>
    </rPh>
    <rPh sb="4" eb="7">
      <t>カイシャメイ</t>
    </rPh>
    <rPh sb="7" eb="8">
      <t>トウ</t>
    </rPh>
    <phoneticPr fontId="3"/>
  </si>
  <si>
    <t>⑩</t>
    <phoneticPr fontId="3"/>
  </si>
  <si>
    <r>
      <t xml:space="preserve">素材
生産
</t>
    </r>
    <r>
      <rPr>
        <sz val="10"/>
        <rFont val="HGPｺﾞｼｯｸM"/>
        <family val="3"/>
        <charset val="128"/>
      </rPr>
      <t xml:space="preserve">
(日数を
記入)</t>
    </r>
    <rPh sb="0" eb="2">
      <t>ソザイ</t>
    </rPh>
    <rPh sb="3" eb="5">
      <t>セイサン</t>
    </rPh>
    <rPh sb="8" eb="10">
      <t>ニッスウ</t>
    </rPh>
    <rPh sb="12" eb="14">
      <t>キニュウ</t>
    </rPh>
    <phoneticPr fontId="3"/>
  </si>
  <si>
    <r>
      <t xml:space="preserve">種苗
</t>
    </r>
    <r>
      <rPr>
        <sz val="10"/>
        <rFont val="HGPｺﾞｼｯｸM"/>
        <family val="3"/>
        <charset val="128"/>
      </rPr>
      <t>(日数を
記入)</t>
    </r>
    <rPh sb="0" eb="2">
      <t>シュビョウ</t>
    </rPh>
    <phoneticPr fontId="3"/>
  </si>
  <si>
    <r>
      <t xml:space="preserve">造林
</t>
    </r>
    <r>
      <rPr>
        <sz val="10"/>
        <rFont val="HGPｺﾞｼｯｸM"/>
        <family val="3"/>
        <charset val="128"/>
      </rPr>
      <t xml:space="preserve">
(日数を
記入)</t>
    </r>
    <rPh sb="0" eb="2">
      <t>ゾウリン</t>
    </rPh>
    <phoneticPr fontId="3"/>
  </si>
  <si>
    <t>⑫</t>
    <phoneticPr fontId="3"/>
  </si>
  <si>
    <t>⑭</t>
    <phoneticPr fontId="3"/>
  </si>
  <si>
    <r>
      <rPr>
        <b/>
        <sz val="12"/>
        <rFont val="HGPｺﾞｼｯｸM"/>
        <family val="3"/>
        <charset val="128"/>
      </rPr>
      <t>⑯職歴</t>
    </r>
    <r>
      <rPr>
        <sz val="12"/>
        <rFont val="HGPｺﾞｼｯｸM"/>
        <family val="3"/>
        <charset val="128"/>
      </rPr>
      <t xml:space="preserve">  の選択肢</t>
    </r>
    <rPh sb="1" eb="3">
      <t>ショクレキ</t>
    </rPh>
    <rPh sb="6" eb="9">
      <t>センタクシ</t>
    </rPh>
    <phoneticPr fontId="3"/>
  </si>
  <si>
    <t>加入</t>
    <rPh sb="0" eb="2">
      <t>カニュウ</t>
    </rPh>
    <phoneticPr fontId="3"/>
  </si>
  <si>
    <t>未加入</t>
    <rPh sb="0" eb="3">
      <t>ミカニュウ</t>
    </rPh>
    <phoneticPr fontId="3"/>
  </si>
  <si>
    <t>国民年金</t>
    <rPh sb="0" eb="2">
      <t>コクミン</t>
    </rPh>
    <rPh sb="2" eb="4">
      <t>ネンキン</t>
    </rPh>
    <phoneticPr fontId="3"/>
  </si>
  <si>
    <t>厚生年金</t>
    <rPh sb="0" eb="2">
      <t>コウセイ</t>
    </rPh>
    <rPh sb="2" eb="4">
      <t>ネンキン</t>
    </rPh>
    <phoneticPr fontId="3"/>
  </si>
  <si>
    <t>　【調査結果の主な活用先】</t>
    <rPh sb="7" eb="8">
      <t>オモ</t>
    </rPh>
    <rPh sb="11" eb="12">
      <t>サキ</t>
    </rPh>
    <phoneticPr fontId="3"/>
  </si>
  <si>
    <t>令和３年度（令和３年(2021年)4月1日～令和４年(2022年)3月31日）の1年間</t>
    <rPh sb="0" eb="2">
      <t>レイワ</t>
    </rPh>
    <rPh sb="6" eb="8">
      <t>レイワ</t>
    </rPh>
    <rPh sb="15" eb="16">
      <t>ネン</t>
    </rPh>
    <rPh sb="22" eb="24">
      <t>レイワ</t>
    </rPh>
    <rPh sb="31" eb="32">
      <t>ネン</t>
    </rPh>
    <phoneticPr fontId="3"/>
  </si>
  <si>
    <t>主伐 (a)</t>
    <rPh sb="0" eb="2">
      <t>シュバツ</t>
    </rPh>
    <phoneticPr fontId="3"/>
  </si>
  <si>
    <t>搬出間伐 (b)</t>
    <rPh sb="0" eb="2">
      <t>ハンシュツ</t>
    </rPh>
    <rPh sb="2" eb="4">
      <t>カンバツ</t>
    </rPh>
    <phoneticPr fontId="3"/>
  </si>
  <si>
    <t>生産量計(a+b)</t>
    <rPh sb="0" eb="3">
      <t>セイサンリョウ</t>
    </rPh>
    <rPh sb="3" eb="4">
      <t>ケイ</t>
    </rPh>
    <phoneticPr fontId="3"/>
  </si>
  <si>
    <t>主伐人工数 (c)</t>
    <rPh sb="0" eb="2">
      <t>シュバツ</t>
    </rPh>
    <rPh sb="2" eb="4">
      <t>ニンク</t>
    </rPh>
    <rPh sb="4" eb="5">
      <t>スウ</t>
    </rPh>
    <phoneticPr fontId="3"/>
  </si>
  <si>
    <t>搬出間伐人工数(d)</t>
    <rPh sb="0" eb="2">
      <t>ハンシュツ</t>
    </rPh>
    <rPh sb="2" eb="4">
      <t>カンバツ</t>
    </rPh>
    <rPh sb="4" eb="6">
      <t>ニンク</t>
    </rPh>
    <rPh sb="6" eb="7">
      <t>スウ</t>
    </rPh>
    <phoneticPr fontId="3"/>
  </si>
  <si>
    <t>年間就労日数(c+d)</t>
    <rPh sb="0" eb="2">
      <t>ネンカン</t>
    </rPh>
    <rPh sb="2" eb="4">
      <t>シュウロウ</t>
    </rPh>
    <rPh sb="4" eb="6">
      <t>ニッスウ</t>
    </rPh>
    <phoneticPr fontId="3"/>
  </si>
  <si>
    <t>※　記入する欄が足りない場合は、用紙をコピーして、
　　Excelファイルに入力される場合は、行を追加して記入してください。</t>
    <rPh sb="2" eb="4">
      <t>キニュウ</t>
    </rPh>
    <rPh sb="6" eb="7">
      <t>ラン</t>
    </rPh>
    <rPh sb="8" eb="9">
      <t>タ</t>
    </rPh>
    <rPh sb="12" eb="14">
      <t>バアイ</t>
    </rPh>
    <rPh sb="16" eb="18">
      <t>ヨウシ</t>
    </rPh>
    <phoneticPr fontId="3"/>
  </si>
  <si>
    <t>（</t>
    <phoneticPr fontId="3"/>
  </si>
  <si>
    <t>）</t>
    <phoneticPr fontId="3"/>
  </si>
  <si>
    <t>　(2) 雇用保険</t>
    <rPh sb="5" eb="7">
      <t>コヨウ</t>
    </rPh>
    <rPh sb="7" eb="9">
      <t>ホケン</t>
    </rPh>
    <phoneticPr fontId="3"/>
  </si>
  <si>
    <t>　(1) 労災保険</t>
    <rPh sb="5" eb="7">
      <t>ロウサイ</t>
    </rPh>
    <rPh sb="7" eb="9">
      <t>ホケン</t>
    </rPh>
    <phoneticPr fontId="3"/>
  </si>
  <si>
    <t>　(3) 医療保険</t>
    <rPh sb="5" eb="7">
      <t>イリョウ</t>
    </rPh>
    <rPh sb="7" eb="9">
      <t>ホケン</t>
    </rPh>
    <phoneticPr fontId="3"/>
  </si>
  <si>
    <t>　(4) 年金</t>
    <rPh sb="5" eb="7">
      <t>ネンキン</t>
    </rPh>
    <phoneticPr fontId="3"/>
  </si>
  <si>
    <t xml:space="preserve">
1：Uターン</t>
    <phoneticPr fontId="3"/>
  </si>
  <si>
    <r>
      <t>　調査票は、</t>
    </r>
    <r>
      <rPr>
        <b/>
        <u/>
        <sz val="11.5"/>
        <rFont val="HGPｺﾞｼｯｸM"/>
        <family val="3"/>
        <charset val="128"/>
      </rPr>
      <t>本票</t>
    </r>
    <r>
      <rPr>
        <b/>
        <sz val="11.5"/>
        <rFont val="HGPｺﾞｼｯｸM"/>
        <family val="3"/>
        <charset val="128"/>
      </rPr>
      <t>及び</t>
    </r>
    <r>
      <rPr>
        <b/>
        <u/>
        <sz val="11.5"/>
        <rFont val="HGPｺﾞｼｯｸM"/>
        <family val="3"/>
        <charset val="128"/>
      </rPr>
      <t>別紙「個別就労状況票」</t>
    </r>
    <r>
      <rPr>
        <b/>
        <sz val="11.5"/>
        <rFont val="HGPｺﾞｼｯｸM"/>
        <family val="3"/>
        <charset val="128"/>
      </rPr>
      <t>の</t>
    </r>
    <r>
      <rPr>
        <b/>
        <u/>
        <sz val="11.5"/>
        <rFont val="HGPｺﾞｼｯｸM"/>
        <family val="3"/>
        <charset val="128"/>
      </rPr>
      <t>２種類</t>
    </r>
    <r>
      <rPr>
        <sz val="11.5"/>
        <rFont val="HGPｺﾞｼｯｸM"/>
        <family val="3"/>
        <charset val="128"/>
      </rPr>
      <t>です。</t>
    </r>
    <rPh sb="1" eb="4">
      <t>チョウサヒョウ</t>
    </rPh>
    <rPh sb="6" eb="7">
      <t>ホン</t>
    </rPh>
    <rPh sb="7" eb="8">
      <t>ピョウ</t>
    </rPh>
    <rPh sb="8" eb="9">
      <t>オヨ</t>
    </rPh>
    <rPh sb="10" eb="12">
      <t>ベッシ</t>
    </rPh>
    <rPh sb="13" eb="15">
      <t>コベツ</t>
    </rPh>
    <rPh sb="15" eb="17">
      <t>シュウロウ</t>
    </rPh>
    <rPh sb="17" eb="20">
      <t>ジョウキョウヒョウ</t>
    </rPh>
    <rPh sb="23" eb="25">
      <t>シュルイ</t>
    </rPh>
    <phoneticPr fontId="3"/>
  </si>
  <si>
    <t>　該当する項目にチェック（✔）し、数字を選択・記入する等、もれなくご回答ください。
　ご不明の点などございましたら、最寄りの（総合）振興局の林務課林務係にお問い合わせください。</t>
    <rPh sb="44" eb="46">
      <t>フメイ</t>
    </rPh>
    <rPh sb="47" eb="48">
      <t>テン</t>
    </rPh>
    <rPh sb="58" eb="60">
      <t>モヨ</t>
    </rPh>
    <rPh sb="63" eb="65">
      <t>ソウゴウ</t>
    </rPh>
    <rPh sb="66" eb="69">
      <t>シンコウキョク</t>
    </rPh>
    <rPh sb="70" eb="73">
      <t>リンムカ</t>
    </rPh>
    <rPh sb="73" eb="76">
      <t>リンムガカリ</t>
    </rPh>
    <rPh sb="78" eb="79">
      <t>ト</t>
    </rPh>
    <rPh sb="80" eb="81">
      <t>ア</t>
    </rPh>
    <phoneticPr fontId="3"/>
  </si>
  <si>
    <t>1：通年
　　雇用
2：定期
　　雇用
3：臨時
　　雇用</t>
    <rPh sb="2" eb="4">
      <t>ツウネン</t>
    </rPh>
    <rPh sb="7" eb="9">
      <t>コヨウ</t>
    </rPh>
    <rPh sb="12" eb="14">
      <t>テイキ</t>
    </rPh>
    <rPh sb="17" eb="19">
      <t>コヨウ</t>
    </rPh>
    <rPh sb="22" eb="24">
      <t>リンジ</t>
    </rPh>
    <rPh sb="27" eb="29">
      <t>コヨウ</t>
    </rPh>
    <phoneticPr fontId="3"/>
  </si>
  <si>
    <r>
      <t>林業の現場作業に従事した全員</t>
    </r>
    <r>
      <rPr>
        <sz val="12"/>
        <rFont val="HGPｺﾞｼｯｸM"/>
        <family val="3"/>
        <charset val="128"/>
      </rPr>
      <t>について記入</t>
    </r>
    <rPh sb="0" eb="2">
      <t>リンギョウ</t>
    </rPh>
    <rPh sb="3" eb="5">
      <t>ゲンバ</t>
    </rPh>
    <rPh sb="5" eb="7">
      <t>サギョウ</t>
    </rPh>
    <rPh sb="8" eb="10">
      <t>ジュウジ</t>
    </rPh>
    <rPh sb="12" eb="14">
      <t>ゼンイン</t>
    </rPh>
    <rPh sb="18" eb="20">
      <t>キニュウ</t>
    </rPh>
    <phoneticPr fontId="3"/>
  </si>
  <si>
    <t>　　うちコンテナ苗</t>
    <rPh sb="8" eb="9">
      <t>ナエ</t>
    </rPh>
    <phoneticPr fontId="3"/>
  </si>
  <si>
    <t xml:space="preserve"> 造林作業用の機械（リモコン式草刈り機等）</t>
    <rPh sb="1" eb="3">
      <t>ゾウリン</t>
    </rPh>
    <rPh sb="3" eb="5">
      <t>サギョウ</t>
    </rPh>
    <rPh sb="5" eb="6">
      <t>ヨウ</t>
    </rPh>
    <rPh sb="7" eb="9">
      <t>キカイ</t>
    </rPh>
    <rPh sb="14" eb="15">
      <t>シキ</t>
    </rPh>
    <rPh sb="15" eb="17">
      <t>クサカ</t>
    </rPh>
    <rPh sb="18" eb="19">
      <t>キ</t>
    </rPh>
    <rPh sb="19" eb="20">
      <t>トウ</t>
    </rPh>
    <phoneticPr fontId="3"/>
  </si>
  <si>
    <t>※　「５　一人親方」は、雇用されることなく、かつ、作業員を雇用していない事業主</t>
    <rPh sb="5" eb="7">
      <t>ヒトリ</t>
    </rPh>
    <rPh sb="7" eb="9">
      <t>オヤカタ</t>
    </rPh>
    <rPh sb="12" eb="14">
      <t>コヨウ</t>
    </rPh>
    <rPh sb="25" eb="28">
      <t>サギョウイン</t>
    </rPh>
    <rPh sb="29" eb="31">
      <t>コヨウ</t>
    </rPh>
    <rPh sb="36" eb="39">
      <t>ジギョウヌシ</t>
    </rPh>
    <phoneticPr fontId="3"/>
  </si>
  <si>
    <t>ア：土木・建設業</t>
    <rPh sb="2" eb="4">
      <t>ドボク</t>
    </rPh>
    <rPh sb="5" eb="8">
      <t>ケンセツギョウ</t>
    </rPh>
    <phoneticPr fontId="3"/>
  </si>
  <si>
    <t>イ：木材・木製品製造業</t>
    <rPh sb="2" eb="4">
      <t>モクザイ</t>
    </rPh>
    <rPh sb="5" eb="6">
      <t>モク</t>
    </rPh>
    <rPh sb="6" eb="8">
      <t>セイヒン</t>
    </rPh>
    <rPh sb="8" eb="11">
      <t>セイゾウギョウ</t>
    </rPh>
    <phoneticPr fontId="3"/>
  </si>
  <si>
    <t>ウ：その他</t>
    <rPh sb="4" eb="5">
      <t>タ</t>
    </rPh>
    <phoneticPr fontId="3"/>
  </si>
  <si>
    <r>
      <t>　　調査対象は、素材生産（伐採・搬出等）、造林（地拵・植付・下刈・除伐等）、種苗生産（山行苗木）
　　の</t>
    </r>
    <r>
      <rPr>
        <b/>
        <u/>
        <sz val="11.5"/>
        <color rgb="FFFF0000"/>
        <rFont val="HGPｺﾞｼｯｸM"/>
        <family val="3"/>
        <charset val="128"/>
      </rPr>
      <t>現場作業に従事する労働者を雇用して事業を行っている事業体</t>
    </r>
    <r>
      <rPr>
        <sz val="11.5"/>
        <rFont val="HGPｺﾞｼｯｸM"/>
        <family val="3"/>
        <charset val="128"/>
      </rPr>
      <t xml:space="preserve">（個人事業主・一人親方を含
　　む。）です。
　 </t>
    </r>
    <r>
      <rPr>
        <sz val="11.5"/>
        <color rgb="FFFF0000"/>
        <rFont val="HGPｺﾞｼｯｸM"/>
        <family val="3"/>
        <charset val="128"/>
      </rPr>
      <t>※</t>
    </r>
    <r>
      <rPr>
        <b/>
        <u/>
        <sz val="11.5"/>
        <color rgb="FFFF0000"/>
        <rFont val="HGPｺﾞｼｯｸM"/>
        <family val="3"/>
        <charset val="128"/>
      </rPr>
      <t>土木工事など林業以外を主たる事業としている事業者の方</t>
    </r>
    <r>
      <rPr>
        <b/>
        <sz val="11.5"/>
        <color rgb="FFFF0000"/>
        <rFont val="HGPｺﾞｼｯｸM"/>
        <family val="3"/>
        <charset val="128"/>
      </rPr>
      <t>も、</t>
    </r>
    <r>
      <rPr>
        <b/>
        <u/>
        <sz val="11.5"/>
        <color rgb="FFFF0000"/>
        <rFont val="HGPｺﾞｼｯｸM"/>
        <family val="3"/>
        <charset val="128"/>
      </rPr>
      <t xml:space="preserve">上記の現場作業に従事した労働
</t>
    </r>
    <r>
      <rPr>
        <b/>
        <sz val="11.5"/>
        <color rgb="FFFF0000"/>
        <rFont val="HGPｺﾞｼｯｸM"/>
        <family val="3"/>
        <charset val="128"/>
      </rPr>
      <t>　　　</t>
    </r>
    <r>
      <rPr>
        <b/>
        <u/>
        <sz val="11.5"/>
        <color rgb="FFFF0000"/>
        <rFont val="HGPｺﾞｼｯｸM"/>
        <family val="3"/>
        <charset val="128"/>
      </rPr>
      <t>者がいれば、調査対象</t>
    </r>
    <r>
      <rPr>
        <sz val="11.5"/>
        <color rgb="FFFF0000"/>
        <rFont val="HGPｺﾞｼｯｸM"/>
        <family val="3"/>
        <charset val="128"/>
      </rPr>
      <t>になります。</t>
    </r>
    <r>
      <rPr>
        <sz val="11.5"/>
        <rFont val="HGPｺﾞｼｯｸM"/>
        <family val="3"/>
        <charset val="128"/>
      </rPr>
      <t xml:space="preserve">
　 ※貴事業体の労働者が従事した事業が対象ですので、下請として受けた分は対象ですが、</t>
    </r>
    <r>
      <rPr>
        <b/>
        <sz val="11.5"/>
        <color rgb="FFFF0000"/>
        <rFont val="HGPｺﾞｼｯｸM"/>
        <family val="3"/>
        <charset val="128"/>
      </rPr>
      <t>下請に
　　 出した分は対象外</t>
    </r>
    <r>
      <rPr>
        <sz val="11.5"/>
        <rFont val="HGPｺﾞｼｯｸM"/>
        <family val="3"/>
        <charset val="128"/>
      </rPr>
      <t>です。
　 ※調査の単位は、事業者が支社、出張所等の出先機関を設置している場合は、その出先機関等と
　　  します。</t>
    </r>
    <r>
      <rPr>
        <b/>
        <sz val="11.5"/>
        <color rgb="FFFF0000"/>
        <rFont val="HGPｺﾞｼｯｸM"/>
        <family val="3"/>
        <charset val="128"/>
      </rPr>
      <t>出先機関等が所在する地域の（総合）振興局へ提出してください</t>
    </r>
    <r>
      <rPr>
        <sz val="11.5"/>
        <color rgb="FFFF0000"/>
        <rFont val="HGPｺﾞｼｯｸM"/>
        <family val="3"/>
        <charset val="128"/>
      </rPr>
      <t>。</t>
    </r>
    <r>
      <rPr>
        <sz val="11.5"/>
        <rFont val="HGPｺﾞｼｯｸM"/>
        <family val="3"/>
        <charset val="128"/>
      </rPr>
      <t>ただし、雇用の管理、
　　　事業の実施・事業量の把握等を本社で一括管理している場合は、本社で出先分を含めて記入し
　　　てください。
　 ※森林組合については、本所を調査単位としますので、支所等の分を含めて記入してください。</t>
    </r>
    <rPh sb="13" eb="15">
      <t>バッサイ</t>
    </rPh>
    <rPh sb="16" eb="18">
      <t>ハンシュツ</t>
    </rPh>
    <rPh sb="18" eb="19">
      <t>トウ</t>
    </rPh>
    <rPh sb="24" eb="26">
      <t>ジゴシラ</t>
    </rPh>
    <rPh sb="33" eb="35">
      <t>ジョバツ</t>
    </rPh>
    <rPh sb="43" eb="45">
      <t>ヤマユ</t>
    </rPh>
    <rPh sb="45" eb="47">
      <t>ナエギ</t>
    </rPh>
    <rPh sb="121" eb="123">
      <t>ジギョウ</t>
    </rPh>
    <rPh sb="128" eb="131">
      <t>ジギョウシャ</t>
    </rPh>
    <rPh sb="132" eb="133">
      <t>カタ</t>
    </rPh>
    <phoneticPr fontId="3"/>
  </si>
  <si>
    <r>
      <t xml:space="preserve">　　この調査は、今後の道の林業労働施策の立案の基礎資料として活用することを目的としています。
　　統計資料として集計結果を活用するため、個別事業体ごとの内容を公表することはありませんので、
</t>
    </r>
    <r>
      <rPr>
        <sz val="10"/>
        <rFont val="HGPｺﾞｼｯｸM"/>
        <family val="3"/>
        <charset val="128"/>
      </rPr>
      <t>　</t>
    </r>
    <r>
      <rPr>
        <sz val="11.5"/>
        <rFont val="HGPｺﾞｼｯｸM"/>
        <family val="3"/>
        <charset val="128"/>
      </rPr>
      <t>ありのままの実態を記入してください。</t>
    </r>
    <rPh sb="11" eb="12">
      <t>ドウ</t>
    </rPh>
    <rPh sb="30" eb="32">
      <t>カツヨウ</t>
    </rPh>
    <rPh sb="56" eb="58">
      <t>シュウケイ</t>
    </rPh>
    <rPh sb="58" eb="60">
      <t>ケッカ</t>
    </rPh>
    <rPh sb="61" eb="63">
      <t>カツヨウ</t>
    </rPh>
    <rPh sb="68" eb="70">
      <t>コベツ</t>
    </rPh>
    <rPh sb="70" eb="73">
      <t>ジギョウタイ</t>
    </rPh>
    <rPh sb="76" eb="78">
      <t>ナイヨウ</t>
    </rPh>
    <rPh sb="79" eb="81">
      <t>コウヒョウ</t>
    </rPh>
    <rPh sb="102" eb="104">
      <t>ジッタイ</t>
    </rPh>
    <rPh sb="105" eb="107">
      <t>キニュウ</t>
    </rPh>
    <phoneticPr fontId="3"/>
  </si>
  <si>
    <t>森林作業員、事業主、市町村、道が掛金等を負担し、
作業員の就労日数に応じた奨励金を支給</t>
    <phoneticPr fontId="3"/>
  </si>
  <si>
    <t>安全ズボンの導入等、安全確保につながる機具や装備
等の開発・改良に必要な経費を助成</t>
    <phoneticPr fontId="3"/>
  </si>
  <si>
    <t>令和元年度・２年度の新規就業者数 （A)</t>
    <rPh sb="0" eb="2">
      <t>レイワ</t>
    </rPh>
    <rPh sb="2" eb="5">
      <t>ガンネンド</t>
    </rPh>
    <rPh sb="7" eb="9">
      <t>ネンド</t>
    </rPh>
    <rPh sb="10" eb="11">
      <t>シン</t>
    </rPh>
    <rPh sb="11" eb="12">
      <t>キ</t>
    </rPh>
    <rPh sb="12" eb="13">
      <t>ツ</t>
    </rPh>
    <rPh sb="13" eb="14">
      <t>ギョウ</t>
    </rPh>
    <rPh sb="14" eb="15">
      <t>モノ</t>
    </rPh>
    <rPh sb="15" eb="16">
      <t>スウ</t>
    </rPh>
    <phoneticPr fontId="3"/>
  </si>
  <si>
    <r>
      <rPr>
        <u/>
        <sz val="14"/>
        <rFont val="HGPｺﾞｼｯｸM"/>
        <family val="3"/>
        <charset val="128"/>
      </rPr>
      <t>上記のうち</t>
    </r>
    <r>
      <rPr>
        <sz val="14"/>
        <rFont val="HGPｺﾞｼｯｸM"/>
        <family val="3"/>
        <charset val="128"/>
      </rPr>
      <t>、令和４年３月31日時点で就業中の人数  （B)</t>
    </r>
    <rPh sb="0" eb="2">
      <t>ジョウキ</t>
    </rPh>
    <rPh sb="6" eb="8">
      <t>レイワ</t>
    </rPh>
    <rPh sb="9" eb="10">
      <t>ネン</t>
    </rPh>
    <rPh sb="11" eb="12">
      <t>ガツ</t>
    </rPh>
    <rPh sb="14" eb="15">
      <t>ニチ</t>
    </rPh>
    <rPh sb="15" eb="17">
      <t>ジテン</t>
    </rPh>
    <rPh sb="18" eb="21">
      <t>シュウギョウチュウ</t>
    </rPh>
    <rPh sb="22" eb="24">
      <t>ニンズウ</t>
    </rPh>
    <phoneticPr fontId="3"/>
  </si>
  <si>
    <t>〔問３〕 令和３年度に実施した事業にチェック✔し、その事業量及び労働者の１日あたり平均賃金を記入してください。</t>
    <rPh sb="1" eb="2">
      <t>ト</t>
    </rPh>
    <rPh sb="5" eb="7">
      <t>レイワ</t>
    </rPh>
    <rPh sb="27" eb="30">
      <t>ジギョウリョウ</t>
    </rPh>
    <rPh sb="37" eb="38">
      <t>ニチ</t>
    </rPh>
    <rPh sb="46" eb="48">
      <t>キニュウ</t>
    </rPh>
    <phoneticPr fontId="3"/>
  </si>
  <si>
    <t>実施事業
（実施した
事業に✔）</t>
    <rPh sb="0" eb="2">
      <t>ジッシ</t>
    </rPh>
    <rPh sb="2" eb="4">
      <t>ジギョウ</t>
    </rPh>
    <rPh sb="6" eb="8">
      <t>ジッシ</t>
    </rPh>
    <rPh sb="11" eb="13">
      <t>ジギョウ</t>
    </rPh>
    <phoneticPr fontId="3"/>
  </si>
  <si>
    <r>
      <t xml:space="preserve">種苗
</t>
    </r>
    <r>
      <rPr>
        <sz val="10.5"/>
        <rFont val="HGPｺﾞｼｯｸM"/>
        <family val="3"/>
        <charset val="128"/>
      </rPr>
      <t>（山行苗木）</t>
    </r>
    <rPh sb="0" eb="2">
      <t>シュビョウ</t>
    </rPh>
    <phoneticPr fontId="3"/>
  </si>
  <si>
    <r>
      <rPr>
        <b/>
        <u/>
        <sz val="14"/>
        <color rgb="FFFF0000"/>
        <rFont val="HGPｺﾞｼｯｸM"/>
        <family val="3"/>
        <charset val="128"/>
      </rPr>
      <t>令和３年度の1年間に林業の現場作業に従事したすべての労働者</t>
    </r>
    <r>
      <rPr>
        <sz val="14"/>
        <rFont val="HGPｺﾞｼｯｸM"/>
        <family val="3"/>
        <charset val="128"/>
      </rPr>
      <t>について記入してください。 ①､⑤､⑪の調査時点は、</t>
    </r>
    <r>
      <rPr>
        <b/>
        <sz val="14"/>
        <rFont val="HGPｺﾞｼｯｸM"/>
        <family val="3"/>
        <charset val="128"/>
      </rPr>
      <t>令和４年３月31日</t>
    </r>
    <r>
      <rPr>
        <sz val="14"/>
        <rFont val="HGPｺﾞｼｯｸM"/>
        <family val="3"/>
        <charset val="128"/>
      </rPr>
      <t>です。
事業主（一人親方も含む）も現場作業に従事した場合は、事業主も含めて記入してください。</t>
    </r>
    <rPh sb="3" eb="5">
      <t>ネンド</t>
    </rPh>
    <rPh sb="7" eb="9">
      <t>ネンカン</t>
    </rPh>
    <rPh sb="10" eb="12">
      <t>リンギョウ</t>
    </rPh>
    <rPh sb="13" eb="15">
      <t>ゲンバ</t>
    </rPh>
    <rPh sb="15" eb="17">
      <t>サギョウ</t>
    </rPh>
    <rPh sb="18" eb="20">
      <t>ジュウジ</t>
    </rPh>
    <rPh sb="26" eb="29">
      <t>ロウドウシャ</t>
    </rPh>
    <rPh sb="33" eb="35">
      <t>キニュウ</t>
    </rPh>
    <rPh sb="49" eb="51">
      <t>チョウサ</t>
    </rPh>
    <rPh sb="51" eb="53">
      <t>ジテン</t>
    </rPh>
    <rPh sb="55" eb="57">
      <t>レイワ</t>
    </rPh>
    <rPh sb="58" eb="59">
      <t>ネン</t>
    </rPh>
    <rPh sb="60" eb="61">
      <t>ガツ</t>
    </rPh>
    <rPh sb="63" eb="64">
      <t>ニチ</t>
    </rPh>
    <rPh sb="68" eb="71">
      <t>ジギョウヌシ</t>
    </rPh>
    <rPh sb="72" eb="74">
      <t>ヒトリ</t>
    </rPh>
    <rPh sb="74" eb="76">
      <t>オヤカタ</t>
    </rPh>
    <rPh sb="77" eb="78">
      <t>フク</t>
    </rPh>
    <rPh sb="81" eb="83">
      <t>ゲンバ</t>
    </rPh>
    <rPh sb="83" eb="85">
      <t>サギョウ</t>
    </rPh>
    <rPh sb="86" eb="88">
      <t>ジュウジ</t>
    </rPh>
    <rPh sb="90" eb="92">
      <t>バアイ</t>
    </rPh>
    <rPh sb="94" eb="97">
      <t>ジギョウヌシ</t>
    </rPh>
    <rPh sb="98" eb="99">
      <t>フク</t>
    </rPh>
    <rPh sb="101" eb="103">
      <t>キニュウ</t>
    </rPh>
    <phoneticPr fontId="3"/>
  </si>
  <si>
    <r>
      <t xml:space="preserve">1：令和３年度研修生
</t>
    </r>
    <r>
      <rPr>
        <sz val="9"/>
        <rFont val="ＭＳ Ｐゴシック"/>
        <family val="3"/>
        <charset val="128"/>
      </rPr>
      <t/>
    </r>
    <rPh sb="2" eb="4">
      <t>レイワ</t>
    </rPh>
    <rPh sb="5" eb="7">
      <t>ネンド</t>
    </rPh>
    <rPh sb="7" eb="10">
      <t>ケンシュウセイ</t>
    </rPh>
    <phoneticPr fontId="3"/>
  </si>
  <si>
    <t>臨時雇用者は記入不要</t>
    <rPh sb="6" eb="8">
      <t>キニュウ</t>
    </rPh>
    <phoneticPr fontId="3"/>
  </si>
  <si>
    <r>
      <rPr>
        <sz val="12"/>
        <rFont val="HGPｺﾞｼｯｸM"/>
        <family val="3"/>
        <charset val="128"/>
      </rPr>
      <t>事業体ＩＤ</t>
    </r>
    <r>
      <rPr>
        <sz val="11"/>
        <rFont val="HGPｺﾞｼｯｸM"/>
        <family val="3"/>
        <charset val="128"/>
      </rPr>
      <t xml:space="preserve">
</t>
    </r>
    <r>
      <rPr>
        <sz val="9"/>
        <rFont val="HGPｺﾞｼｯｸM"/>
        <family val="3"/>
        <charset val="128"/>
      </rPr>
      <t>※振興局記入欄</t>
    </r>
    <rPh sb="0" eb="3">
      <t>ジギョウタイ</t>
    </rPh>
    <rPh sb="10" eb="12">
      <t>キニュウ</t>
    </rPh>
    <rPh sb="12" eb="13">
      <t>ラン</t>
    </rPh>
    <phoneticPr fontId="3"/>
  </si>
  <si>
    <t xml:space="preserve">  　（「種苗」のみ実施している場合は記入不要）</t>
    <rPh sb="5" eb="7">
      <t>シュビョウ</t>
    </rPh>
    <rPh sb="10" eb="12">
      <t>ジッシ</t>
    </rPh>
    <rPh sb="16" eb="18">
      <t>バアイ</t>
    </rPh>
    <rPh sb="19" eb="21">
      <t>キニュウ</t>
    </rPh>
    <rPh sb="21" eb="23">
      <t>フヨウ</t>
    </rPh>
    <phoneticPr fontId="3"/>
  </si>
  <si>
    <t>(国保)</t>
    <rPh sb="1" eb="3">
      <t>コクホ</t>
    </rPh>
    <phoneticPr fontId="3"/>
  </si>
  <si>
    <t>(社保)</t>
    <rPh sb="1" eb="3">
      <t>シャホ</t>
    </rPh>
    <phoneticPr fontId="3"/>
  </si>
  <si>
    <t>事業量・種苗（苗木生産量）</t>
    <rPh sb="0" eb="3">
      <t>ジギョウリョウ</t>
    </rPh>
    <rPh sb="4" eb="6">
      <t>シュビョウ</t>
    </rPh>
    <rPh sb="7" eb="9">
      <t>ナエギ</t>
    </rPh>
    <rPh sb="9" eb="12">
      <t>セイサンリョウ</t>
    </rPh>
    <phoneticPr fontId="3"/>
  </si>
  <si>
    <t>事業量・うちコンテナ苗</t>
    <rPh sb="0" eb="3">
      <t>ジギョウリョウ</t>
    </rPh>
    <rPh sb="10" eb="11">
      <t>ナエ</t>
    </rPh>
    <phoneticPr fontId="3"/>
  </si>
  <si>
    <r>
      <t>通年雇用化実施状況 　１：</t>
    </r>
    <r>
      <rPr>
        <sz val="11"/>
        <color rgb="FFFF0000"/>
        <rFont val="ＭＳ Ｐゴシック"/>
        <family val="3"/>
        <charset val="128"/>
      </rPr>
      <t>取り組んでいる</t>
    </r>
    <r>
      <rPr>
        <sz val="11"/>
        <rFont val="ＭＳ Ｐゴシック"/>
        <family val="3"/>
        <charset val="128"/>
      </rPr>
      <t>　２：今後進めたい　３：</t>
    </r>
    <r>
      <rPr>
        <sz val="11"/>
        <color rgb="FFFF0000"/>
        <rFont val="ＭＳ Ｐゴシック"/>
        <family val="3"/>
        <charset val="128"/>
      </rPr>
      <t>取り組んでいない</t>
    </r>
    <rPh sb="0" eb="2">
      <t>ツウネン</t>
    </rPh>
    <rPh sb="2" eb="5">
      <t>コヨウカ</t>
    </rPh>
    <rPh sb="5" eb="7">
      <t>ジッシ</t>
    </rPh>
    <rPh sb="7" eb="9">
      <t>ジョウキョウ</t>
    </rPh>
    <rPh sb="13" eb="14">
      <t>ト</t>
    </rPh>
    <rPh sb="15" eb="16">
      <t>ク</t>
    </rPh>
    <rPh sb="32" eb="33">
      <t>ト</t>
    </rPh>
    <rPh sb="34" eb="35">
      <t>ク</t>
    </rPh>
    <phoneticPr fontId="3"/>
  </si>
  <si>
    <t>事業拡大 ① 素材生産</t>
    <rPh sb="0" eb="2">
      <t>ジギョウ</t>
    </rPh>
    <rPh sb="2" eb="4">
      <t>カクダイ</t>
    </rPh>
    <rPh sb="7" eb="9">
      <t>ソザイ</t>
    </rPh>
    <rPh sb="9" eb="11">
      <t>セイサン</t>
    </rPh>
    <phoneticPr fontId="3"/>
  </si>
  <si>
    <t>事業拡大 ② 造林</t>
    <rPh sb="0" eb="2">
      <t>ジギョウ</t>
    </rPh>
    <rPh sb="2" eb="4">
      <t>カクダイ</t>
    </rPh>
    <rPh sb="7" eb="9">
      <t>ゾウリン</t>
    </rPh>
    <phoneticPr fontId="3"/>
  </si>
  <si>
    <t>事業拡大 ③ 種苗</t>
    <rPh sb="0" eb="2">
      <t>ジギョウ</t>
    </rPh>
    <rPh sb="2" eb="4">
      <t>カクダイ</t>
    </rPh>
    <rPh sb="7" eb="9">
      <t>シュビョウ</t>
    </rPh>
    <phoneticPr fontId="3"/>
  </si>
  <si>
    <r>
      <rPr>
        <sz val="11"/>
        <color rgb="FFFF0000"/>
        <rFont val="ＭＳ Ｐゴシック"/>
        <family val="3"/>
        <charset val="128"/>
      </rPr>
      <t>（令和元年度）</t>
    </r>
    <r>
      <rPr>
        <sz val="11"/>
        <rFont val="ＭＳ Ｐゴシック"/>
        <family val="3"/>
        <charset val="128"/>
      </rPr>
      <t>新規就業者</t>
    </r>
    <rPh sb="1" eb="3">
      <t>レイワ</t>
    </rPh>
    <rPh sb="3" eb="6">
      <t>ガンネンド</t>
    </rPh>
    <rPh sb="7" eb="9">
      <t>シンキ</t>
    </rPh>
    <rPh sb="9" eb="11">
      <t>シュウギョウ</t>
    </rPh>
    <rPh sb="11" eb="12">
      <t>シャ</t>
    </rPh>
    <phoneticPr fontId="3"/>
  </si>
  <si>
    <r>
      <rPr>
        <sz val="11"/>
        <color rgb="FFFF0000"/>
        <rFont val="ＭＳ Ｐゴシック"/>
        <family val="3"/>
        <charset val="128"/>
      </rPr>
      <t>（令和元年度）</t>
    </r>
    <r>
      <rPr>
        <sz val="11"/>
        <rFont val="ＭＳ Ｐゴシック"/>
        <family val="3"/>
        <charset val="128"/>
      </rPr>
      <t>うち現在就業中</t>
    </r>
    <rPh sb="1" eb="3">
      <t>レイワ</t>
    </rPh>
    <rPh sb="3" eb="6">
      <t>ガンネンド</t>
    </rPh>
    <rPh sb="9" eb="11">
      <t>ゲンザイ</t>
    </rPh>
    <rPh sb="11" eb="13">
      <t>シュウギョウ</t>
    </rPh>
    <rPh sb="13" eb="14">
      <t>チュウ</t>
    </rPh>
    <phoneticPr fontId="3"/>
  </si>
  <si>
    <r>
      <rPr>
        <sz val="11"/>
        <color rgb="FFFF0000"/>
        <rFont val="ＭＳ Ｐゴシック"/>
        <family val="3"/>
        <charset val="128"/>
      </rPr>
      <t>（令和2年度）</t>
    </r>
    <r>
      <rPr>
        <sz val="11"/>
        <rFont val="ＭＳ Ｐゴシック"/>
        <family val="3"/>
        <charset val="128"/>
      </rPr>
      <t>新規就業者</t>
    </r>
    <rPh sb="1" eb="3">
      <t>レイワ</t>
    </rPh>
    <rPh sb="4" eb="6">
      <t>ネンド</t>
    </rPh>
    <rPh sb="7" eb="9">
      <t>シンキ</t>
    </rPh>
    <rPh sb="9" eb="11">
      <t>シュウギョウ</t>
    </rPh>
    <rPh sb="11" eb="12">
      <t>シャ</t>
    </rPh>
    <phoneticPr fontId="3"/>
  </si>
  <si>
    <r>
      <rPr>
        <sz val="11"/>
        <color rgb="FFFF0000"/>
        <rFont val="ＭＳ Ｐゴシック"/>
        <family val="3"/>
        <charset val="128"/>
      </rPr>
      <t>（令和2年度）</t>
    </r>
    <r>
      <rPr>
        <sz val="11"/>
        <rFont val="ＭＳ Ｐゴシック"/>
        <family val="3"/>
        <charset val="128"/>
      </rPr>
      <t>うち現在就業中</t>
    </r>
    <rPh sb="1" eb="3">
      <t>レイワ</t>
    </rPh>
    <rPh sb="4" eb="6">
      <t>ネンド</t>
    </rPh>
    <rPh sb="9" eb="11">
      <t>ゲンザイ</t>
    </rPh>
    <rPh sb="11" eb="13">
      <t>シュウギョウ</t>
    </rPh>
    <rPh sb="13" eb="14">
      <t>チュウ</t>
    </rPh>
    <phoneticPr fontId="3"/>
  </si>
  <si>
    <t>R3 労働者の充足状況</t>
    <rPh sb="3" eb="6">
      <t>ロウドウシャ</t>
    </rPh>
    <rPh sb="7" eb="9">
      <t>ジュウソク</t>
    </rPh>
    <rPh sb="9" eb="11">
      <t>ジョウキョウ</t>
    </rPh>
    <phoneticPr fontId="3"/>
  </si>
  <si>
    <t>不足した事業種 1素材生産</t>
    <rPh sb="0" eb="2">
      <t>フソク</t>
    </rPh>
    <rPh sb="4" eb="6">
      <t>ジギョウ</t>
    </rPh>
    <rPh sb="6" eb="7">
      <t>シュ</t>
    </rPh>
    <rPh sb="9" eb="11">
      <t>ソザイ</t>
    </rPh>
    <rPh sb="11" eb="13">
      <t>セイサン</t>
    </rPh>
    <phoneticPr fontId="3"/>
  </si>
  <si>
    <t>不足した事業種 2造林</t>
    <rPh sb="0" eb="2">
      <t>フソク</t>
    </rPh>
    <rPh sb="4" eb="6">
      <t>ジギョウ</t>
    </rPh>
    <rPh sb="6" eb="7">
      <t>シュ</t>
    </rPh>
    <rPh sb="9" eb="11">
      <t>ゾウリン</t>
    </rPh>
    <phoneticPr fontId="3"/>
  </si>
  <si>
    <t>不足した事業種 3種苗</t>
    <rPh sb="0" eb="2">
      <t>フソク</t>
    </rPh>
    <rPh sb="4" eb="6">
      <t>ジギョウ</t>
    </rPh>
    <rPh sb="6" eb="7">
      <t>シュ</t>
    </rPh>
    <rPh sb="9" eb="11">
      <t>シュビョウ</t>
    </rPh>
    <phoneticPr fontId="3"/>
  </si>
  <si>
    <t>R3 労働者の充足状況　【不足】</t>
    <rPh sb="13" eb="15">
      <t>フソク</t>
    </rPh>
    <phoneticPr fontId="3"/>
  </si>
  <si>
    <t>足りていた事業種 1素材生産</t>
    <rPh sb="0" eb="1">
      <t>タ</t>
    </rPh>
    <rPh sb="5" eb="7">
      <t>ジギョウ</t>
    </rPh>
    <rPh sb="7" eb="8">
      <t>シュ</t>
    </rPh>
    <rPh sb="10" eb="12">
      <t>ソザイ</t>
    </rPh>
    <rPh sb="12" eb="14">
      <t>セイサン</t>
    </rPh>
    <phoneticPr fontId="3"/>
  </si>
  <si>
    <t>足りていた事業種 2造林</t>
    <rPh sb="0" eb="1">
      <t>タ</t>
    </rPh>
    <rPh sb="5" eb="7">
      <t>ジギョウ</t>
    </rPh>
    <rPh sb="7" eb="8">
      <t>シュ</t>
    </rPh>
    <rPh sb="10" eb="12">
      <t>ゾウリン</t>
    </rPh>
    <phoneticPr fontId="3"/>
  </si>
  <si>
    <t>足りていた事業種 3種苗</t>
    <rPh sb="0" eb="1">
      <t>タ</t>
    </rPh>
    <rPh sb="5" eb="7">
      <t>ジギョウ</t>
    </rPh>
    <rPh sb="7" eb="8">
      <t>シュ</t>
    </rPh>
    <rPh sb="10" eb="12">
      <t>シュビョウ</t>
    </rPh>
    <phoneticPr fontId="3"/>
  </si>
  <si>
    <t>採用方法 1 ハローワーク</t>
    <rPh sb="0" eb="2">
      <t>サイヨウ</t>
    </rPh>
    <rPh sb="2" eb="4">
      <t>ホウホウ</t>
    </rPh>
    <phoneticPr fontId="3"/>
  </si>
  <si>
    <t>今後5年程度の労働者の充足状況の見通し</t>
    <rPh sb="0" eb="2">
      <t>コンゴ</t>
    </rPh>
    <rPh sb="3" eb="4">
      <t>ネン</t>
    </rPh>
    <rPh sb="4" eb="6">
      <t>テイド</t>
    </rPh>
    <rPh sb="7" eb="10">
      <t>ロウドウシャ</t>
    </rPh>
    <rPh sb="11" eb="13">
      <t>ジュウソク</t>
    </rPh>
    <rPh sb="13" eb="15">
      <t>ジョウキョウ</t>
    </rPh>
    <rPh sb="16" eb="18">
      <t>ミトオ</t>
    </rPh>
    <phoneticPr fontId="3"/>
  </si>
  <si>
    <t>今後5年程度の見通し【不足】</t>
    <rPh sb="0" eb="2">
      <t>コンゴ</t>
    </rPh>
    <rPh sb="3" eb="4">
      <t>ネン</t>
    </rPh>
    <rPh sb="4" eb="6">
      <t>テイド</t>
    </rPh>
    <rPh sb="7" eb="9">
      <t>ミトオ</t>
    </rPh>
    <rPh sb="11" eb="13">
      <t>フソク</t>
    </rPh>
    <phoneticPr fontId="3"/>
  </si>
  <si>
    <t>不足事業種 1素材生産</t>
    <rPh sb="0" eb="2">
      <t>フソク</t>
    </rPh>
    <rPh sb="2" eb="4">
      <t>ジギョウ</t>
    </rPh>
    <rPh sb="4" eb="5">
      <t>シュ</t>
    </rPh>
    <rPh sb="7" eb="9">
      <t>ソザイ</t>
    </rPh>
    <rPh sb="9" eb="11">
      <t>セイサン</t>
    </rPh>
    <phoneticPr fontId="3"/>
  </si>
  <si>
    <t>不足事業種 2造林</t>
    <rPh sb="0" eb="2">
      <t>フソク</t>
    </rPh>
    <rPh sb="2" eb="4">
      <t>ジギョウ</t>
    </rPh>
    <rPh sb="4" eb="5">
      <t>シュ</t>
    </rPh>
    <rPh sb="7" eb="9">
      <t>ゾウリン</t>
    </rPh>
    <phoneticPr fontId="3"/>
  </si>
  <si>
    <t>不足事業種 3種苗</t>
    <rPh sb="0" eb="2">
      <t>フソク</t>
    </rPh>
    <rPh sb="2" eb="4">
      <t>ジギョウ</t>
    </rPh>
    <rPh sb="4" eb="5">
      <t>シュ</t>
    </rPh>
    <rPh sb="7" eb="9">
      <t>シュビョウ</t>
    </rPh>
    <phoneticPr fontId="3"/>
  </si>
  <si>
    <t>今後5年程度の見通し【足りている】</t>
    <rPh sb="0" eb="2">
      <t>コンゴ</t>
    </rPh>
    <rPh sb="3" eb="4">
      <t>ネン</t>
    </rPh>
    <rPh sb="4" eb="6">
      <t>テイド</t>
    </rPh>
    <rPh sb="7" eb="9">
      <t>ミトオ</t>
    </rPh>
    <rPh sb="11" eb="12">
      <t>タ</t>
    </rPh>
    <phoneticPr fontId="3"/>
  </si>
  <si>
    <t>足りている事業種 1素材生産</t>
    <rPh sb="0" eb="1">
      <t>タ</t>
    </rPh>
    <rPh sb="5" eb="7">
      <t>ジギョウ</t>
    </rPh>
    <rPh sb="7" eb="8">
      <t>シュ</t>
    </rPh>
    <rPh sb="10" eb="12">
      <t>ソザイ</t>
    </rPh>
    <rPh sb="12" eb="14">
      <t>セイサン</t>
    </rPh>
    <phoneticPr fontId="3"/>
  </si>
  <si>
    <t>足りている事業種 2造林</t>
    <rPh sb="0" eb="1">
      <t>タ</t>
    </rPh>
    <rPh sb="5" eb="7">
      <t>ジギョウ</t>
    </rPh>
    <rPh sb="7" eb="8">
      <t>シュ</t>
    </rPh>
    <rPh sb="10" eb="12">
      <t>ゾウリン</t>
    </rPh>
    <phoneticPr fontId="3"/>
  </si>
  <si>
    <t>足りている事業種 3種苗</t>
    <rPh sb="0" eb="1">
      <t>タ</t>
    </rPh>
    <rPh sb="5" eb="7">
      <t>ジギョウ</t>
    </rPh>
    <rPh sb="7" eb="8">
      <t>シュ</t>
    </rPh>
    <rPh sb="10" eb="12">
      <t>シュビョウ</t>
    </rPh>
    <phoneticPr fontId="3"/>
  </si>
  <si>
    <t>労災保険　加入</t>
    <rPh sb="0" eb="2">
      <t>ロウサイ</t>
    </rPh>
    <rPh sb="2" eb="4">
      <t>ホケン</t>
    </rPh>
    <rPh sb="5" eb="7">
      <t>カニュウ</t>
    </rPh>
    <phoneticPr fontId="3"/>
  </si>
  <si>
    <t>労災保険　未加入</t>
    <rPh sb="0" eb="2">
      <t>ロウサイ</t>
    </rPh>
    <rPh sb="2" eb="4">
      <t>ホケン</t>
    </rPh>
    <rPh sb="5" eb="8">
      <t>ミカニュウ</t>
    </rPh>
    <phoneticPr fontId="3"/>
  </si>
  <si>
    <t>労災保険　人数合計</t>
    <rPh sb="0" eb="4">
      <t>ロウサイホケン</t>
    </rPh>
    <rPh sb="5" eb="7">
      <t>ニンズウ</t>
    </rPh>
    <rPh sb="7" eb="9">
      <t>ゴウケイ</t>
    </rPh>
    <phoneticPr fontId="3"/>
  </si>
  <si>
    <t>雇用保険　加入</t>
    <rPh sb="0" eb="2">
      <t>コヨウ</t>
    </rPh>
    <rPh sb="2" eb="4">
      <t>ホケン</t>
    </rPh>
    <rPh sb="5" eb="7">
      <t>カニュウ</t>
    </rPh>
    <phoneticPr fontId="3"/>
  </si>
  <si>
    <t>雇用保険　未加入</t>
    <rPh sb="0" eb="2">
      <t>コヨウ</t>
    </rPh>
    <rPh sb="2" eb="4">
      <t>ホケン</t>
    </rPh>
    <rPh sb="5" eb="6">
      <t>ミ</t>
    </rPh>
    <rPh sb="6" eb="8">
      <t>カニュウ</t>
    </rPh>
    <phoneticPr fontId="3"/>
  </si>
  <si>
    <t>雇用保険　人数合計</t>
    <rPh sb="0" eb="2">
      <t>コヨウ</t>
    </rPh>
    <rPh sb="2" eb="4">
      <t>ホケン</t>
    </rPh>
    <rPh sb="5" eb="7">
      <t>ニンズウ</t>
    </rPh>
    <rPh sb="7" eb="9">
      <t>ゴウケイ</t>
    </rPh>
    <phoneticPr fontId="3"/>
  </si>
  <si>
    <t>医療保険　国保</t>
    <rPh sb="0" eb="2">
      <t>イリョウ</t>
    </rPh>
    <rPh sb="2" eb="4">
      <t>ホケン</t>
    </rPh>
    <rPh sb="5" eb="7">
      <t>コクホ</t>
    </rPh>
    <phoneticPr fontId="3"/>
  </si>
  <si>
    <t>医療保険　社保</t>
    <rPh sb="0" eb="2">
      <t>イリョウ</t>
    </rPh>
    <rPh sb="2" eb="4">
      <t>ホケン</t>
    </rPh>
    <rPh sb="5" eb="7">
      <t>シャホ</t>
    </rPh>
    <phoneticPr fontId="3"/>
  </si>
  <si>
    <t>医療保険　人数合計</t>
    <rPh sb="0" eb="4">
      <t>イリョウホケン</t>
    </rPh>
    <rPh sb="5" eb="7">
      <t>ニンズウ</t>
    </rPh>
    <rPh sb="7" eb="9">
      <t>ゴウケイ</t>
    </rPh>
    <phoneticPr fontId="3"/>
  </si>
  <si>
    <t>年金　国民年金</t>
    <rPh sb="0" eb="2">
      <t>ネンキン</t>
    </rPh>
    <rPh sb="3" eb="5">
      <t>コクミン</t>
    </rPh>
    <rPh sb="5" eb="7">
      <t>ネンキン</t>
    </rPh>
    <phoneticPr fontId="3"/>
  </si>
  <si>
    <t>年金　厚生年金</t>
    <rPh sb="0" eb="2">
      <t>ネンキン</t>
    </rPh>
    <rPh sb="3" eb="5">
      <t>コウセイ</t>
    </rPh>
    <rPh sb="5" eb="7">
      <t>ネンキン</t>
    </rPh>
    <phoneticPr fontId="3"/>
  </si>
  <si>
    <t>年金　人数合計</t>
    <rPh sb="0" eb="2">
      <t>ネンキン</t>
    </rPh>
    <rPh sb="3" eb="5">
      <t>ニンズウ</t>
    </rPh>
    <rPh sb="5" eb="7">
      <t>ゴウケイ</t>
    </rPh>
    <phoneticPr fontId="3"/>
  </si>
  <si>
    <t>オ　安全靴　１：はい　２：いいえ</t>
    <rPh sb="2" eb="5">
      <t>アンゼングツ</t>
    </rPh>
    <phoneticPr fontId="3"/>
  </si>
  <si>
    <t>カ　防蜂網　１：はい　２：いいえ</t>
    <rPh sb="2" eb="3">
      <t>ボウ</t>
    </rPh>
    <rPh sb="3" eb="4">
      <t>ハチ</t>
    </rPh>
    <rPh sb="4" eb="5">
      <t>アミ</t>
    </rPh>
    <phoneticPr fontId="3"/>
  </si>
  <si>
    <t>キ　チェーンソー防護衣の着用　１：はい　２：いいえ</t>
    <rPh sb="8" eb="10">
      <t>ボウゴ</t>
    </rPh>
    <rPh sb="10" eb="11">
      <t>イ</t>
    </rPh>
    <rPh sb="12" eb="14">
      <t>チャクヨウ</t>
    </rPh>
    <phoneticPr fontId="3"/>
  </si>
  <si>
    <t>リスクアセス導入　１：既に導入した　２：導入を検討　３：導入の予定なし　４：取組を知らない</t>
    <rPh sb="6" eb="8">
      <t>ドウニュウ</t>
    </rPh>
    <phoneticPr fontId="3"/>
  </si>
  <si>
    <t>通年人数 個別就労状況票</t>
    <rPh sb="0" eb="2">
      <t>ツウネン</t>
    </rPh>
    <rPh sb="2" eb="4">
      <t>ニンズウ</t>
    </rPh>
    <rPh sb="5" eb="7">
      <t>コベツ</t>
    </rPh>
    <rPh sb="7" eb="9">
      <t>シュウロウ</t>
    </rPh>
    <rPh sb="9" eb="12">
      <t>ジョウキョウヒョウ</t>
    </rPh>
    <phoneticPr fontId="3"/>
  </si>
  <si>
    <t>定期人数 個別就労状況票</t>
    <rPh sb="0" eb="2">
      <t>テイキ</t>
    </rPh>
    <rPh sb="2" eb="4">
      <t>ニンズウ</t>
    </rPh>
    <rPh sb="5" eb="12">
      <t>コベツシュウロウジョウキョウヒョウ</t>
    </rPh>
    <phoneticPr fontId="3"/>
  </si>
  <si>
    <t>臨時人数 個別就労状況票</t>
    <rPh sb="0" eb="2">
      <t>リンジ</t>
    </rPh>
    <rPh sb="2" eb="4">
      <t>ニンズウ</t>
    </rPh>
    <rPh sb="5" eb="12">
      <t>コベツシュウロウジョウキョウヒョウ</t>
    </rPh>
    <phoneticPr fontId="3"/>
  </si>
  <si>
    <t>(</t>
  </si>
  <si>
    <r>
      <t>２：ない （</t>
    </r>
    <r>
      <rPr>
        <b/>
        <sz val="14"/>
        <rFont val="HGPｺﾞｼｯｸM"/>
        <family val="3"/>
        <charset val="128"/>
      </rPr>
      <t>林業のみ</t>
    </r>
    <r>
      <rPr>
        <sz val="14"/>
        <rFont val="HGPｺﾞｼｯｸM"/>
        <family val="3"/>
        <charset val="128"/>
      </rPr>
      <t>）</t>
    </r>
    <rPh sb="6" eb="8">
      <t>リンギョウ</t>
    </rPh>
    <phoneticPr fontId="3"/>
  </si>
  <si>
    <t>）</t>
    <phoneticPr fontId="3"/>
  </si>
  <si>
    <t>３：労働者が通年雇用を望んでいない（農業と兼業するため等）</t>
    <rPh sb="2" eb="5">
      <t>ロウドウシャ</t>
    </rPh>
    <rPh sb="6" eb="8">
      <t>ツウネン</t>
    </rPh>
    <rPh sb="8" eb="10">
      <t>コヨウ</t>
    </rPh>
    <rPh sb="11" eb="12">
      <t>ノゾ</t>
    </rPh>
    <rPh sb="18" eb="20">
      <t>ノウギョウ</t>
    </rPh>
    <rPh sb="21" eb="23">
      <t>ケンギョウ</t>
    </rPh>
    <rPh sb="27" eb="28">
      <t>トウ</t>
    </rPh>
    <phoneticPr fontId="3"/>
  </si>
  <si>
    <t>）</t>
    <phoneticPr fontId="3"/>
  </si>
  <si>
    <t>その他（除伐等）</t>
    <rPh sb="2" eb="3">
      <t>タ</t>
    </rPh>
    <phoneticPr fontId="3"/>
  </si>
  <si>
    <r>
      <t xml:space="preserve">造林
</t>
    </r>
    <r>
      <rPr>
        <sz val="11"/>
        <rFont val="HGPｺﾞｼｯｸM"/>
        <family val="3"/>
        <charset val="128"/>
      </rPr>
      <t>(植付、
下刈、
その他)</t>
    </r>
    <rPh sb="0" eb="2">
      <t>ゾウリン</t>
    </rPh>
    <phoneticPr fontId="3"/>
  </si>
  <si>
    <t>〔問２〕 林業以外で実施した事業はありますか。ある場合、それは何ですか。（１、２どちらか１つにチェック ✔）</t>
    <rPh sb="1" eb="2">
      <t>ト</t>
    </rPh>
    <rPh sb="25" eb="27">
      <t>バアイ</t>
    </rPh>
    <phoneticPr fontId="3"/>
  </si>
  <si>
    <t>〔問４〕 令和３年度に実施した事業の実施場所について、実施面積を基におおむねの割合を記入してください。</t>
    <rPh sb="1" eb="2">
      <t>ト</t>
    </rPh>
    <rPh sb="5" eb="7">
      <t>レイワ</t>
    </rPh>
    <rPh sb="32" eb="33">
      <t>モト</t>
    </rPh>
    <rPh sb="42" eb="44">
      <t>キニュウ</t>
    </rPh>
    <phoneticPr fontId="3"/>
  </si>
  <si>
    <t>〔問５〕 労働者の定休日について教えてください。（該当する１つにチェック ✔）</t>
    <rPh sb="1" eb="2">
      <t>ト</t>
    </rPh>
    <rPh sb="25" eb="27">
      <t>ガイトウ</t>
    </rPh>
    <phoneticPr fontId="3"/>
  </si>
  <si>
    <t>〔問６〕 定期雇用者又は臨時雇用者の通年雇用化の実施状況について教えてください。</t>
    <rPh sb="1" eb="2">
      <t>ト</t>
    </rPh>
    <rPh sb="10" eb="11">
      <t>マタ</t>
    </rPh>
    <rPh sb="24" eb="26">
      <t>ジッシ</t>
    </rPh>
    <rPh sb="26" eb="28">
      <t>ジョウキョウ</t>
    </rPh>
    <rPh sb="32" eb="33">
      <t>オシ</t>
    </rPh>
    <phoneticPr fontId="3"/>
  </si>
  <si>
    <r>
      <t xml:space="preserve">〔問７〕 </t>
    </r>
    <r>
      <rPr>
        <b/>
        <u/>
        <sz val="14"/>
        <rFont val="HGPｺﾞｼｯｸM"/>
        <family val="3"/>
        <charset val="128"/>
      </rPr>
      <t>令和元・２年度に新規で就業した方（同業他社からの就業者を含む）</t>
    </r>
    <r>
      <rPr>
        <b/>
        <sz val="14"/>
        <rFont val="HGPｺﾞｼｯｸM"/>
        <family val="3"/>
        <charset val="128"/>
      </rPr>
      <t>の定着状況（人数）を記入してください。</t>
    </r>
    <rPh sb="1" eb="2">
      <t>トイ</t>
    </rPh>
    <rPh sb="5" eb="6">
      <t>レイ</t>
    </rPh>
    <rPh sb="6" eb="7">
      <t>カズ</t>
    </rPh>
    <rPh sb="7" eb="8">
      <t>モト</t>
    </rPh>
    <rPh sb="10" eb="12">
      <t>ネンド</t>
    </rPh>
    <rPh sb="13" eb="15">
      <t>シンキ</t>
    </rPh>
    <rPh sb="16" eb="18">
      <t>シュウギョウ</t>
    </rPh>
    <rPh sb="20" eb="21">
      <t>ホウ</t>
    </rPh>
    <rPh sb="22" eb="24">
      <t>ドウギョウ</t>
    </rPh>
    <rPh sb="24" eb="26">
      <t>タシャ</t>
    </rPh>
    <rPh sb="29" eb="32">
      <t>シュウギョウシャ</t>
    </rPh>
    <rPh sb="33" eb="34">
      <t>フク</t>
    </rPh>
    <rPh sb="37" eb="39">
      <t>テイチャク</t>
    </rPh>
    <rPh sb="39" eb="41">
      <t>ジョウキョウ</t>
    </rPh>
    <rPh sb="42" eb="44">
      <t>ニンズウ</t>
    </rPh>
    <rPh sb="46" eb="48">
      <t>キニュウ</t>
    </rPh>
    <phoneticPr fontId="3"/>
  </si>
  <si>
    <t>〔問８〕 令和３年度の林業労働者の充足状況について教えてください。</t>
    <rPh sb="1" eb="2">
      <t>ト</t>
    </rPh>
    <rPh sb="11" eb="13">
      <t>リンギョウ</t>
    </rPh>
    <rPh sb="13" eb="16">
      <t>ロウドウシャ</t>
    </rPh>
    <rPh sb="17" eb="19">
      <t>ジュウソク</t>
    </rPh>
    <rPh sb="19" eb="21">
      <t>ジョウキョウ</t>
    </rPh>
    <rPh sb="25" eb="26">
      <t>オシ</t>
    </rPh>
    <phoneticPr fontId="3"/>
  </si>
  <si>
    <t>〔問10〕今後５年程度の貴事業体の林業労働者の充足状況の見通しと採用したい人材について教えてください。</t>
    <rPh sb="1" eb="2">
      <t>ト</t>
    </rPh>
    <rPh sb="5" eb="7">
      <t>コンゴ</t>
    </rPh>
    <rPh sb="8" eb="9">
      <t>ネン</t>
    </rPh>
    <rPh sb="9" eb="11">
      <t>テイド</t>
    </rPh>
    <rPh sb="12" eb="13">
      <t>キ</t>
    </rPh>
    <rPh sb="13" eb="16">
      <t>ジギョウタイ</t>
    </rPh>
    <rPh sb="17" eb="19">
      <t>リンギョウ</t>
    </rPh>
    <rPh sb="19" eb="22">
      <t>ロウドウシャ</t>
    </rPh>
    <rPh sb="23" eb="25">
      <t>ジュウソク</t>
    </rPh>
    <rPh sb="25" eb="27">
      <t>ジョウキョウ</t>
    </rPh>
    <rPh sb="28" eb="30">
      <t>ミトオ</t>
    </rPh>
    <rPh sb="32" eb="34">
      <t>サイヨウ</t>
    </rPh>
    <rPh sb="37" eb="39">
      <t>ジンザイ</t>
    </rPh>
    <rPh sb="43" eb="44">
      <t>オシ</t>
    </rPh>
    <phoneticPr fontId="3"/>
  </si>
  <si>
    <t>〔問９〕 令和３年度の新規就業者の採用活動についてお伺いします。</t>
    <rPh sb="11" eb="13">
      <t>シンキ</t>
    </rPh>
    <rPh sb="13" eb="15">
      <t>シュウギョウ</t>
    </rPh>
    <rPh sb="15" eb="16">
      <t>シャ</t>
    </rPh>
    <rPh sb="17" eb="19">
      <t>サイヨウ</t>
    </rPh>
    <rPh sb="19" eb="21">
      <t>カツドウ</t>
    </rPh>
    <rPh sb="26" eb="27">
      <t>ウカガ</t>
    </rPh>
    <phoneticPr fontId="3"/>
  </si>
  <si>
    <t>　(1) 労働安全に関する装備等</t>
    <rPh sb="5" eb="7">
      <t>ロウドウ</t>
    </rPh>
    <rPh sb="7" eb="9">
      <t>アンゼン</t>
    </rPh>
    <rPh sb="10" eb="11">
      <t>カン</t>
    </rPh>
    <rPh sb="13" eb="15">
      <t>ソウビ</t>
    </rPh>
    <rPh sb="15" eb="16">
      <t>トウ</t>
    </rPh>
    <phoneticPr fontId="3"/>
  </si>
  <si>
    <t>セ</t>
    <phoneticPr fontId="3"/>
  </si>
  <si>
    <t>チ</t>
    <phoneticPr fontId="3"/>
  </si>
  <si>
    <t xml:space="preserve"> ドローン（森林調査、苗木運搬等）</t>
    <rPh sb="6" eb="8">
      <t>シンリン</t>
    </rPh>
    <rPh sb="8" eb="10">
      <t>チョウサ</t>
    </rPh>
    <rPh sb="11" eb="13">
      <t>ナエギ</t>
    </rPh>
    <rPh sb="13" eb="15">
      <t>ウンパン</t>
    </rPh>
    <rPh sb="15" eb="16">
      <t>トウ</t>
    </rPh>
    <phoneticPr fontId="3"/>
  </si>
  <si>
    <t xml:space="preserve"> 作業位置や健康状態を把握できるＩＣＴ機器</t>
    <phoneticPr fontId="3"/>
  </si>
  <si>
    <t>→問6(２)へ</t>
    <rPh sb="1" eb="2">
      <t>トイ</t>
    </rPh>
    <phoneticPr fontId="3"/>
  </si>
  <si>
    <t>→問6(３)へ</t>
    <rPh sb="1" eb="2">
      <t>トイ</t>
    </rPh>
    <phoneticPr fontId="3"/>
  </si>
  <si>
    <t>問8（２）へ</t>
    <phoneticPr fontId="3"/>
  </si>
  <si>
    <t>問9へ</t>
    <phoneticPr fontId="3"/>
  </si>
  <si>
    <t>左のうち通年及び定期雇用者</t>
    <rPh sb="0" eb="1">
      <t>ヒダリ</t>
    </rPh>
    <rPh sb="4" eb="6">
      <t>ツウネン</t>
    </rPh>
    <rPh sb="6" eb="7">
      <t>オヨ</t>
    </rPh>
    <rPh sb="8" eb="10">
      <t>テイキ</t>
    </rPh>
    <rPh sb="10" eb="13">
      <t>コヨウシャ</t>
    </rPh>
    <phoneticPr fontId="3"/>
  </si>
  <si>
    <t>左のうち令和３年度の新規採用者</t>
    <rPh sb="0" eb="1">
      <t>ヒダリ</t>
    </rPh>
    <rPh sb="4" eb="6">
      <t>レイワ</t>
    </rPh>
    <rPh sb="7" eb="8">
      <t>ネン</t>
    </rPh>
    <rPh sb="8" eb="9">
      <t>ド</t>
    </rPh>
    <rPh sb="10" eb="12">
      <t>シンキ</t>
    </rPh>
    <rPh sb="12" eb="15">
      <t>サイヨウシャ</t>
    </rPh>
    <phoneticPr fontId="3"/>
  </si>
  <si>
    <t>左のうち林業に就労した日数</t>
    <rPh sb="0" eb="1">
      <t>ヒダリ</t>
    </rPh>
    <rPh sb="4" eb="6">
      <t>リンギョウ</t>
    </rPh>
    <rPh sb="7" eb="9">
      <t>シュウロウ</t>
    </rPh>
    <rPh sb="11" eb="13">
      <t>ニッスウ</t>
    </rPh>
    <phoneticPr fontId="3"/>
  </si>
  <si>
    <t>合計</t>
    <rPh sb="0" eb="2">
      <t>ゴウケイ</t>
    </rPh>
    <phoneticPr fontId="3"/>
  </si>
  <si>
    <t>キ</t>
    <phoneticPr fontId="3"/>
  </si>
  <si>
    <t>ク</t>
    <phoneticPr fontId="3"/>
  </si>
  <si>
    <t>ケ</t>
    <phoneticPr fontId="3"/>
  </si>
  <si>
    <t>コ</t>
    <phoneticPr fontId="3"/>
  </si>
  <si>
    <t>サ</t>
    <phoneticPr fontId="3"/>
  </si>
  <si>
    <t>シ</t>
    <phoneticPr fontId="3"/>
  </si>
  <si>
    <t>ス</t>
    <phoneticPr fontId="3"/>
  </si>
  <si>
    <t>ソ</t>
    <phoneticPr fontId="3"/>
  </si>
  <si>
    <t>タ</t>
    <phoneticPr fontId="3"/>
  </si>
  <si>
    <t>8 ： 会社員、公務員</t>
    <phoneticPr fontId="3"/>
  </si>
  <si>
    <t>9 ： 土木業、建設業</t>
    <phoneticPr fontId="3"/>
  </si>
  <si>
    <t>10： 製造業、運輸業、卸売・小売業</t>
    <rPh sb="12" eb="14">
      <t>オロシウ</t>
    </rPh>
    <phoneticPr fontId="3"/>
  </si>
  <si>
    <t>8 ： 会社員、公務員</t>
    <phoneticPr fontId="3"/>
  </si>
  <si>
    <t>9 ： 土木業、建設業</t>
    <phoneticPr fontId="3"/>
  </si>
  <si>
    <t>１：導入している</t>
    <rPh sb="2" eb="4">
      <t>ドウニュウ</t>
    </rPh>
    <phoneticPr fontId="3"/>
  </si>
  <si>
    <t>３：導入の予定なし</t>
    <rPh sb="2" eb="4">
      <t>ドウニュウ</t>
    </rPh>
    <rPh sb="5" eb="7">
      <t>ヨテイ</t>
    </rPh>
    <phoneticPr fontId="3"/>
  </si>
  <si>
    <t>４：取組を知らない</t>
    <rPh sb="2" eb="4">
      <t>トリクミ</t>
    </rPh>
    <rPh sb="5" eb="6">
      <t>シ</t>
    </rPh>
    <phoneticPr fontId="3"/>
  </si>
  <si>
    <t>　(2)通年雇用化のため取り組んでいる内容について教えてください。　(当てはまるものすべてにチェック ✔)</t>
    <rPh sb="4" eb="6">
      <t>ツウネン</t>
    </rPh>
    <rPh sb="6" eb="8">
      <t>コヨウ</t>
    </rPh>
    <rPh sb="8" eb="9">
      <t>カ</t>
    </rPh>
    <rPh sb="12" eb="13">
      <t>ト</t>
    </rPh>
    <rPh sb="14" eb="15">
      <t>ク</t>
    </rPh>
    <rPh sb="19" eb="21">
      <t>ナイヨウ</t>
    </rPh>
    <rPh sb="25" eb="26">
      <t>オシ</t>
    </rPh>
    <phoneticPr fontId="3"/>
  </si>
  <si>
    <t>　(3)通年雇用化の支障となっている原因について教えてください。　(当てはまるものすべてにチェック ✔)</t>
    <rPh sb="4" eb="6">
      <t>ツウネン</t>
    </rPh>
    <rPh sb="6" eb="8">
      <t>コヨウ</t>
    </rPh>
    <rPh sb="8" eb="9">
      <t>カ</t>
    </rPh>
    <rPh sb="10" eb="12">
      <t>シショウ</t>
    </rPh>
    <rPh sb="18" eb="20">
      <t>ゲンイン</t>
    </rPh>
    <rPh sb="24" eb="25">
      <t>オシ</t>
    </rPh>
    <phoneticPr fontId="3"/>
  </si>
  <si>
    <t>　(2) (１)で「１：不足」と回答した場合、不足した原因 (当てはまるものすべてにチェック ✔)</t>
    <rPh sb="27" eb="29">
      <t>ゲンイン</t>
    </rPh>
    <phoneticPr fontId="3"/>
  </si>
  <si>
    <t>⑥</t>
    <phoneticPr fontId="3"/>
  </si>
  <si>
    <t>⑦</t>
    <phoneticPr fontId="3"/>
  </si>
  <si>
    <t>　⑧</t>
    <phoneticPr fontId="3"/>
  </si>
  <si>
    <t>⑨</t>
    <phoneticPr fontId="3"/>
  </si>
  <si>
    <t>その他
就労日数</t>
    <rPh sb="2" eb="3">
      <t>タ</t>
    </rPh>
    <rPh sb="4" eb="6">
      <t>シュウロウ</t>
    </rPh>
    <rPh sb="6" eb="8">
      <t>ニッスウ</t>
    </rPh>
    <phoneticPr fontId="3"/>
  </si>
  <si>
    <r>
      <t xml:space="preserve">林業
以外の
就労
</t>
    </r>
    <r>
      <rPr>
        <sz val="10"/>
        <rFont val="HGPｺﾞｼｯｸM"/>
        <family val="3"/>
        <charset val="128"/>
      </rPr>
      <t>(日数を
記入)</t>
    </r>
    <rPh sb="0" eb="2">
      <t>リンギョウ</t>
    </rPh>
    <rPh sb="3" eb="5">
      <t>イガイ</t>
    </rPh>
    <rPh sb="7" eb="9">
      <t>シュウロウ</t>
    </rPh>
    <phoneticPr fontId="3"/>
  </si>
  <si>
    <t>⑥</t>
    <phoneticPr fontId="3"/>
  </si>
  <si>
    <t>⑦</t>
    <phoneticPr fontId="3"/>
  </si>
  <si>
    <t>　⑧</t>
    <phoneticPr fontId="3"/>
  </si>
  <si>
    <t>⑨</t>
    <phoneticPr fontId="3"/>
  </si>
  <si>
    <t>２：イベント等でＰＲ・募集</t>
    <phoneticPr fontId="3"/>
  </si>
  <si>
    <t>１：通年で事業が確保できない</t>
    <rPh sb="2" eb="4">
      <t>ツウネン</t>
    </rPh>
    <rPh sb="5" eb="7">
      <t>ジギョウ</t>
    </rPh>
    <rPh sb="8" eb="10">
      <t>カクホ</t>
    </rPh>
    <phoneticPr fontId="3"/>
  </si>
  <si>
    <t>２：労働者が通年で作業する技術がない（造林作業に従事する労働者で冬季の造材技術がない等）</t>
    <rPh sb="2" eb="5">
      <t>ロウドウシャ</t>
    </rPh>
    <rPh sb="6" eb="8">
      <t>ツウネン</t>
    </rPh>
    <rPh sb="9" eb="11">
      <t>サギョウ</t>
    </rPh>
    <rPh sb="13" eb="15">
      <t>ギジュツ</t>
    </rPh>
    <rPh sb="19" eb="21">
      <t>ゾウリン</t>
    </rPh>
    <rPh sb="21" eb="23">
      <t>サギョウ</t>
    </rPh>
    <rPh sb="24" eb="26">
      <t>ジュウジ</t>
    </rPh>
    <rPh sb="28" eb="31">
      <t>ロウドウシャ</t>
    </rPh>
    <rPh sb="32" eb="34">
      <t>トウキ</t>
    </rPh>
    <rPh sb="35" eb="36">
      <t>ゾウ</t>
    </rPh>
    <rPh sb="36" eb="37">
      <t>ザイ</t>
    </rPh>
    <rPh sb="37" eb="39">
      <t>ギジュツ</t>
    </rPh>
    <rPh sb="42" eb="43">
      <t>トウ</t>
    </rPh>
    <phoneticPr fontId="3"/>
  </si>
  <si>
    <t>〔問12〕 通年雇用者及び定期雇用者の保険等の加入状況について、人数を記入してください。(臨時雇用を除く)</t>
    <rPh sb="6" eb="8">
      <t>ツウネン</t>
    </rPh>
    <rPh sb="8" eb="10">
      <t>コヨウ</t>
    </rPh>
    <rPh sb="10" eb="11">
      <t>シャ</t>
    </rPh>
    <rPh sb="11" eb="12">
      <t>オヨ</t>
    </rPh>
    <rPh sb="13" eb="15">
      <t>テイキ</t>
    </rPh>
    <rPh sb="15" eb="18">
      <t>コヨウシャ</t>
    </rPh>
    <rPh sb="19" eb="21">
      <t>ホケン</t>
    </rPh>
    <rPh sb="21" eb="22">
      <t>トウ</t>
    </rPh>
    <rPh sb="23" eb="25">
      <t>カニュウ</t>
    </rPh>
    <rPh sb="25" eb="27">
      <t>ジョウキョウ</t>
    </rPh>
    <rPh sb="32" eb="34">
      <t>ニンズウ</t>
    </rPh>
    <rPh sb="35" eb="37">
      <t>キニュウ</t>
    </rPh>
    <rPh sb="45" eb="47">
      <t>リンジ</t>
    </rPh>
    <rPh sb="47" eb="49">
      <t>コヨウ</t>
    </rPh>
    <rPh sb="50" eb="51">
      <t>ノゾ</t>
    </rPh>
    <phoneticPr fontId="3"/>
  </si>
  <si>
    <t>〔問14〕 次の装備等を使用・携帯させていますか。（１、２どちらかにチェック✔）　（※該当業務がない場合は回答不要）</t>
    <rPh sb="1" eb="2">
      <t>ト</t>
    </rPh>
    <rPh sb="12" eb="14">
      <t>シヨウ</t>
    </rPh>
    <rPh sb="15" eb="17">
      <t>ケイタイ</t>
    </rPh>
    <phoneticPr fontId="3"/>
  </si>
  <si>
    <t>〔問15〕 林業労働力の育成確保に関する現状や課題、林業施策へのご意見等ございましたらご記入ください。</t>
    <rPh sb="6" eb="8">
      <t>リンギョウ</t>
    </rPh>
    <rPh sb="8" eb="11">
      <t>ロウドウリョク</t>
    </rPh>
    <rPh sb="12" eb="14">
      <t>イクセイ</t>
    </rPh>
    <rPh sb="14" eb="16">
      <t>カクホ</t>
    </rPh>
    <rPh sb="17" eb="18">
      <t>カン</t>
    </rPh>
    <rPh sb="20" eb="22">
      <t>ゲンジョウ</t>
    </rPh>
    <rPh sb="23" eb="25">
      <t>カダイ</t>
    </rPh>
    <rPh sb="26" eb="28">
      <t>リンギョウ</t>
    </rPh>
    <rPh sb="28" eb="30">
      <t>シサク</t>
    </rPh>
    <rPh sb="33" eb="35">
      <t>イケン</t>
    </rPh>
    <rPh sb="35" eb="36">
      <t>トウ</t>
    </rPh>
    <rPh sb="44" eb="46">
      <t>キニュウ</t>
    </rPh>
    <phoneticPr fontId="3"/>
  </si>
  <si>
    <t>１：座学を中心とした安全衛生に関する研修</t>
    <rPh sb="2" eb="4">
      <t>ザガク</t>
    </rPh>
    <rPh sb="5" eb="7">
      <t>チュウシン</t>
    </rPh>
    <rPh sb="10" eb="12">
      <t>アンゼン</t>
    </rPh>
    <rPh sb="12" eb="14">
      <t>エイセイ</t>
    </rPh>
    <rPh sb="15" eb="16">
      <t>カン</t>
    </rPh>
    <rPh sb="18" eb="20">
      <t>ケンシュウ</t>
    </rPh>
    <phoneticPr fontId="3"/>
  </si>
  <si>
    <t>２：チェーンソーや刈払機の操作技能研修</t>
    <rPh sb="9" eb="10">
      <t>カ</t>
    </rPh>
    <rPh sb="10" eb="11">
      <t>ハラ</t>
    </rPh>
    <rPh sb="11" eb="12">
      <t>キ</t>
    </rPh>
    <rPh sb="13" eb="15">
      <t>ソウサ</t>
    </rPh>
    <rPh sb="15" eb="17">
      <t>ギノウ</t>
    </rPh>
    <rPh sb="17" eb="19">
      <t>ケンシュウ</t>
    </rPh>
    <phoneticPr fontId="3"/>
  </si>
  <si>
    <t>３：林業機械の安全な操作研修</t>
    <rPh sb="2" eb="4">
      <t>リンギョウ</t>
    </rPh>
    <rPh sb="4" eb="6">
      <t>キカイ</t>
    </rPh>
    <rPh sb="7" eb="9">
      <t>アンゼン</t>
    </rPh>
    <rPh sb="10" eb="12">
      <t>ソウサ</t>
    </rPh>
    <rPh sb="12" eb="14">
      <t>ケンシュウ</t>
    </rPh>
    <phoneticPr fontId="3"/>
  </si>
  <si>
    <t>４：VRシミュレーター等を活用した伐木災害体験や</t>
    <rPh sb="11" eb="12">
      <t>トウ</t>
    </rPh>
    <rPh sb="13" eb="15">
      <t>カツヨウ</t>
    </rPh>
    <rPh sb="17" eb="19">
      <t>バツボク</t>
    </rPh>
    <rPh sb="19" eb="21">
      <t>サイガイ</t>
    </rPh>
    <rPh sb="21" eb="23">
      <t>タイケン</t>
    </rPh>
    <phoneticPr fontId="3"/>
  </si>
  <si>
    <t>　　林業機械操作研修</t>
    <rPh sb="2" eb="4">
      <t>リンギョウ</t>
    </rPh>
    <rPh sb="4" eb="6">
      <t>キカイ</t>
    </rPh>
    <rPh sb="6" eb="8">
      <t>ソウサ</t>
    </rPh>
    <rPh sb="8" eb="10">
      <t>ケンシュウ</t>
    </rPh>
    <phoneticPr fontId="3"/>
  </si>
  <si>
    <t>５：その他（</t>
    <rPh sb="4" eb="5">
      <t>タ</t>
    </rPh>
    <phoneticPr fontId="3"/>
  </si>
  <si>
    <t>）</t>
    <phoneticPr fontId="3"/>
  </si>
  <si>
    <t xml:space="preserve">  (2) リスクアセスメントを導入していますか（１つにチェック ✔）</t>
    <rPh sb="16" eb="18">
      <t>ドウニュウ</t>
    </rPh>
    <phoneticPr fontId="3"/>
  </si>
  <si>
    <t>〔問13〕 林業労働安全に関する研修や取組についてお伺いします。</t>
    <rPh sb="1" eb="2">
      <t>ト</t>
    </rPh>
    <rPh sb="6" eb="8">
      <t>リンギョウ</t>
    </rPh>
    <rPh sb="16" eb="18">
      <t>ケンシュウ</t>
    </rPh>
    <rPh sb="19" eb="21">
      <t>トリクミ</t>
    </rPh>
    <rPh sb="26" eb="27">
      <t>ウカガ</t>
    </rPh>
    <phoneticPr fontId="3"/>
  </si>
  <si>
    <t xml:space="preserve">５：通年雇用化は必要ない </t>
    <rPh sb="2" eb="4">
      <t>ツウネン</t>
    </rPh>
    <rPh sb="4" eb="7">
      <t>コヨウカ</t>
    </rPh>
    <rPh sb="8" eb="10">
      <t>ヒツヨウ</t>
    </rPh>
    <phoneticPr fontId="3"/>
  </si>
  <si>
    <t>理由（</t>
    <phoneticPr fontId="3"/>
  </si>
  <si>
    <t>３：学校への求人</t>
    <rPh sb="2" eb="4">
      <t>ガッコウ</t>
    </rPh>
    <rPh sb="6" eb="8">
      <t>キュウジン</t>
    </rPh>
    <phoneticPr fontId="3"/>
  </si>
  <si>
    <t>４：求人サイト・雑誌等の求人広告</t>
    <rPh sb="2" eb="4">
      <t>キュウジン</t>
    </rPh>
    <rPh sb="8" eb="11">
      <t>ザッシナド</t>
    </rPh>
    <rPh sb="12" eb="14">
      <t>キュウジン</t>
    </rPh>
    <rPh sb="14" eb="16">
      <t>コウコク</t>
    </rPh>
    <phoneticPr fontId="3"/>
  </si>
  <si>
    <t>５：自社ホームページでのＰＲ・募集</t>
    <rPh sb="2" eb="4">
      <t>ジシャ</t>
    </rPh>
    <rPh sb="15" eb="17">
      <t>ボシュウ</t>
    </rPh>
    <phoneticPr fontId="3"/>
  </si>
  <si>
    <t>６：ＳＮＳによる自社のＰＲ・募集</t>
    <phoneticPr fontId="3"/>
  </si>
  <si>
    <t>　(2) 今後５年程度で採用したい人材の条件　(当てはまるものすべてにチェック ✔)</t>
    <rPh sb="5" eb="7">
      <t>コンゴ</t>
    </rPh>
    <rPh sb="12" eb="14">
      <t>サイヨウ</t>
    </rPh>
    <rPh sb="17" eb="19">
      <t>ジンザイ</t>
    </rPh>
    <rPh sb="20" eb="22">
      <t>ジョウケン</t>
    </rPh>
    <phoneticPr fontId="3"/>
  </si>
  <si>
    <t>（経歴等）</t>
    <rPh sb="1" eb="3">
      <t>ケイレキ</t>
    </rPh>
    <rPh sb="3" eb="4">
      <t>トウ</t>
    </rPh>
    <phoneticPr fontId="3"/>
  </si>
  <si>
    <t>１：新卒者（林業関係　高校）</t>
    <rPh sb="2" eb="5">
      <t>シンソツシャ</t>
    </rPh>
    <rPh sb="6" eb="8">
      <t>リンギョウ</t>
    </rPh>
    <rPh sb="8" eb="10">
      <t>カンケイ</t>
    </rPh>
    <rPh sb="11" eb="13">
      <t>コウコウ</t>
    </rPh>
    <phoneticPr fontId="3"/>
  </si>
  <si>
    <t>２：新卒者（林業関係　短大・大学）</t>
    <rPh sb="2" eb="5">
      <t>シンソツシャ</t>
    </rPh>
    <rPh sb="6" eb="8">
      <t>リンギョウ</t>
    </rPh>
    <rPh sb="8" eb="10">
      <t>カンケイ</t>
    </rPh>
    <rPh sb="11" eb="13">
      <t>タンダイ</t>
    </rPh>
    <rPh sb="14" eb="16">
      <t>ダイガク</t>
    </rPh>
    <phoneticPr fontId="3"/>
  </si>
  <si>
    <t>３：新卒者（林業関係の専門学校　（北の森づくり専門学院 等））</t>
    <rPh sb="2" eb="5">
      <t>シンソツシャ</t>
    </rPh>
    <rPh sb="6" eb="8">
      <t>リンギョウ</t>
    </rPh>
    <rPh sb="8" eb="10">
      <t>カンケイ</t>
    </rPh>
    <rPh sb="11" eb="13">
      <t>センモン</t>
    </rPh>
    <rPh sb="13" eb="15">
      <t>ガッコウ</t>
    </rPh>
    <rPh sb="17" eb="18">
      <t>キタ</t>
    </rPh>
    <rPh sb="19" eb="20">
      <t>モリ</t>
    </rPh>
    <rPh sb="23" eb="27">
      <t>センモンガクイン</t>
    </rPh>
    <rPh sb="28" eb="29">
      <t>トウ</t>
    </rPh>
    <phoneticPr fontId="3"/>
  </si>
  <si>
    <t>４：新卒者（林業関係以外）</t>
    <rPh sb="2" eb="5">
      <t>シンソツシャ</t>
    </rPh>
    <rPh sb="6" eb="8">
      <t>リンギョウ</t>
    </rPh>
    <rPh sb="8" eb="10">
      <t>カンケイ</t>
    </rPh>
    <rPh sb="10" eb="12">
      <t>イガイ</t>
    </rPh>
    <phoneticPr fontId="3"/>
  </si>
  <si>
    <t>５：社会人（林業経験あり）</t>
    <rPh sb="2" eb="5">
      <t>シャカイジン</t>
    </rPh>
    <rPh sb="6" eb="10">
      <t>リンギョウケイケン</t>
    </rPh>
    <phoneticPr fontId="3"/>
  </si>
  <si>
    <t>６：社会人（林業経験なし）</t>
    <rPh sb="2" eb="4">
      <t>シャカイ</t>
    </rPh>
    <rPh sb="4" eb="5">
      <t>ジン</t>
    </rPh>
    <rPh sb="6" eb="8">
      <t>リンギョウ</t>
    </rPh>
    <rPh sb="8" eb="10">
      <t>ケイケン</t>
    </rPh>
    <phoneticPr fontId="3"/>
  </si>
  <si>
    <t>７：不問</t>
    <rPh sb="2" eb="4">
      <t>フモン</t>
    </rPh>
    <phoneticPr fontId="3"/>
  </si>
  <si>
    <t>（年齢）</t>
    <rPh sb="1" eb="3">
      <t>ネンレイ</t>
    </rPh>
    <phoneticPr fontId="3"/>
  </si>
  <si>
    <t>１：20歳未満</t>
    <rPh sb="4" eb="5">
      <t>サイ</t>
    </rPh>
    <rPh sb="5" eb="7">
      <t>ミマン</t>
    </rPh>
    <phoneticPr fontId="3"/>
  </si>
  <si>
    <t>２：20代</t>
    <rPh sb="4" eb="5">
      <t>ダイ</t>
    </rPh>
    <phoneticPr fontId="3"/>
  </si>
  <si>
    <t>３：30代</t>
    <rPh sb="4" eb="5">
      <t>ダイ</t>
    </rPh>
    <phoneticPr fontId="3"/>
  </si>
  <si>
    <t>４：40代</t>
    <rPh sb="4" eb="5">
      <t>ダイ</t>
    </rPh>
    <phoneticPr fontId="3"/>
  </si>
  <si>
    <t>５：50代</t>
    <rPh sb="4" eb="5">
      <t>ダイ</t>
    </rPh>
    <phoneticPr fontId="3"/>
  </si>
  <si>
    <t>６：60代</t>
    <rPh sb="4" eb="5">
      <t>ダイ</t>
    </rPh>
    <phoneticPr fontId="3"/>
  </si>
  <si>
    <t>〔問11〕林業労働者の定着についてお伺いします。</t>
    <rPh sb="1" eb="2">
      <t>ト</t>
    </rPh>
    <rPh sb="5" eb="7">
      <t>リンギョウ</t>
    </rPh>
    <rPh sb="7" eb="10">
      <t>ロウドウシャ</t>
    </rPh>
    <rPh sb="11" eb="13">
      <t>テイチャク</t>
    </rPh>
    <rPh sb="18" eb="19">
      <t>ウカガ</t>
    </rPh>
    <phoneticPr fontId="3"/>
  </si>
  <si>
    <t>７：縁故者からの紹介</t>
    <rPh sb="2" eb="4">
      <t>エンコ</t>
    </rPh>
    <rPh sb="4" eb="5">
      <t>シャ</t>
    </rPh>
    <rPh sb="8" eb="10">
      <t>ショウカイ</t>
    </rPh>
    <phoneticPr fontId="3"/>
  </si>
  <si>
    <t>）</t>
    <phoneticPr fontId="3"/>
  </si>
  <si>
    <t>「本調査票」及び「別紙 個別就労状況票」のご提出をお願いします。</t>
    <rPh sb="1" eb="2">
      <t>ホン</t>
    </rPh>
    <rPh sb="2" eb="5">
      <t>チョウサヒョウ</t>
    </rPh>
    <rPh sb="4" eb="5">
      <t>ヒョウ</t>
    </rPh>
    <rPh sb="6" eb="7">
      <t>オヨ</t>
    </rPh>
    <rPh sb="9" eb="11">
      <t>ベッシ</t>
    </rPh>
    <rPh sb="12" eb="14">
      <t>コベツ</t>
    </rPh>
    <rPh sb="14" eb="16">
      <t>シュウロウ</t>
    </rPh>
    <rPh sb="16" eb="18">
      <t>ジョウキョウ</t>
    </rPh>
    <rPh sb="18" eb="19">
      <t>ヒョウ</t>
    </rPh>
    <rPh sb="22" eb="24">
      <t>テイシュツ</t>
    </rPh>
    <rPh sb="26" eb="27">
      <t>ネガ</t>
    </rPh>
    <phoneticPr fontId="3"/>
  </si>
  <si>
    <t>６：その他取り組んでいる内容（</t>
    <rPh sb="4" eb="5">
      <t>タ</t>
    </rPh>
    <rPh sb="5" eb="6">
      <t>ト</t>
    </rPh>
    <rPh sb="7" eb="8">
      <t>ク</t>
    </rPh>
    <rPh sb="12" eb="14">
      <t>ナイヨウ</t>
    </rPh>
    <phoneticPr fontId="3"/>
  </si>
  <si>
    <r>
      <t>　(１) 通年雇用化に向けた取組状況（該当する１つにチェック ✔）　</t>
    </r>
    <r>
      <rPr>
        <sz val="12"/>
        <rFont val="HGPｺﾞｼｯｸM"/>
        <family val="3"/>
        <charset val="128"/>
      </rPr>
      <t>(※既に通年雇用を行っている場合は「1：取り組んでいる」に✔)</t>
    </r>
    <rPh sb="5" eb="7">
      <t>ツウネン</t>
    </rPh>
    <rPh sb="7" eb="10">
      <t>コヨウカ</t>
    </rPh>
    <rPh sb="11" eb="12">
      <t>ム</t>
    </rPh>
    <rPh sb="14" eb="16">
      <t>トリクミ</t>
    </rPh>
    <rPh sb="16" eb="18">
      <t>ジョウキョウ</t>
    </rPh>
    <rPh sb="36" eb="37">
      <t>スデ</t>
    </rPh>
    <rPh sb="38" eb="40">
      <t>ツウネン</t>
    </rPh>
    <rPh sb="40" eb="42">
      <t>コヨウ</t>
    </rPh>
    <rPh sb="43" eb="44">
      <t>オコナ</t>
    </rPh>
    <rPh sb="48" eb="50">
      <t>バアイ</t>
    </rPh>
    <rPh sb="54" eb="55">
      <t>ト</t>
    </rPh>
    <rPh sb="56" eb="57">
      <t>ク</t>
    </rPh>
    <phoneticPr fontId="3"/>
  </si>
  <si>
    <t>ア</t>
  </si>
  <si>
    <t>イ</t>
  </si>
  <si>
    <t>ウ</t>
  </si>
  <si>
    <t>エ</t>
  </si>
  <si>
    <t>オ</t>
  </si>
  <si>
    <t>カ</t>
  </si>
  <si>
    <t>キ</t>
  </si>
  <si>
    <t>ク</t>
  </si>
  <si>
    <t>ケ</t>
  </si>
  <si>
    <t>賃金、給与等の改善</t>
    <phoneticPr fontId="3"/>
  </si>
  <si>
    <t>休日・労働時間の改善</t>
    <phoneticPr fontId="3"/>
  </si>
  <si>
    <t>休暇取得の促進</t>
    <phoneticPr fontId="3"/>
  </si>
  <si>
    <t>研修等、教育体制の充実</t>
    <phoneticPr fontId="3"/>
  </si>
  <si>
    <t>能力評価の導入</t>
    <phoneticPr fontId="3"/>
  </si>
  <si>
    <t>福利厚生の充実</t>
    <phoneticPr fontId="3"/>
  </si>
  <si>
    <t>軽労化の促進(機械化等)</t>
    <phoneticPr fontId="3"/>
  </si>
  <si>
    <t>労働災害の防止対策</t>
    <phoneticPr fontId="3"/>
  </si>
  <si>
    <t>職場内のミーティングの実施等</t>
    <phoneticPr fontId="3"/>
  </si>
  <si>
    <t>必要と思うもの</t>
    <rPh sb="0" eb="2">
      <t>ヒツヨウ</t>
    </rPh>
    <rPh sb="3" eb="4">
      <t>オモ</t>
    </rPh>
    <phoneticPr fontId="3"/>
  </si>
  <si>
    <t>取り組んでいること</t>
    <rPh sb="0" eb="1">
      <t>ト</t>
    </rPh>
    <rPh sb="2" eb="3">
      <t>ク</t>
    </rPh>
    <phoneticPr fontId="3"/>
  </si>
  <si>
    <t>　(2) 定着に向け必要な取組を進める上での課題についてご記入ください。（自由記述）</t>
    <rPh sb="5" eb="7">
      <t>テイチャク</t>
    </rPh>
    <rPh sb="8" eb="9">
      <t>ム</t>
    </rPh>
    <rPh sb="10" eb="12">
      <t>ヒツヨウ</t>
    </rPh>
    <rPh sb="13" eb="15">
      <t>トリクミ</t>
    </rPh>
    <rPh sb="16" eb="17">
      <t>スス</t>
    </rPh>
    <rPh sb="19" eb="20">
      <t>ウエ</t>
    </rPh>
    <rPh sb="22" eb="24">
      <t>カダイ</t>
    </rPh>
    <rPh sb="29" eb="31">
      <t>キニュウ</t>
    </rPh>
    <rPh sb="37" eb="39">
      <t>ジユウ</t>
    </rPh>
    <rPh sb="39" eb="41">
      <t>キジュツ</t>
    </rPh>
    <phoneticPr fontId="3"/>
  </si>
  <si>
    <t>　(1) 林業労働安全に関するどのような研修に参加したい（させたい）ですか　（当てはまるものすべてにチェック ✔）</t>
    <rPh sb="5" eb="7">
      <t>リンギョウ</t>
    </rPh>
    <rPh sb="7" eb="9">
      <t>ロウドウ</t>
    </rPh>
    <rPh sb="9" eb="11">
      <t>アンゼン</t>
    </rPh>
    <rPh sb="12" eb="13">
      <t>カン</t>
    </rPh>
    <rPh sb="20" eb="22">
      <t>ケンシュウ</t>
    </rPh>
    <rPh sb="23" eb="25">
      <t>サンカ</t>
    </rPh>
    <phoneticPr fontId="3"/>
  </si>
  <si>
    <t>１：ハローワークへの求人</t>
    <rPh sb="10" eb="12">
      <t>キュウジン</t>
    </rPh>
    <phoneticPr fontId="3"/>
  </si>
  <si>
    <r>
      <t>１：林業分野の事業確保</t>
    </r>
    <r>
      <rPr>
        <b/>
        <sz val="14"/>
        <rFont val="ＤＦ特太ゴシック体"/>
        <family val="3"/>
        <charset val="128"/>
      </rPr>
      <t>→</t>
    </r>
    <r>
      <rPr>
        <sz val="14"/>
        <rFont val="HGPｺﾞｼｯｸM"/>
        <family val="3"/>
        <charset val="128"/>
      </rPr>
      <t>（</t>
    </r>
    <rPh sb="2" eb="4">
      <t>リンギョウ</t>
    </rPh>
    <rPh sb="4" eb="6">
      <t>ブンヤ</t>
    </rPh>
    <rPh sb="7" eb="9">
      <t>ジギョウ</t>
    </rPh>
    <rPh sb="9" eb="11">
      <t>カクホ</t>
    </rPh>
    <phoneticPr fontId="3"/>
  </si>
  <si>
    <t>２：冬季の除雪業務</t>
    <phoneticPr fontId="3"/>
  </si>
  <si>
    <t>３：建設・土木業務</t>
    <rPh sb="2" eb="4">
      <t>ケンセツ</t>
    </rPh>
    <rPh sb="7" eb="9">
      <t>ギョウム</t>
    </rPh>
    <phoneticPr fontId="3"/>
  </si>
  <si>
    <t>４：製材など木材・木製品製造業</t>
    <phoneticPr fontId="3"/>
  </si>
  <si>
    <t>５：農業</t>
    <rPh sb="2" eb="4">
      <t>ノウギョウ</t>
    </rPh>
    <phoneticPr fontId="3"/>
  </si>
  <si>
    <t>コ</t>
    <phoneticPr fontId="3"/>
  </si>
  <si>
    <t>その他必要と思うもの</t>
    <rPh sb="2" eb="5">
      <t>タヒツヨウ</t>
    </rPh>
    <rPh sb="6" eb="7">
      <t>オモ</t>
    </rPh>
    <phoneticPr fontId="3"/>
  </si>
  <si>
    <t>実施事業（〔問３〕で選択）</t>
    <rPh sb="0" eb="2">
      <t>ジッシ</t>
    </rPh>
    <rPh sb="2" eb="4">
      <t>ジギョウ</t>
    </rPh>
    <phoneticPr fontId="3"/>
  </si>
  <si>
    <t>２：足りていた</t>
    <rPh sb="2" eb="3">
      <t>タ</t>
    </rPh>
    <phoneticPr fontId="3"/>
  </si>
  <si>
    <r>
      <rPr>
        <sz val="14"/>
        <rFont val="ＤＦ特太ゴシック体"/>
        <family val="3"/>
        <charset val="128"/>
      </rPr>
      <t>→</t>
    </r>
    <r>
      <rPr>
        <sz val="14"/>
        <rFont val="HGPｺﾞｼｯｸM"/>
        <family val="3"/>
        <charset val="128"/>
      </rPr>
      <t>　　　 （</t>
    </r>
    <phoneticPr fontId="3"/>
  </si>
  <si>
    <t>　(1) 当てはまる充足状況を選択の上、該当する実施事業①～③にチェック✔してください。</t>
    <rPh sb="5" eb="6">
      <t>ア</t>
    </rPh>
    <rPh sb="10" eb="12">
      <t>ジュウソク</t>
    </rPh>
    <rPh sb="12" eb="14">
      <t>ジョウキョウ</t>
    </rPh>
    <rPh sb="15" eb="17">
      <t>センタク</t>
    </rPh>
    <rPh sb="18" eb="19">
      <t>ウエ</t>
    </rPh>
    <rPh sb="20" eb="22">
      <t>ガイトウ</t>
    </rPh>
    <rPh sb="24" eb="26">
      <t>ジッシ</t>
    </rPh>
    <rPh sb="26" eb="28">
      <t>ジギョウ</t>
    </rPh>
    <phoneticPr fontId="3"/>
  </si>
  <si>
    <t>　(1) 当てはまる充足状況の見通しを選択の上、該当する実施事業①～③にチェック✔してください。</t>
    <rPh sb="5" eb="6">
      <t>ア</t>
    </rPh>
    <rPh sb="10" eb="12">
      <t>ジュウソク</t>
    </rPh>
    <rPh sb="19" eb="21">
      <t>センタク</t>
    </rPh>
    <rPh sb="22" eb="23">
      <t>ウエ</t>
    </rPh>
    <rPh sb="24" eb="26">
      <t>ガイトウ</t>
    </rPh>
    <phoneticPr fontId="3"/>
  </si>
  <si>
    <t xml:space="preserve">４：その他 </t>
    <rPh sb="4" eb="5">
      <t>タ</t>
    </rPh>
    <phoneticPr fontId="3"/>
  </si>
  <si>
    <t>（</t>
    <phoneticPr fontId="3"/>
  </si>
  <si>
    <r>
      <t xml:space="preserve">　(1)［採用活動の方法］　採用活動の方法について、主なものに （ </t>
    </r>
    <r>
      <rPr>
        <b/>
        <sz val="14"/>
        <rFont val="HGPｺﾞｼｯｸM"/>
        <family val="3"/>
        <charset val="128"/>
      </rPr>
      <t xml:space="preserve">４つまで </t>
    </r>
    <r>
      <rPr>
        <sz val="14"/>
        <rFont val="HGPｺﾞｼｯｸM"/>
        <family val="3"/>
        <charset val="128"/>
      </rPr>
      <t>） チェック✔してください。</t>
    </r>
    <rPh sb="14" eb="16">
      <t>サイヨウ</t>
    </rPh>
    <rPh sb="16" eb="18">
      <t>カツドウ</t>
    </rPh>
    <rPh sb="19" eb="21">
      <t>ホウホウ</t>
    </rPh>
    <phoneticPr fontId="3"/>
  </si>
  <si>
    <t>８：退職自衛官への求人</t>
    <rPh sb="2" eb="4">
      <t>タイショク</t>
    </rPh>
    <rPh sb="4" eb="7">
      <t>ジエイカン</t>
    </rPh>
    <rPh sb="9" eb="11">
      <t>キュウジン</t>
    </rPh>
    <phoneticPr fontId="3"/>
  </si>
  <si>
    <t>９：その他(</t>
    <phoneticPr fontId="3"/>
  </si>
  <si>
    <t>10：採用活動を行わなかった</t>
    <rPh sb="3" eb="5">
      <t>サイヨウ</t>
    </rPh>
    <rPh sb="5" eb="7">
      <t>カツドウ</t>
    </rPh>
    <rPh sb="8" eb="9">
      <t>オコナ</t>
    </rPh>
    <phoneticPr fontId="3"/>
  </si>
  <si>
    <t>）</t>
    <phoneticPr fontId="3"/>
  </si>
  <si>
    <r>
      <t>　(1) 林業労働者の定着に向けて必要と思うもの、取り組んでいることについて教えてください。</t>
    </r>
    <r>
      <rPr>
        <sz val="12"/>
        <rFont val="HGPｺﾞｼｯｸM"/>
        <family val="3"/>
        <charset val="128"/>
      </rPr>
      <t>(当てはまるものすべてにチェック ✔)</t>
    </r>
    <rPh sb="17" eb="19">
      <t>ヒツヨウ</t>
    </rPh>
    <rPh sb="25" eb="26">
      <t>ト</t>
    </rPh>
    <rPh sb="27" eb="28">
      <t>ク</t>
    </rPh>
    <phoneticPr fontId="3"/>
  </si>
  <si>
    <t>通年雇用化 1 林業分野の事業確保</t>
    <rPh sb="0" eb="2">
      <t>ツウネン</t>
    </rPh>
    <rPh sb="2" eb="5">
      <t>コヨウカ</t>
    </rPh>
    <rPh sb="8" eb="10">
      <t>リンギョウ</t>
    </rPh>
    <rPh sb="10" eb="12">
      <t>ブンヤ</t>
    </rPh>
    <rPh sb="13" eb="15">
      <t>ジギョウ</t>
    </rPh>
    <rPh sb="15" eb="17">
      <t>カクホ</t>
    </rPh>
    <phoneticPr fontId="3"/>
  </si>
  <si>
    <t>通年雇用化 2 冬季の除雪業務</t>
    <rPh sb="0" eb="2">
      <t>ツウネン</t>
    </rPh>
    <rPh sb="2" eb="5">
      <t>コヨウカ</t>
    </rPh>
    <rPh sb="8" eb="10">
      <t>トウキ</t>
    </rPh>
    <rPh sb="11" eb="13">
      <t>ジョセツ</t>
    </rPh>
    <rPh sb="13" eb="15">
      <t>ギョウム</t>
    </rPh>
    <phoneticPr fontId="3"/>
  </si>
  <si>
    <t>通年雇用化 3 建設・土木業務</t>
    <rPh sb="0" eb="2">
      <t>ツウネン</t>
    </rPh>
    <rPh sb="2" eb="5">
      <t>コヨウカ</t>
    </rPh>
    <rPh sb="8" eb="10">
      <t>ケンセツ</t>
    </rPh>
    <rPh sb="11" eb="13">
      <t>ドボク</t>
    </rPh>
    <rPh sb="13" eb="15">
      <t>ギョウム</t>
    </rPh>
    <phoneticPr fontId="3"/>
  </si>
  <si>
    <t>通年雇用化 4 製材など木材・木製品製造業</t>
    <rPh sb="0" eb="2">
      <t>ツウネン</t>
    </rPh>
    <rPh sb="2" eb="5">
      <t>コヨウカ</t>
    </rPh>
    <rPh sb="8" eb="10">
      <t>セイザイ</t>
    </rPh>
    <rPh sb="12" eb="14">
      <t>モクザイ</t>
    </rPh>
    <rPh sb="15" eb="18">
      <t>モクセイヒン</t>
    </rPh>
    <rPh sb="18" eb="21">
      <t>セイゾウギョウ</t>
    </rPh>
    <phoneticPr fontId="3"/>
  </si>
  <si>
    <t>通年雇用化 5 農業</t>
    <rPh sb="0" eb="2">
      <t>ツウネン</t>
    </rPh>
    <rPh sb="2" eb="5">
      <t>コヨウカ</t>
    </rPh>
    <rPh sb="8" eb="10">
      <t>ノウギョウ</t>
    </rPh>
    <phoneticPr fontId="3"/>
  </si>
  <si>
    <t>通年雇用化6　その他取り組んでいる内容</t>
    <rPh sb="0" eb="2">
      <t>ツウネン</t>
    </rPh>
    <rPh sb="2" eb="5">
      <t>コヨウカ</t>
    </rPh>
    <rPh sb="9" eb="10">
      <t>タ</t>
    </rPh>
    <rPh sb="10" eb="11">
      <t>ト</t>
    </rPh>
    <rPh sb="12" eb="13">
      <t>ク</t>
    </rPh>
    <rPh sb="17" eb="19">
      <t>ナイヨウ</t>
    </rPh>
    <phoneticPr fontId="3"/>
  </si>
  <si>
    <t>通年雇用化 6 その他取り組んでいる内容</t>
    <rPh sb="0" eb="2">
      <t>ツウネン</t>
    </rPh>
    <rPh sb="2" eb="5">
      <t>コヨウカ</t>
    </rPh>
    <rPh sb="10" eb="11">
      <t>タ</t>
    </rPh>
    <rPh sb="11" eb="12">
      <t>ト</t>
    </rPh>
    <rPh sb="13" eb="14">
      <t>ク</t>
    </rPh>
    <rPh sb="18" eb="20">
      <t>ナイヨウ</t>
    </rPh>
    <phoneticPr fontId="3"/>
  </si>
  <si>
    <t>R3 労働者の充足状況　【足りていた】</t>
    <rPh sb="13" eb="14">
      <t>タ</t>
    </rPh>
    <phoneticPr fontId="3"/>
  </si>
  <si>
    <t>採用方法 2 イベント等でＰＲ・募集</t>
    <rPh sb="0" eb="2">
      <t>サイヨウ</t>
    </rPh>
    <rPh sb="2" eb="4">
      <t>ホウホウ</t>
    </rPh>
    <rPh sb="11" eb="12">
      <t>トウ</t>
    </rPh>
    <rPh sb="16" eb="18">
      <t>ボシュウ</t>
    </rPh>
    <phoneticPr fontId="3"/>
  </si>
  <si>
    <t>採用方法 3 学校への求人</t>
    <rPh sb="0" eb="2">
      <t>サイヨウ</t>
    </rPh>
    <rPh sb="2" eb="4">
      <t>ホウホウ</t>
    </rPh>
    <rPh sb="7" eb="9">
      <t>ガッコウ</t>
    </rPh>
    <rPh sb="11" eb="13">
      <t>キュウジン</t>
    </rPh>
    <phoneticPr fontId="3"/>
  </si>
  <si>
    <t>採用方法 4 求人サイト・雑誌等の求人広告</t>
    <rPh sb="0" eb="2">
      <t>サイヨウ</t>
    </rPh>
    <rPh sb="2" eb="4">
      <t>ホウホウ</t>
    </rPh>
    <rPh sb="7" eb="9">
      <t>キュウジン</t>
    </rPh>
    <rPh sb="13" eb="15">
      <t>ザッシ</t>
    </rPh>
    <rPh sb="15" eb="16">
      <t>トウ</t>
    </rPh>
    <rPh sb="17" eb="19">
      <t>キュウジン</t>
    </rPh>
    <rPh sb="19" eb="21">
      <t>コウコク</t>
    </rPh>
    <phoneticPr fontId="3"/>
  </si>
  <si>
    <t>採用方法 5 自社ホームページでのＰＲ・募集</t>
    <rPh sb="0" eb="2">
      <t>サイヨウ</t>
    </rPh>
    <rPh sb="2" eb="4">
      <t>ホウホウ</t>
    </rPh>
    <rPh sb="7" eb="9">
      <t>ジシャ</t>
    </rPh>
    <rPh sb="17" eb="22">
      <t>pr･ボシュウ</t>
    </rPh>
    <phoneticPr fontId="3"/>
  </si>
  <si>
    <t>採用方法 6 ＳＮＳによる自社のＰＲ・募集</t>
    <rPh sb="0" eb="2">
      <t>サイヨウ</t>
    </rPh>
    <rPh sb="2" eb="4">
      <t>ホウホウ</t>
    </rPh>
    <rPh sb="13" eb="15">
      <t>ジシャ</t>
    </rPh>
    <rPh sb="16" eb="21">
      <t>pr･ボシュウ</t>
    </rPh>
    <phoneticPr fontId="3"/>
  </si>
  <si>
    <t>採用方法 7 縁故者からの紹介</t>
    <rPh sb="0" eb="2">
      <t>サイヨウ</t>
    </rPh>
    <rPh sb="2" eb="4">
      <t>ホウホウ</t>
    </rPh>
    <rPh sb="7" eb="10">
      <t>エンコシャ</t>
    </rPh>
    <rPh sb="13" eb="15">
      <t>ショウカイ</t>
    </rPh>
    <phoneticPr fontId="3"/>
  </si>
  <si>
    <t>採用方法 8 退職自衛官への求人</t>
    <rPh sb="0" eb="2">
      <t>サイヨウ</t>
    </rPh>
    <rPh sb="2" eb="4">
      <t>ホウホウ</t>
    </rPh>
    <rPh sb="7" eb="12">
      <t>タイショクジエイカン</t>
    </rPh>
    <rPh sb="14" eb="16">
      <t>キュウジン</t>
    </rPh>
    <phoneticPr fontId="3"/>
  </si>
  <si>
    <t>採用方法 9 その他</t>
    <rPh sb="0" eb="2">
      <t>サイヨウ</t>
    </rPh>
    <rPh sb="2" eb="4">
      <t>ホウホウ</t>
    </rPh>
    <rPh sb="9" eb="10">
      <t>タ</t>
    </rPh>
    <phoneticPr fontId="3"/>
  </si>
  <si>
    <t>採用方法 9 その他の内容</t>
    <rPh sb="0" eb="2">
      <t>サイヨウ</t>
    </rPh>
    <rPh sb="2" eb="4">
      <t>ホウホウ</t>
    </rPh>
    <rPh sb="9" eb="10">
      <t>タ</t>
    </rPh>
    <rPh sb="11" eb="13">
      <t>ナイヨウ</t>
    </rPh>
    <phoneticPr fontId="3"/>
  </si>
  <si>
    <t>採用方法 10 採用活動を行わなかった</t>
    <rPh sb="0" eb="2">
      <t>サイヨウ</t>
    </rPh>
    <rPh sb="2" eb="4">
      <t>ホウホウ</t>
    </rPh>
    <rPh sb="8" eb="10">
      <t>サイヨウ</t>
    </rPh>
    <rPh sb="10" eb="12">
      <t>カツドウ</t>
    </rPh>
    <rPh sb="13" eb="14">
      <t>オコナ</t>
    </rPh>
    <phoneticPr fontId="3"/>
  </si>
  <si>
    <t>経歴等　1 新卒者（林業関係　高校）</t>
    <rPh sb="0" eb="2">
      <t>ケイレキ</t>
    </rPh>
    <rPh sb="2" eb="3">
      <t>トウ</t>
    </rPh>
    <rPh sb="10" eb="12">
      <t>リンギョウ</t>
    </rPh>
    <rPh sb="12" eb="14">
      <t>カンケイ</t>
    </rPh>
    <rPh sb="15" eb="17">
      <t>コウコウ</t>
    </rPh>
    <phoneticPr fontId="3"/>
  </si>
  <si>
    <t>経歴等　2 新卒者（林業関係　短大・大学）</t>
    <rPh sb="0" eb="2">
      <t>ケイレキ</t>
    </rPh>
    <rPh sb="2" eb="3">
      <t>ナド</t>
    </rPh>
    <rPh sb="6" eb="9">
      <t>シンソツシャ</t>
    </rPh>
    <rPh sb="10" eb="12">
      <t>リンギョウ</t>
    </rPh>
    <rPh sb="12" eb="14">
      <t>カンケイ</t>
    </rPh>
    <rPh sb="15" eb="17">
      <t>タンダイ</t>
    </rPh>
    <rPh sb="18" eb="20">
      <t>ダイガク</t>
    </rPh>
    <phoneticPr fontId="3"/>
  </si>
  <si>
    <t>経歴等　3 新卒者（林業関係の専門学校（北の森づくり専門学院 等）</t>
    <rPh sb="0" eb="2">
      <t>ケイレキ</t>
    </rPh>
    <rPh sb="2" eb="3">
      <t>ナド</t>
    </rPh>
    <rPh sb="6" eb="9">
      <t>シンソツシャ</t>
    </rPh>
    <rPh sb="10" eb="12">
      <t>リンギョウ</t>
    </rPh>
    <rPh sb="12" eb="14">
      <t>カンケイ</t>
    </rPh>
    <rPh sb="15" eb="17">
      <t>センモン</t>
    </rPh>
    <rPh sb="17" eb="19">
      <t>ガッコウ</t>
    </rPh>
    <rPh sb="20" eb="21">
      <t>キタ</t>
    </rPh>
    <rPh sb="22" eb="23">
      <t>モリ</t>
    </rPh>
    <rPh sb="26" eb="30">
      <t>センモンガクイン</t>
    </rPh>
    <rPh sb="31" eb="32">
      <t>トウ</t>
    </rPh>
    <phoneticPr fontId="3"/>
  </si>
  <si>
    <t>経歴等　4 新卒者（林業関係以外）</t>
    <rPh sb="0" eb="2">
      <t>ケイレキ</t>
    </rPh>
    <rPh sb="2" eb="3">
      <t>ナド</t>
    </rPh>
    <rPh sb="6" eb="9">
      <t>シンソツシャ</t>
    </rPh>
    <rPh sb="10" eb="12">
      <t>リンギョウ</t>
    </rPh>
    <rPh sb="12" eb="14">
      <t>カンケイ</t>
    </rPh>
    <rPh sb="14" eb="16">
      <t>イガイ</t>
    </rPh>
    <phoneticPr fontId="3"/>
  </si>
  <si>
    <t>経歴等　5 社会人（林業経験あり）</t>
    <rPh sb="0" eb="2">
      <t>ケイレキ</t>
    </rPh>
    <rPh sb="2" eb="3">
      <t>ナド</t>
    </rPh>
    <rPh sb="6" eb="9">
      <t>シャカイジン</t>
    </rPh>
    <rPh sb="10" eb="12">
      <t>リンギョウ</t>
    </rPh>
    <rPh sb="12" eb="14">
      <t>ケイケン</t>
    </rPh>
    <phoneticPr fontId="3"/>
  </si>
  <si>
    <t>経歴等　6 社会人（林業経験なし）</t>
    <rPh sb="0" eb="2">
      <t>ケイレキ</t>
    </rPh>
    <rPh sb="2" eb="3">
      <t>ナド</t>
    </rPh>
    <rPh sb="6" eb="9">
      <t>シャカイジン</t>
    </rPh>
    <rPh sb="10" eb="12">
      <t>リンギョウ</t>
    </rPh>
    <rPh sb="12" eb="14">
      <t>ケイケン</t>
    </rPh>
    <phoneticPr fontId="3"/>
  </si>
  <si>
    <t>経歴等　7 不問</t>
    <rPh sb="0" eb="2">
      <t>ケイレキ</t>
    </rPh>
    <rPh sb="2" eb="3">
      <t>ナド</t>
    </rPh>
    <rPh sb="6" eb="8">
      <t>フモン</t>
    </rPh>
    <phoneticPr fontId="3"/>
  </si>
  <si>
    <t>年齢　1 20歳未満</t>
    <rPh sb="0" eb="2">
      <t>ネンレイ</t>
    </rPh>
    <rPh sb="7" eb="8">
      <t>サイ</t>
    </rPh>
    <rPh sb="8" eb="10">
      <t>ミマン</t>
    </rPh>
    <phoneticPr fontId="3"/>
  </si>
  <si>
    <t>年齢　2 20代</t>
    <rPh sb="0" eb="2">
      <t>ネンレイ</t>
    </rPh>
    <rPh sb="7" eb="8">
      <t>ダイ</t>
    </rPh>
    <phoneticPr fontId="3"/>
  </si>
  <si>
    <t>年齢　3 30代</t>
    <rPh sb="0" eb="2">
      <t>ネンレイ</t>
    </rPh>
    <rPh sb="7" eb="8">
      <t>ダイ</t>
    </rPh>
    <phoneticPr fontId="3"/>
  </si>
  <si>
    <t>年齢　4 40代</t>
    <rPh sb="0" eb="2">
      <t>ネンレイ</t>
    </rPh>
    <rPh sb="7" eb="8">
      <t>ダイ</t>
    </rPh>
    <phoneticPr fontId="3"/>
  </si>
  <si>
    <t>年齢　5 50代</t>
    <rPh sb="0" eb="2">
      <t>ネンレイ</t>
    </rPh>
    <rPh sb="7" eb="8">
      <t>ダイ</t>
    </rPh>
    <phoneticPr fontId="3"/>
  </si>
  <si>
    <t>年齢　6 60代</t>
    <rPh sb="0" eb="2">
      <t>ネンレイ</t>
    </rPh>
    <rPh sb="7" eb="8">
      <t>ダイ</t>
    </rPh>
    <phoneticPr fontId="3"/>
  </si>
  <si>
    <t>年齢　7 不問</t>
    <rPh sb="0" eb="2">
      <t>ネンレイ</t>
    </rPh>
    <rPh sb="5" eb="7">
      <t>フモン</t>
    </rPh>
    <phoneticPr fontId="3"/>
  </si>
  <si>
    <t>コ その他必要と思うもの</t>
    <phoneticPr fontId="3"/>
  </si>
  <si>
    <t>ア 賃金、給与等の改善　必要</t>
    <rPh sb="12" eb="14">
      <t>ヒツヨウ</t>
    </rPh>
    <phoneticPr fontId="3"/>
  </si>
  <si>
    <t>ア 賃金、給与等の改善　取り組んでいる</t>
    <rPh sb="12" eb="13">
      <t>ト</t>
    </rPh>
    <rPh sb="14" eb="15">
      <t>ク</t>
    </rPh>
    <phoneticPr fontId="3"/>
  </si>
  <si>
    <t>イ 休日・労働時間の改善　必要</t>
    <rPh sb="13" eb="15">
      <t>ヒツヨウ</t>
    </rPh>
    <phoneticPr fontId="3"/>
  </si>
  <si>
    <t>イ 休日・労働時間の改善　取り組んでいる</t>
    <rPh sb="13" eb="14">
      <t>ト</t>
    </rPh>
    <rPh sb="15" eb="16">
      <t>ク</t>
    </rPh>
    <phoneticPr fontId="3"/>
  </si>
  <si>
    <t>ウ 休暇取得の促進　必要</t>
    <rPh sb="10" eb="12">
      <t>ヒツヨウ</t>
    </rPh>
    <phoneticPr fontId="3"/>
  </si>
  <si>
    <t>ウ 休暇取得の促進　取り組んでいる</t>
    <rPh sb="10" eb="11">
      <t>ト</t>
    </rPh>
    <rPh sb="12" eb="13">
      <t>ク</t>
    </rPh>
    <phoneticPr fontId="3"/>
  </si>
  <si>
    <t>エ 研修等、教育体制の充実　必要</t>
    <rPh sb="14" eb="16">
      <t>ヒツヨウ</t>
    </rPh>
    <phoneticPr fontId="3"/>
  </si>
  <si>
    <t>エ 研修等、教育体制の充実　取り組んでいる</t>
    <rPh sb="14" eb="15">
      <t>ト</t>
    </rPh>
    <rPh sb="16" eb="17">
      <t>ク</t>
    </rPh>
    <phoneticPr fontId="3"/>
  </si>
  <si>
    <t>オ 能力評価の導入　必要</t>
    <rPh sb="10" eb="12">
      <t>ヒツヨウ</t>
    </rPh>
    <phoneticPr fontId="3"/>
  </si>
  <si>
    <t>オ 能力評価の導入　取り組んでいる</t>
    <rPh sb="10" eb="11">
      <t>ト</t>
    </rPh>
    <rPh sb="12" eb="13">
      <t>ク</t>
    </rPh>
    <phoneticPr fontId="3"/>
  </si>
  <si>
    <t>カ 福利厚生の充実　必要</t>
    <rPh sb="10" eb="12">
      <t>ヒツヨウ</t>
    </rPh>
    <phoneticPr fontId="3"/>
  </si>
  <si>
    <t>カ 福利厚生の充実　取り組んでいる</t>
    <rPh sb="10" eb="11">
      <t>ト</t>
    </rPh>
    <rPh sb="12" eb="13">
      <t>ク</t>
    </rPh>
    <phoneticPr fontId="3"/>
  </si>
  <si>
    <t>キ 軽労化の促進(機械化等)　必要</t>
    <rPh sb="15" eb="17">
      <t>ヒツヨウ</t>
    </rPh>
    <phoneticPr fontId="3"/>
  </si>
  <si>
    <t>キ 軽労化の促進(機械化等)　取り組んでいる</t>
    <rPh sb="15" eb="16">
      <t>ト</t>
    </rPh>
    <rPh sb="17" eb="18">
      <t>ク</t>
    </rPh>
    <phoneticPr fontId="3"/>
  </si>
  <si>
    <t>ク 労働災害の防止対策　必要</t>
    <rPh sb="12" eb="14">
      <t>ヒツヨウ</t>
    </rPh>
    <phoneticPr fontId="3"/>
  </si>
  <si>
    <t>ク 労働災害の防止対策　取り組んでいる</t>
    <rPh sb="12" eb="13">
      <t>ト</t>
    </rPh>
    <rPh sb="14" eb="15">
      <t>ク</t>
    </rPh>
    <phoneticPr fontId="3"/>
  </si>
  <si>
    <t>ケ 職場内のミーティングの実施等　必要</t>
    <rPh sb="17" eb="19">
      <t>ヒツヨウ</t>
    </rPh>
    <phoneticPr fontId="3"/>
  </si>
  <si>
    <t>ケ 職場内のミーティングの実施等　取り組んでいる</t>
    <rPh sb="17" eb="18">
      <t>ト</t>
    </rPh>
    <rPh sb="19" eb="20">
      <t>ク</t>
    </rPh>
    <phoneticPr fontId="3"/>
  </si>
  <si>
    <t>定着に向けた課題（自由記述）</t>
    <rPh sb="0" eb="2">
      <t>テイチャク</t>
    </rPh>
    <rPh sb="3" eb="4">
      <t>ム</t>
    </rPh>
    <rPh sb="6" eb="8">
      <t>カダイ</t>
    </rPh>
    <rPh sb="9" eb="11">
      <t>ジユウ</t>
    </rPh>
    <rPh sb="11" eb="13">
      <t>キジュツ</t>
    </rPh>
    <phoneticPr fontId="3"/>
  </si>
  <si>
    <t>１：座学を中心とした安全衛生に関する研修</t>
    <phoneticPr fontId="3"/>
  </si>
  <si>
    <t>２：チェーンソーや刈払機の操作技能研修</t>
    <phoneticPr fontId="3"/>
  </si>
  <si>
    <t>３：林業機械の安全な操作研修</t>
    <phoneticPr fontId="3"/>
  </si>
  <si>
    <t>４：VRシミュレーター等を活用した伐木災害体験や林業機械操作研修</t>
    <phoneticPr fontId="3"/>
  </si>
  <si>
    <t>５：その他</t>
    <phoneticPr fontId="3"/>
  </si>
  <si>
    <t>５：その他　内容</t>
    <rPh sb="6" eb="8">
      <t>ナイヨウ</t>
    </rPh>
    <phoneticPr fontId="3"/>
  </si>
  <si>
    <t>キ　刈払機防護具の着用　１：はい　２：いいえ</t>
    <rPh sb="2" eb="5">
      <t>カリハライキ</t>
    </rPh>
    <rPh sb="5" eb="7">
      <t>ボウゴ</t>
    </rPh>
    <rPh sb="7" eb="8">
      <t>グ</t>
    </rPh>
    <rPh sb="9" eb="11">
      <t>チャクヨウ</t>
    </rPh>
    <phoneticPr fontId="3"/>
  </si>
  <si>
    <t>ク　刈払機使用時の腰バンドの着用　１：はい　２：いいえ</t>
    <rPh sb="2" eb="3">
      <t>カリ</t>
    </rPh>
    <rPh sb="3" eb="4">
      <t>バライ</t>
    </rPh>
    <rPh sb="4" eb="5">
      <t>キ</t>
    </rPh>
    <rPh sb="5" eb="8">
      <t>シヨウジ</t>
    </rPh>
    <rPh sb="9" eb="10">
      <t>コシ</t>
    </rPh>
    <rPh sb="14" eb="16">
      <t>チャクヨウ</t>
    </rPh>
    <phoneticPr fontId="3"/>
  </si>
  <si>
    <t>ケ　エピペン携帯　１：はい　２：いいえ</t>
    <rPh sb="6" eb="8">
      <t>ケイタイ</t>
    </rPh>
    <phoneticPr fontId="3"/>
  </si>
  <si>
    <t>コ　クマ撃退スプレー　１：はい　２：いいえ</t>
    <rPh sb="4" eb="6">
      <t>ゲキタイ</t>
    </rPh>
    <phoneticPr fontId="3"/>
  </si>
  <si>
    <t>サ　作業位置や健康状態を把握できるＩＣＴ機器</t>
    <rPh sb="2" eb="4">
      <t>サギョウ</t>
    </rPh>
    <rPh sb="4" eb="6">
      <t>イチ</t>
    </rPh>
    <rPh sb="7" eb="9">
      <t>ケンコウ</t>
    </rPh>
    <rPh sb="9" eb="11">
      <t>ジョウタイ</t>
    </rPh>
    <rPh sb="12" eb="14">
      <t>ハアク</t>
    </rPh>
    <rPh sb="20" eb="22">
      <t>キキ</t>
    </rPh>
    <phoneticPr fontId="3"/>
  </si>
  <si>
    <t>ス　アシストスーツの使用　１：はい　２：いいえ</t>
    <phoneticPr fontId="3"/>
  </si>
  <si>
    <t>セ　空調服の使用　１：はい　３：いいえ</t>
    <rPh sb="2" eb="4">
      <t>クウチョウ</t>
    </rPh>
    <rPh sb="4" eb="5">
      <t>フク</t>
    </rPh>
    <phoneticPr fontId="3"/>
  </si>
  <si>
    <t>ソ　ドローン（森林調査、苗木運搬等）　１：はい　２：いいえ</t>
    <rPh sb="7" eb="9">
      <t>シンリン</t>
    </rPh>
    <rPh sb="9" eb="11">
      <t>チョウサ</t>
    </rPh>
    <rPh sb="12" eb="14">
      <t>ナエギ</t>
    </rPh>
    <rPh sb="14" eb="16">
      <t>ウンパン</t>
    </rPh>
    <rPh sb="16" eb="17">
      <t>トウ</t>
    </rPh>
    <phoneticPr fontId="3"/>
  </si>
  <si>
    <t>タ　造林作業用の機械（リモコン式草刈り機等）　１：はい　２：いいえ</t>
    <rPh sb="2" eb="4">
      <t>ゾウリン</t>
    </rPh>
    <rPh sb="4" eb="7">
      <t>サギョウヨウ</t>
    </rPh>
    <rPh sb="8" eb="10">
      <t>キカイ</t>
    </rPh>
    <rPh sb="15" eb="16">
      <t>シキ</t>
    </rPh>
    <rPh sb="16" eb="18">
      <t>クサカ</t>
    </rPh>
    <rPh sb="19" eb="20">
      <t>キ</t>
    </rPh>
    <rPh sb="20" eb="21">
      <t>トウ</t>
    </rPh>
    <phoneticPr fontId="3"/>
  </si>
  <si>
    <t>　(2) 就業環境の改善、軽労化に関する装備等</t>
    <rPh sb="5" eb="7">
      <t>シュウギョウ</t>
    </rPh>
    <rPh sb="7" eb="9">
      <t>カンキョウ</t>
    </rPh>
    <rPh sb="10" eb="12">
      <t>カイゼン</t>
    </rPh>
    <rPh sb="13" eb="14">
      <t>ケイ</t>
    </rPh>
    <rPh sb="14" eb="15">
      <t>ロウ</t>
    </rPh>
    <rPh sb="15" eb="16">
      <t>カ</t>
    </rPh>
    <rPh sb="17" eb="18">
      <t>カン</t>
    </rPh>
    <rPh sb="20" eb="22">
      <t>ソウビ</t>
    </rPh>
    <rPh sb="22" eb="23">
      <t>トウ</t>
    </rPh>
    <phoneticPr fontId="3"/>
  </si>
  <si>
    <t>シ　（労働安全）その他の使用装備</t>
    <rPh sb="3" eb="5">
      <t>ロウドウ</t>
    </rPh>
    <rPh sb="5" eb="7">
      <t>アンゼン</t>
    </rPh>
    <rPh sb="10" eb="11">
      <t>タ</t>
    </rPh>
    <rPh sb="12" eb="14">
      <t>シヨウ</t>
    </rPh>
    <rPh sb="14" eb="16">
      <t>ソウビ</t>
    </rPh>
    <phoneticPr fontId="3"/>
  </si>
  <si>
    <t>チ　（就業環境）その他の使用装備</t>
    <rPh sb="3" eb="5">
      <t>シュウギョウ</t>
    </rPh>
    <rPh sb="5" eb="7">
      <t>カンキョウ</t>
    </rPh>
    <rPh sb="12" eb="14">
      <t>シヨウ</t>
    </rPh>
    <rPh sb="14" eb="16">
      <t>ソウビ</t>
    </rPh>
    <phoneticPr fontId="3"/>
  </si>
  <si>
    <t>※　通年雇用：年間を通じて雇用される者</t>
    <rPh sb="2" eb="4">
      <t>ツウネン</t>
    </rPh>
    <rPh sb="4" eb="6">
      <t>コヨウ</t>
    </rPh>
    <rPh sb="7" eb="9">
      <t>ネンカン</t>
    </rPh>
    <rPh sb="10" eb="11">
      <t>ツウ</t>
    </rPh>
    <rPh sb="13" eb="15">
      <t>コヨウ</t>
    </rPh>
    <rPh sb="18" eb="19">
      <t>モノ</t>
    </rPh>
    <phoneticPr fontId="3"/>
  </si>
  <si>
    <t>※　定期雇用：雇用保険の被保険者期間が通算して６か月以上1年未満の雇用の者</t>
    <rPh sb="2" eb="4">
      <t>テイキ</t>
    </rPh>
    <rPh sb="4" eb="6">
      <t>コヨウ</t>
    </rPh>
    <rPh sb="7" eb="9">
      <t>コヨウ</t>
    </rPh>
    <rPh sb="9" eb="11">
      <t>ホケン</t>
    </rPh>
    <rPh sb="12" eb="16">
      <t>ヒホケンシャ</t>
    </rPh>
    <rPh sb="16" eb="18">
      <t>キカン</t>
    </rPh>
    <rPh sb="19" eb="21">
      <t>ツウサン</t>
    </rPh>
    <rPh sb="25" eb="26">
      <t>ゲツ</t>
    </rPh>
    <rPh sb="26" eb="28">
      <t>イジョウ</t>
    </rPh>
    <rPh sb="29" eb="30">
      <t>ネン</t>
    </rPh>
    <rPh sb="30" eb="32">
      <t>ミマン</t>
    </rPh>
    <rPh sb="33" eb="35">
      <t>コヨウ</t>
    </rPh>
    <rPh sb="36" eb="37">
      <t>モノ</t>
    </rPh>
    <phoneticPr fontId="3"/>
  </si>
  <si>
    <t>※　臨時雇用：通年、定期以外で一時的に雇用される者</t>
    <rPh sb="2" eb="4">
      <t>リンジ</t>
    </rPh>
    <rPh sb="4" eb="6">
      <t>コヨウ</t>
    </rPh>
    <rPh sb="7" eb="9">
      <t>ツウネン</t>
    </rPh>
    <rPh sb="10" eb="12">
      <t>テイキ</t>
    </rPh>
    <rPh sb="12" eb="14">
      <t>イガイ</t>
    </rPh>
    <rPh sb="15" eb="18">
      <t>イチジテキ</t>
    </rPh>
    <rPh sb="19" eb="21">
      <t>コヨウ</t>
    </rPh>
    <rPh sb="24" eb="25">
      <t>モノ</t>
    </rPh>
    <phoneticPr fontId="3"/>
  </si>
  <si>
    <r>
      <t>※　労働者を雇用（又は自らが実施）して実施した事業について記入してください。　</t>
    </r>
    <r>
      <rPr>
        <u/>
        <sz val="12"/>
        <rFont val="HGPｺﾞｼｯｸM"/>
        <family val="3"/>
        <charset val="128"/>
      </rPr>
      <t>素材を購入した分や下請けに出した分は含みません。</t>
    </r>
    <rPh sb="2" eb="5">
      <t>ロウドウシャ</t>
    </rPh>
    <rPh sb="6" eb="8">
      <t>コヨウ</t>
    </rPh>
    <rPh sb="9" eb="10">
      <t>マタ</t>
    </rPh>
    <rPh sb="11" eb="12">
      <t>ミズカ</t>
    </rPh>
    <rPh sb="14" eb="16">
      <t>ジッシ</t>
    </rPh>
    <rPh sb="19" eb="21">
      <t>ジッシ</t>
    </rPh>
    <rPh sb="23" eb="25">
      <t>ジギョウ</t>
    </rPh>
    <rPh sb="29" eb="31">
      <t>キニュウ</t>
    </rPh>
    <phoneticPr fontId="3"/>
  </si>
  <si>
    <t>※　「２　協同組合等」は、中小企業等協同組合法に基づく中小企業等協同組合や、一般社団法人、一般財団法人など</t>
    <rPh sb="5" eb="7">
      <t>キョウドウ</t>
    </rPh>
    <rPh sb="7" eb="9">
      <t>クミアイ</t>
    </rPh>
    <rPh sb="9" eb="10">
      <t>トウ</t>
    </rPh>
    <rPh sb="13" eb="15">
      <t>チュウショウ</t>
    </rPh>
    <rPh sb="15" eb="17">
      <t>キギョウ</t>
    </rPh>
    <rPh sb="17" eb="18">
      <t>トウ</t>
    </rPh>
    <rPh sb="18" eb="20">
      <t>キョウドウ</t>
    </rPh>
    <rPh sb="20" eb="22">
      <t>クミアイ</t>
    </rPh>
    <rPh sb="22" eb="23">
      <t>ホウ</t>
    </rPh>
    <rPh sb="24" eb="25">
      <t>モト</t>
    </rPh>
    <rPh sb="27" eb="29">
      <t>チュウショウ</t>
    </rPh>
    <rPh sb="29" eb="31">
      <t>キギョウ</t>
    </rPh>
    <rPh sb="31" eb="32">
      <t>トウ</t>
    </rPh>
    <rPh sb="32" eb="34">
      <t>キョウドウ</t>
    </rPh>
    <rPh sb="34" eb="36">
      <t>クミアイ</t>
    </rPh>
    <rPh sb="38" eb="40">
      <t>イッパン</t>
    </rPh>
    <rPh sb="40" eb="44">
      <t>シャダンホウジン</t>
    </rPh>
    <rPh sb="45" eb="47">
      <t>イッパン</t>
    </rPh>
    <rPh sb="47" eb="51">
      <t>ザイダンホウジン</t>
    </rPh>
    <phoneticPr fontId="3"/>
  </si>
  <si>
    <t>別紙　個別就労状況票（記載例）</t>
    <rPh sb="0" eb="2">
      <t>ベッシ</t>
    </rPh>
    <rPh sb="3" eb="5">
      <t>コベツ</t>
    </rPh>
    <rPh sb="5" eb="7">
      <t>シュウロウ</t>
    </rPh>
    <rPh sb="7" eb="10">
      <t>ジョウキョウヒョウ</t>
    </rPh>
    <rPh sb="11" eb="14">
      <t>キサイレイ</t>
    </rPh>
    <phoneticPr fontId="3"/>
  </si>
  <si>
    <t>別紙　個別就労状況票（２）</t>
    <rPh sb="0" eb="2">
      <t>ベッシ</t>
    </rPh>
    <rPh sb="3" eb="5">
      <t>コベツ</t>
    </rPh>
    <rPh sb="5" eb="7">
      <t>シュウロウ</t>
    </rPh>
    <rPh sb="7" eb="10">
      <t>ジョウキョウヒョウ</t>
    </rPh>
    <phoneticPr fontId="3"/>
  </si>
  <si>
    <t>別紙　個別就労状況票（３）</t>
    <rPh sb="0" eb="2">
      <t>ベッシ</t>
    </rPh>
    <rPh sb="3" eb="5">
      <t>コベツ</t>
    </rPh>
    <rPh sb="5" eb="7">
      <t>シュウロウ</t>
    </rPh>
    <rPh sb="7" eb="10">
      <t>ジョウキョウヒョウ</t>
    </rPh>
    <phoneticPr fontId="3"/>
  </si>
  <si>
    <t>別紙　個別就労状況票（４）</t>
    <rPh sb="0" eb="2">
      <t>ベッシ</t>
    </rPh>
    <rPh sb="3" eb="5">
      <t>コベツ</t>
    </rPh>
    <rPh sb="5" eb="7">
      <t>シュウロウ</t>
    </rPh>
    <rPh sb="7" eb="10">
      <t>ジョウキョウヒョウ</t>
    </rPh>
    <phoneticPr fontId="3"/>
  </si>
  <si>
    <t>通年雇用化支障原因　1 通年で事業が確保できない</t>
    <rPh sb="0" eb="2">
      <t>ツウネン</t>
    </rPh>
    <rPh sb="2" eb="5">
      <t>コヨウカ</t>
    </rPh>
    <rPh sb="5" eb="7">
      <t>シショウ</t>
    </rPh>
    <rPh sb="7" eb="9">
      <t>ゲンイン</t>
    </rPh>
    <rPh sb="18" eb="20">
      <t>カクホ</t>
    </rPh>
    <phoneticPr fontId="3"/>
  </si>
  <si>
    <t>通年雇用化支障原因　2 労働者が通年で作業する技術がない</t>
    <rPh sb="0" eb="2">
      <t>ツウネン</t>
    </rPh>
    <rPh sb="2" eb="5">
      <t>コヨウカ</t>
    </rPh>
    <rPh sb="5" eb="7">
      <t>シショウ</t>
    </rPh>
    <rPh sb="7" eb="9">
      <t>ゲンイン</t>
    </rPh>
    <rPh sb="12" eb="15">
      <t>ロウドウシャ</t>
    </rPh>
    <rPh sb="16" eb="18">
      <t>ツウネン</t>
    </rPh>
    <rPh sb="19" eb="21">
      <t>サギョウ</t>
    </rPh>
    <rPh sb="23" eb="25">
      <t>ギジュツ</t>
    </rPh>
    <phoneticPr fontId="3"/>
  </si>
  <si>
    <t>通年雇用化支障原因　4 その他</t>
    <rPh sb="0" eb="2">
      <t>ツウネン</t>
    </rPh>
    <rPh sb="2" eb="5">
      <t>コヨウカ</t>
    </rPh>
    <rPh sb="5" eb="7">
      <t>シショウ</t>
    </rPh>
    <rPh sb="7" eb="9">
      <t>ゲンイン</t>
    </rPh>
    <phoneticPr fontId="3"/>
  </si>
  <si>
    <t>通年雇用化支障原因　3 労働者が通年雇用を望んでいない</t>
    <rPh sb="0" eb="2">
      <t>ツウネン</t>
    </rPh>
    <rPh sb="2" eb="5">
      <t>コヨウカ</t>
    </rPh>
    <rPh sb="5" eb="7">
      <t>シショウ</t>
    </rPh>
    <rPh sb="7" eb="9">
      <t>ゲンイン</t>
    </rPh>
    <rPh sb="12" eb="15">
      <t>ロウドウシャ</t>
    </rPh>
    <rPh sb="16" eb="18">
      <t>ツウネン</t>
    </rPh>
    <rPh sb="18" eb="20">
      <t>コヨウ</t>
    </rPh>
    <rPh sb="21" eb="22">
      <t>ノゾ</t>
    </rPh>
    <phoneticPr fontId="3"/>
  </si>
  <si>
    <t>通年雇用化支障原因　5 通年雇用化は必要ない</t>
    <rPh sb="0" eb="2">
      <t>ツウネン</t>
    </rPh>
    <rPh sb="2" eb="5">
      <t>コヨウカ</t>
    </rPh>
    <rPh sb="5" eb="7">
      <t>シショウ</t>
    </rPh>
    <rPh sb="7" eb="9">
      <t>ゲンイン</t>
    </rPh>
    <rPh sb="12" eb="14">
      <t>ツウネン</t>
    </rPh>
    <rPh sb="14" eb="17">
      <t>コヨウカ</t>
    </rPh>
    <rPh sb="18" eb="20">
      <t>ヒツヨウ</t>
    </rPh>
    <phoneticPr fontId="3"/>
  </si>
  <si>
    <t>通年雇用化支障原因　5 必要のない理由</t>
    <rPh sb="0" eb="2">
      <t>ツウネン</t>
    </rPh>
    <rPh sb="2" eb="5">
      <t>コヨウカ</t>
    </rPh>
    <rPh sb="5" eb="7">
      <t>シショウ</t>
    </rPh>
    <rPh sb="7" eb="9">
      <t>ゲンイン</t>
    </rPh>
    <rPh sb="17" eb="19">
      <t>リユウ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</si>
</sst>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円&quot;"/>
    <numFmt numFmtId="177" formatCode="#,##0_ "/>
    <numFmt numFmtId="178" formatCode="0&quot;ha&quot;"/>
    <numFmt numFmtId="179" formatCode="#,##0_);[Red]\(#,##0\)"/>
    <numFmt numFmtId="180" formatCode="0&quot;人&quot;"/>
    <numFmt numFmtId="181" formatCode="0_);[Red]\(0\)"/>
  </numFmts>
  <fonts count="75">
    <font>
      <sz val="11"/>
      <name val="ＭＳ Ｐゴシック"/>
      <family val="3"/>
      <charset val="128"/>
    </font>
    <font>
      <sz val="11"/>
      <name val="ＭＳ Ｐゴシック"/>
      <family val="3"/>
      <charset val="128"/>
    </font>
    <font>
      <sz val="11"/>
      <name val="HGｺﾞｼｯｸE"/>
      <family val="3"/>
      <charset val="128"/>
    </font>
    <font>
      <sz val="6"/>
      <name val="ＭＳ Ｐゴシック"/>
      <family val="3"/>
      <charset val="128"/>
    </font>
    <font>
      <sz val="9"/>
      <name val="HGｺﾞｼｯｸE"/>
      <family val="3"/>
      <charset val="128"/>
    </font>
    <font>
      <sz val="11"/>
      <name val="HG丸ｺﾞｼｯｸM-PRO"/>
      <family val="3"/>
      <charset val="128"/>
    </font>
    <font>
      <sz val="14"/>
      <name val="HGｺﾞｼｯｸE"/>
      <family val="3"/>
      <charset val="128"/>
    </font>
    <font>
      <b/>
      <sz val="18"/>
      <color indexed="10"/>
      <name val="HGｺﾞｼｯｸE"/>
      <family val="3"/>
      <charset val="128"/>
    </font>
    <font>
      <sz val="18"/>
      <color indexed="10"/>
      <name val="HGｺﾞｼｯｸE"/>
      <family val="3"/>
      <charset val="128"/>
    </font>
    <font>
      <sz val="18"/>
      <name val="HGｺﾞｼｯｸE"/>
      <family val="3"/>
      <charset val="128"/>
    </font>
    <font>
      <sz val="7"/>
      <name val="HGｺﾞｼｯｸE"/>
      <family val="3"/>
      <charset val="128"/>
    </font>
    <font>
      <sz val="10"/>
      <name val="HG丸ｺﾞｼｯｸM-PRO"/>
      <family val="3"/>
      <charset val="128"/>
    </font>
    <font>
      <sz val="9"/>
      <color indexed="10"/>
      <name val="HG丸ｺﾞｼｯｸM-PRO"/>
      <family val="3"/>
      <charset val="128"/>
    </font>
    <font>
      <sz val="11"/>
      <color indexed="10"/>
      <name val="HGｺﾞｼｯｸE"/>
      <family val="3"/>
      <charset val="128"/>
    </font>
    <font>
      <sz val="9"/>
      <name val="ＭＳ Ｐゴシック"/>
      <family val="3"/>
      <charset val="128"/>
    </font>
    <font>
      <sz val="12"/>
      <name val="HG丸ｺﾞｼｯｸM-PRO"/>
      <family val="3"/>
      <charset val="128"/>
    </font>
    <font>
      <sz val="14"/>
      <color indexed="10"/>
      <name val="ＭＳ Ｐゴシック"/>
      <family val="3"/>
      <charset val="128"/>
    </font>
    <font>
      <sz val="9"/>
      <name val="HG創英角ｺﾞｼｯｸUB"/>
      <family val="3"/>
      <charset val="128"/>
    </font>
    <font>
      <sz val="12"/>
      <name val="HGｺﾞｼｯｸE"/>
      <family val="3"/>
      <charset val="128"/>
    </font>
    <font>
      <sz val="10"/>
      <name val="ＭＳ Ｐゴシック"/>
      <family val="3"/>
      <charset val="128"/>
    </font>
    <font>
      <sz val="11"/>
      <name val="ＭＳ Ｐゴシック"/>
      <family val="3"/>
      <charset val="128"/>
      <scheme val="minor"/>
    </font>
    <font>
      <sz val="10"/>
      <name val="HGｺﾞｼｯｸE"/>
      <family val="3"/>
      <charset val="128"/>
    </font>
    <font>
      <b/>
      <sz val="9"/>
      <color indexed="81"/>
      <name val="MS P ゴシック"/>
      <family val="3"/>
      <charset val="128"/>
    </font>
    <font>
      <sz val="11"/>
      <color rgb="FFFF0000"/>
      <name val="ＭＳ Ｐゴシック"/>
      <family val="3"/>
      <charset val="128"/>
    </font>
    <font>
      <strike/>
      <sz val="11"/>
      <color rgb="FFFF0000"/>
      <name val="ＭＳ Ｐゴシック"/>
      <family val="3"/>
      <charset val="128"/>
    </font>
    <font>
      <sz val="12"/>
      <name val="HGPｺﾞｼｯｸM"/>
      <family val="3"/>
      <charset val="128"/>
    </font>
    <font>
      <sz val="11"/>
      <name val="HGPｺﾞｼｯｸM"/>
      <family val="3"/>
      <charset val="128"/>
    </font>
    <font>
      <sz val="16"/>
      <name val="HGPｺﾞｼｯｸM"/>
      <family val="3"/>
      <charset val="128"/>
    </font>
    <font>
      <sz val="9.5"/>
      <name val="HGPｺﾞｼｯｸM"/>
      <family val="3"/>
      <charset val="128"/>
    </font>
    <font>
      <b/>
      <sz val="12"/>
      <name val="HGPｺﾞｼｯｸM"/>
      <family val="3"/>
      <charset val="128"/>
    </font>
    <font>
      <sz val="9"/>
      <name val="HGPｺﾞｼｯｸM"/>
      <family val="3"/>
      <charset val="128"/>
    </font>
    <font>
      <sz val="14"/>
      <name val="HGPｺﾞｼｯｸM"/>
      <family val="3"/>
      <charset val="128"/>
    </font>
    <font>
      <b/>
      <sz val="20"/>
      <name val="HGｺﾞｼｯｸM"/>
      <family val="3"/>
      <charset val="128"/>
    </font>
    <font>
      <sz val="11.5"/>
      <name val="HGPｺﾞｼｯｸM"/>
      <family val="3"/>
      <charset val="128"/>
    </font>
    <font>
      <b/>
      <sz val="11.5"/>
      <name val="HGPｺﾞｼｯｸM"/>
      <family val="3"/>
      <charset val="128"/>
    </font>
    <font>
      <b/>
      <u/>
      <sz val="11.5"/>
      <name val="HGPｺﾞｼｯｸM"/>
      <family val="3"/>
      <charset val="128"/>
    </font>
    <font>
      <sz val="10"/>
      <name val="HGPｺﾞｼｯｸM"/>
      <family val="3"/>
      <charset val="128"/>
    </font>
    <font>
      <sz val="10.5"/>
      <name val="HGPｺﾞｼｯｸM"/>
      <family val="3"/>
      <charset val="128"/>
    </font>
    <font>
      <b/>
      <sz val="14"/>
      <name val="HGPｺﾞｼｯｸM"/>
      <family val="3"/>
      <charset val="128"/>
    </font>
    <font>
      <u/>
      <sz val="14"/>
      <name val="HGPｺﾞｼｯｸM"/>
      <family val="3"/>
      <charset val="128"/>
    </font>
    <font>
      <b/>
      <u/>
      <sz val="14"/>
      <name val="HGPｺﾞｼｯｸM"/>
      <family val="3"/>
      <charset val="128"/>
    </font>
    <font>
      <b/>
      <sz val="10"/>
      <name val="HGPｺﾞｼｯｸM"/>
      <family val="3"/>
      <charset val="128"/>
    </font>
    <font>
      <sz val="13"/>
      <name val="HGPｺﾞｼｯｸM"/>
      <family val="3"/>
      <charset val="128"/>
    </font>
    <font>
      <u/>
      <sz val="12"/>
      <name val="HGPｺﾞｼｯｸM"/>
      <family val="3"/>
      <charset val="128"/>
    </font>
    <font>
      <sz val="13"/>
      <color rgb="FFFF0000"/>
      <name val="HGPｺﾞｼｯｸM"/>
      <family val="3"/>
      <charset val="128"/>
    </font>
    <font>
      <strike/>
      <sz val="14"/>
      <name val="HGPｺﾞｼｯｸM"/>
      <family val="3"/>
      <charset val="128"/>
    </font>
    <font>
      <b/>
      <sz val="16"/>
      <name val="HGPｺﾞｼｯｸM"/>
      <family val="3"/>
      <charset val="128"/>
    </font>
    <font>
      <b/>
      <sz val="12"/>
      <color rgb="FFFF0000"/>
      <name val="HGPｺﾞｼｯｸM"/>
      <family val="3"/>
      <charset val="128"/>
    </font>
    <font>
      <sz val="11"/>
      <color rgb="FFFF0000"/>
      <name val="HGPｺﾞｼｯｸM"/>
      <family val="3"/>
      <charset val="128"/>
    </font>
    <font>
      <b/>
      <sz val="11"/>
      <name val="HGPｺﾞｼｯｸM"/>
      <family val="3"/>
      <charset val="128"/>
    </font>
    <font>
      <sz val="11"/>
      <color indexed="10"/>
      <name val="HGPｺﾞｼｯｸM"/>
      <family val="3"/>
      <charset val="128"/>
    </font>
    <font>
      <b/>
      <sz val="11"/>
      <name val="HGｺﾞｼｯｸM"/>
      <family val="3"/>
      <charset val="128"/>
    </font>
    <font>
      <sz val="11.5"/>
      <name val="HGP教科書体"/>
      <family val="1"/>
      <charset val="128"/>
    </font>
    <font>
      <b/>
      <u/>
      <sz val="11.5"/>
      <color rgb="FFFF0000"/>
      <name val="HGPｺﾞｼｯｸM"/>
      <family val="3"/>
      <charset val="128"/>
    </font>
    <font>
      <b/>
      <sz val="11.5"/>
      <color rgb="FFFF0000"/>
      <name val="HGPｺﾞｼｯｸM"/>
      <family val="3"/>
      <charset val="128"/>
    </font>
    <font>
      <sz val="11.5"/>
      <color rgb="FFFF0000"/>
      <name val="HGPｺﾞｼｯｸM"/>
      <family val="3"/>
      <charset val="128"/>
    </font>
    <font>
      <b/>
      <u/>
      <sz val="14"/>
      <color rgb="FFFF0000"/>
      <name val="HGPｺﾞｼｯｸM"/>
      <family val="3"/>
      <charset val="128"/>
    </font>
    <font>
      <sz val="11.5"/>
      <name val="ＭＳ ゴシック"/>
      <family val="3"/>
      <charset val="128"/>
    </font>
    <font>
      <sz val="11"/>
      <name val="ＭＳ ゴシック"/>
      <family val="3"/>
      <charset val="128"/>
    </font>
    <font>
      <sz val="11"/>
      <color rgb="FFFF0000"/>
      <name val="HGｺﾞｼｯｸE"/>
      <family val="3"/>
      <charset val="128"/>
    </font>
    <font>
      <sz val="18"/>
      <color rgb="FFFF0000"/>
      <name val="HGｺﾞｼｯｸE"/>
      <family val="3"/>
      <charset val="128"/>
    </font>
    <font>
      <b/>
      <sz val="18"/>
      <color rgb="FFFF0000"/>
      <name val="HGｺﾞｼｯｸE"/>
      <family val="3"/>
      <charset val="128"/>
    </font>
    <font>
      <sz val="14"/>
      <color rgb="FFFF0000"/>
      <name val="HGPｺﾞｼｯｸM"/>
      <family val="3"/>
      <charset val="128"/>
    </font>
    <font>
      <sz val="12"/>
      <color rgb="FFFF0000"/>
      <name val="HGｺﾞｼｯｸE"/>
      <family val="3"/>
      <charset val="128"/>
    </font>
    <font>
      <sz val="10"/>
      <color rgb="FFFF0000"/>
      <name val="HGPｺﾞｼｯｸM"/>
      <family val="3"/>
      <charset val="128"/>
    </font>
    <font>
      <b/>
      <sz val="11"/>
      <name val="ＭＳ Ｐゴシック"/>
      <family val="3"/>
      <charset val="128"/>
    </font>
    <font>
      <b/>
      <sz val="11"/>
      <color indexed="10"/>
      <name val="HGPｺﾞｼｯｸM"/>
      <family val="3"/>
      <charset val="128"/>
    </font>
    <font>
      <b/>
      <sz val="11"/>
      <color rgb="FFFF0000"/>
      <name val="HGPｺﾞｼｯｸM"/>
      <family val="3"/>
      <charset val="128"/>
    </font>
    <font>
      <sz val="16"/>
      <name val="HGｺﾞｼｯｸE"/>
      <family val="3"/>
      <charset val="128"/>
    </font>
    <font>
      <sz val="12"/>
      <color rgb="FFFF0000"/>
      <name val="HGPｺﾞｼｯｸM"/>
      <family val="3"/>
      <charset val="128"/>
    </font>
    <font>
      <b/>
      <sz val="13"/>
      <name val="HGPｺﾞｼｯｸM"/>
      <family val="3"/>
      <charset val="128"/>
    </font>
    <font>
      <b/>
      <sz val="14"/>
      <name val="ＤＦ特太ゴシック体"/>
      <family val="3"/>
      <charset val="128"/>
    </font>
    <font>
      <b/>
      <sz val="18"/>
      <name val="HGｺﾞｼｯｸE"/>
      <family val="3"/>
      <charset val="128"/>
    </font>
    <font>
      <sz val="14"/>
      <name val="ＤＦ特太ゴシック体"/>
      <family val="3"/>
      <charset val="128"/>
    </font>
    <font>
      <sz val="9"/>
      <color indexed="9"/>
      <name val="ＭＳ Ｐゴシック"/>
      <family val="3"/>
      <charset val="128"/>
    </font>
  </fonts>
  <fills count="11">
    <fill>
      <patternFill patternType="none"/>
    </fill>
    <fill>
      <patternFill patternType="gray125"/>
    </fill>
    <fill>
      <patternFill patternType="solid">
        <fgColor indexed="43"/>
        <bgColor indexed="64"/>
      </patternFill>
    </fill>
    <fill>
      <patternFill patternType="solid">
        <fgColor theme="4" tint="0.79985961485641044"/>
        <bgColor indexed="64"/>
      </patternFill>
    </fill>
    <fill>
      <patternFill patternType="solid">
        <fgColor theme="0" tint="-4.9806207464827418E-2"/>
        <bgColor indexed="64"/>
      </patternFill>
    </fill>
    <fill>
      <patternFill patternType="solid">
        <fgColor rgb="FFFFFF00"/>
        <bgColor indexed="64"/>
      </patternFill>
    </fill>
    <fill>
      <patternFill patternType="solid">
        <fgColor indexed="13"/>
        <bgColor indexed="64"/>
      </patternFill>
    </fill>
    <fill>
      <patternFill patternType="solid">
        <fgColor theme="0"/>
        <bgColor indexed="64"/>
      </patternFill>
    </fill>
    <fill>
      <patternFill patternType="solid">
        <fgColor rgb="FFFFFF99"/>
        <bgColor indexed="64"/>
      </patternFill>
    </fill>
    <fill>
      <patternFill patternType="solid">
        <fgColor theme="0" tint="-0.499984740745262"/>
        <bgColor indexed="64"/>
      </patternFill>
    </fill>
    <fill>
      <patternFill patternType="solid">
        <fgColor theme="1" tint="0.499984740745262"/>
        <bgColor indexed="64"/>
      </patternFill>
    </fill>
  </fills>
  <borders count="142">
    <border>
      <left/>
      <right/>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dott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bottom style="medium">
        <color indexed="64"/>
      </bottom>
      <diagonal/>
    </border>
    <border>
      <left/>
      <right style="medium">
        <color indexed="64"/>
      </right>
      <top style="medium">
        <color indexed="64"/>
      </top>
      <bottom/>
      <diagonal/>
    </border>
    <border diagonalUp="1">
      <left style="thin">
        <color indexed="64"/>
      </left>
      <right/>
      <top/>
      <bottom style="medium">
        <color indexed="64"/>
      </bottom>
      <diagonal style="thin">
        <color indexed="64"/>
      </diagonal>
    </border>
    <border>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double">
        <color indexed="64"/>
      </top>
      <bottom style="double">
        <color indexed="64"/>
      </bottom>
      <diagonal/>
    </border>
    <border>
      <left style="dotted">
        <color indexed="64"/>
      </left>
      <right style="dotted">
        <color indexed="64"/>
      </right>
      <top style="thin">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style="dotted">
        <color indexed="64"/>
      </right>
      <top/>
      <bottom/>
      <diagonal/>
    </border>
    <border>
      <left/>
      <right style="dotted">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dotted">
        <color indexed="64"/>
      </right>
      <top style="thin">
        <color indexed="64"/>
      </top>
      <bottom style="thin">
        <color indexed="64"/>
      </bottom>
      <diagonal/>
    </border>
    <border>
      <left style="thin">
        <color indexed="64"/>
      </left>
      <right style="dashed">
        <color indexed="64"/>
      </right>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medium">
        <color indexed="64"/>
      </top>
      <bottom style="thin">
        <color indexed="64"/>
      </bottom>
      <diagonal/>
    </border>
    <border>
      <left style="thin">
        <color indexed="64"/>
      </left>
      <right style="dashed">
        <color indexed="64"/>
      </right>
      <top style="thin">
        <color indexed="64"/>
      </top>
      <bottom style="medium">
        <color indexed="64"/>
      </bottom>
      <diagonal/>
    </border>
    <border>
      <left style="mediumDashed">
        <color indexed="64"/>
      </left>
      <right style="thin">
        <color indexed="64"/>
      </right>
      <top style="mediumDashed">
        <color indexed="64"/>
      </top>
      <bottom style="thin">
        <color indexed="64"/>
      </bottom>
      <diagonal/>
    </border>
    <border>
      <left/>
      <right style="thin">
        <color indexed="64"/>
      </right>
      <top style="mediumDashed">
        <color indexed="64"/>
      </top>
      <bottom style="thin">
        <color indexed="64"/>
      </bottom>
      <diagonal/>
    </border>
    <border>
      <left style="thin">
        <color indexed="64"/>
      </left>
      <right style="thin">
        <color indexed="64"/>
      </right>
      <top style="mediumDashed">
        <color indexed="64"/>
      </top>
      <bottom style="thin">
        <color indexed="64"/>
      </bottom>
      <diagonal/>
    </border>
    <border>
      <left style="thin">
        <color indexed="64"/>
      </left>
      <right style="mediumDashed">
        <color indexed="64"/>
      </right>
      <top style="mediumDashed">
        <color indexed="64"/>
      </top>
      <bottom style="thin">
        <color indexed="64"/>
      </bottom>
      <diagonal/>
    </border>
    <border>
      <left/>
      <right style="mediumDashed">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thin">
        <color indexed="64"/>
      </left>
      <right style="mediumDashed">
        <color indexed="64"/>
      </right>
      <top style="thin">
        <color indexed="64"/>
      </top>
      <bottom/>
      <diagonal/>
    </border>
    <border>
      <left style="mediumDashed">
        <color indexed="64"/>
      </left>
      <right style="thin">
        <color indexed="64"/>
      </right>
      <top style="medium">
        <color indexed="64"/>
      </top>
      <bottom style="thin">
        <color indexed="64"/>
      </bottom>
      <diagonal/>
    </border>
    <border>
      <left style="thin">
        <color indexed="64"/>
      </left>
      <right style="mediumDashed">
        <color indexed="64"/>
      </right>
      <top style="medium">
        <color indexed="64"/>
      </top>
      <bottom style="thin">
        <color indexed="64"/>
      </bottom>
      <diagonal/>
    </border>
    <border>
      <left style="mediumDashed">
        <color indexed="64"/>
      </left>
      <right style="thin">
        <color indexed="64"/>
      </right>
      <top/>
      <bottom style="thin">
        <color indexed="64"/>
      </bottom>
      <diagonal/>
    </border>
    <border>
      <left style="mediumDashed">
        <color indexed="64"/>
      </left>
      <right style="thin">
        <color indexed="64"/>
      </right>
      <top/>
      <bottom style="medium">
        <color indexed="64"/>
      </bottom>
      <diagonal/>
    </border>
    <border>
      <left style="thin">
        <color indexed="64"/>
      </left>
      <right style="mediumDashed">
        <color indexed="64"/>
      </right>
      <top style="thin">
        <color indexed="64"/>
      </top>
      <bottom style="medium">
        <color indexed="64"/>
      </bottom>
      <diagonal/>
    </border>
    <border>
      <left style="mediumDashed">
        <color indexed="64"/>
      </left>
      <right/>
      <top style="medium">
        <color indexed="64"/>
      </top>
      <bottom/>
      <diagonal/>
    </border>
    <border>
      <left/>
      <right style="mediumDashed">
        <color indexed="64"/>
      </right>
      <top style="medium">
        <color indexed="64"/>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mediumDashed">
        <color indexed="64"/>
      </left>
      <right/>
      <top style="thin">
        <color indexed="64"/>
      </top>
      <bottom style="thin">
        <color indexed="64"/>
      </bottom>
      <diagonal/>
    </border>
    <border>
      <left style="double">
        <color indexed="64"/>
      </left>
      <right/>
      <top/>
      <bottom/>
      <diagonal/>
    </border>
    <border>
      <left style="thin">
        <color indexed="64"/>
      </left>
      <right style="thin">
        <color indexed="64"/>
      </right>
      <top style="medium">
        <color indexed="64"/>
      </top>
      <bottom style="dotted">
        <color indexed="64"/>
      </bottom>
      <diagonal/>
    </border>
    <border>
      <left/>
      <right style="thin">
        <color indexed="64"/>
      </right>
      <top style="hair">
        <color indexed="64"/>
      </top>
      <bottom style="medium">
        <color indexed="64"/>
      </bottom>
      <diagonal/>
    </border>
    <border diagonalUp="1">
      <left style="thin">
        <color indexed="64"/>
      </left>
      <right/>
      <top style="medium">
        <color indexed="64"/>
      </top>
      <bottom style="medium">
        <color indexed="64"/>
      </bottom>
      <diagonal style="thin">
        <color indexed="64"/>
      </diagonal>
    </border>
    <border>
      <left style="thin">
        <color indexed="64"/>
      </left>
      <right style="double">
        <color indexed="64"/>
      </right>
      <top style="mediumDashed">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Dashed">
        <color indexed="64"/>
      </left>
      <right/>
      <top/>
      <bottom/>
      <diagonal/>
    </border>
    <border>
      <left style="thin">
        <color indexed="64"/>
      </left>
      <right style="double">
        <color indexed="64"/>
      </right>
      <top/>
      <bottom/>
      <diagonal/>
    </border>
    <border>
      <left style="mediumDashed">
        <color indexed="64"/>
      </left>
      <right/>
      <top style="thin">
        <color indexed="64"/>
      </top>
      <bottom/>
      <diagonal/>
    </border>
    <border>
      <left/>
      <right/>
      <top style="hair">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bottom style="hair">
        <color indexed="64"/>
      </bottom>
      <diagonal/>
    </border>
    <border>
      <left style="thin">
        <color indexed="64"/>
      </left>
      <right/>
      <top style="dotted">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medium">
        <color indexed="64"/>
      </bottom>
      <diagonal/>
    </border>
    <border>
      <left/>
      <right/>
      <top/>
      <bottom style="hair">
        <color indexed="64"/>
      </bottom>
      <diagonal/>
    </border>
    <border>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diagonalUp="1">
      <left/>
      <right/>
      <top/>
      <bottom style="medium">
        <color indexed="64"/>
      </bottom>
      <diagonal style="thin">
        <color indexed="64"/>
      </diagonal>
    </border>
    <border diagonalUp="1">
      <left/>
      <right/>
      <top style="medium">
        <color indexed="64"/>
      </top>
      <bottom style="medium">
        <color indexed="64"/>
      </bottom>
      <diagonal style="thin">
        <color indexed="64"/>
      </diagonal>
    </border>
    <border>
      <left/>
      <right style="thin">
        <color indexed="64"/>
      </right>
      <top style="dotted">
        <color indexed="64"/>
      </top>
      <bottom style="hair">
        <color indexed="64"/>
      </bottom>
      <diagonal/>
    </border>
    <border>
      <left/>
      <right style="thin">
        <color indexed="64"/>
      </right>
      <top style="dotted">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left style="thin">
        <color indexed="64"/>
      </left>
      <right style="thin">
        <color indexed="64"/>
      </right>
      <top style="medium">
        <color indexed="64"/>
      </top>
      <bottom/>
      <diagonal/>
    </border>
    <border>
      <left style="thin">
        <color indexed="64"/>
      </left>
      <right style="medium">
        <color indexed="64"/>
      </right>
      <top/>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s>
  <cellStyleXfs count="3">
    <xf numFmtId="0" fontId="0" fillId="0" borderId="0">
      <alignment vertical="center"/>
    </xf>
    <xf numFmtId="0" fontId="1" fillId="0" borderId="0"/>
    <xf numFmtId="38" fontId="1" fillId="0" borderId="0" applyFont="0" applyFill="0" applyBorder="0" applyAlignment="0" applyProtection="0">
      <alignment vertical="center"/>
    </xf>
  </cellStyleXfs>
  <cellXfs count="618">
    <xf numFmtId="0" fontId="0" fillId="0" borderId="0" xfId="0">
      <alignment vertical="center"/>
    </xf>
    <xf numFmtId="0" fontId="2" fillId="0" borderId="0" xfId="0" applyFont="1" applyBorder="1" applyAlignment="1" applyProtection="1">
      <alignment vertical="center"/>
    </xf>
    <xf numFmtId="0" fontId="2" fillId="0" borderId="0" xfId="0" applyFont="1" applyAlignment="1" applyProtection="1">
      <alignment vertical="center"/>
    </xf>
    <xf numFmtId="0" fontId="6" fillId="0" borderId="0" xfId="0" applyFont="1" applyBorder="1" applyAlignment="1" applyProtection="1">
      <alignment vertical="center"/>
    </xf>
    <xf numFmtId="0" fontId="5" fillId="0" borderId="0" xfId="0" applyFont="1" applyAlignment="1" applyProtection="1">
      <alignment vertical="center"/>
    </xf>
    <xf numFmtId="0" fontId="2" fillId="0" borderId="0" xfId="0" applyFont="1" applyBorder="1" applyAlignment="1" applyProtection="1">
      <alignment horizontal="center" vertical="center"/>
    </xf>
    <xf numFmtId="0" fontId="7" fillId="0" borderId="0" xfId="0" applyFont="1" applyAlignment="1" applyProtection="1">
      <alignment horizontal="right" vertical="center"/>
    </xf>
    <xf numFmtId="0" fontId="8" fillId="0" borderId="0" xfId="0" applyFont="1" applyAlignment="1" applyProtection="1">
      <alignment vertical="center"/>
    </xf>
    <xf numFmtId="0" fontId="9" fillId="0" borderId="0" xfId="0" applyFont="1" applyAlignment="1" applyProtection="1">
      <alignment vertical="center"/>
    </xf>
    <xf numFmtId="0" fontId="2" fillId="0" borderId="0" xfId="0" applyFont="1" applyAlignment="1" applyProtection="1">
      <alignment horizontal="right" vertical="center"/>
    </xf>
    <xf numFmtId="0" fontId="10" fillId="0" borderId="0" xfId="0" applyFont="1" applyAlignment="1" applyProtection="1">
      <alignment vertical="center"/>
    </xf>
    <xf numFmtId="0" fontId="5" fillId="0" borderId="0" xfId="0" applyFont="1" applyBorder="1" applyAlignment="1" applyProtection="1">
      <alignment vertical="center" shrinkToFit="1"/>
    </xf>
    <xf numFmtId="177" fontId="5" fillId="0" borderId="0" xfId="0" applyNumberFormat="1" applyFont="1" applyBorder="1" applyAlignment="1" applyProtection="1">
      <alignment horizontal="right" vertical="center"/>
    </xf>
    <xf numFmtId="0" fontId="5" fillId="0" borderId="0" xfId="0" applyFont="1" applyBorder="1" applyAlignment="1" applyProtection="1">
      <alignment horizontal="center" vertical="center"/>
    </xf>
    <xf numFmtId="179" fontId="5" fillId="0" borderId="0" xfId="0" applyNumberFormat="1" applyFont="1" applyBorder="1" applyAlignment="1" applyProtection="1">
      <alignment horizontal="right" vertical="center"/>
    </xf>
    <xf numFmtId="179" fontId="2" fillId="0" borderId="0" xfId="0" applyNumberFormat="1" applyFont="1" applyBorder="1" applyAlignment="1" applyProtection="1">
      <alignment horizontal="right" vertical="center"/>
    </xf>
    <xf numFmtId="0" fontId="12" fillId="0" borderId="0" xfId="0" applyFont="1" applyAlignment="1" applyProtection="1">
      <alignment vertical="center"/>
    </xf>
    <xf numFmtId="0" fontId="13" fillId="0" borderId="0" xfId="0" applyFont="1" applyAlignment="1" applyProtection="1">
      <alignment vertical="center"/>
    </xf>
    <xf numFmtId="0" fontId="8" fillId="0" borderId="0" xfId="0" applyFont="1" applyAlignment="1" applyProtection="1">
      <alignment horizontal="left" vertical="center"/>
    </xf>
    <xf numFmtId="0" fontId="2" fillId="0" borderId="0" xfId="0" applyFont="1" applyAlignment="1" applyProtection="1">
      <alignment horizontal="distributed" vertical="center"/>
    </xf>
    <xf numFmtId="0" fontId="11" fillId="0" borderId="0" xfId="0" applyFont="1" applyAlignment="1" applyProtection="1">
      <alignment horizontal="right" vertical="center"/>
    </xf>
    <xf numFmtId="0" fontId="18" fillId="0" borderId="0" xfId="0" applyFont="1" applyAlignment="1" applyProtection="1">
      <alignment vertical="center"/>
    </xf>
    <xf numFmtId="0" fontId="14" fillId="0" borderId="0" xfId="1" applyFont="1" applyAlignment="1" applyProtection="1">
      <alignment vertical="center"/>
    </xf>
    <xf numFmtId="0" fontId="14" fillId="0" borderId="0" xfId="1" applyFont="1" applyAlignment="1" applyProtection="1">
      <alignment horizontal="center" vertical="center"/>
    </xf>
    <xf numFmtId="0" fontId="16" fillId="0" borderId="0" xfId="1" applyFont="1" applyAlignment="1" applyProtection="1">
      <alignment vertical="center"/>
    </xf>
    <xf numFmtId="0" fontId="14" fillId="0" borderId="0" xfId="1" applyFont="1" applyBorder="1" applyAlignment="1" applyProtection="1">
      <alignment vertical="center"/>
    </xf>
    <xf numFmtId="0" fontId="6" fillId="0" borderId="0" xfId="0" applyFont="1" applyAlignment="1" applyProtection="1">
      <alignment vertical="center"/>
    </xf>
    <xf numFmtId="0" fontId="19" fillId="0" borderId="56" xfId="0" applyFont="1" applyFill="1" applyBorder="1" applyAlignment="1">
      <alignment vertical="top"/>
    </xf>
    <xf numFmtId="0" fontId="0" fillId="0" borderId="57" xfId="0" applyBorder="1" applyAlignment="1">
      <alignment vertical="center"/>
    </xf>
    <xf numFmtId="0" fontId="0" fillId="0" borderId="58" xfId="0" applyBorder="1" applyAlignment="1">
      <alignment vertical="top"/>
    </xf>
    <xf numFmtId="0" fontId="0" fillId="0" borderId="59" xfId="0" applyBorder="1" applyAlignment="1">
      <alignment vertical="center"/>
    </xf>
    <xf numFmtId="0" fontId="0" fillId="0" borderId="60" xfId="0" applyBorder="1" applyAlignment="1">
      <alignment vertical="top"/>
    </xf>
    <xf numFmtId="0" fontId="0" fillId="0" borderId="61" xfId="0" applyBorder="1" applyAlignment="1">
      <alignment vertical="center"/>
    </xf>
    <xf numFmtId="0" fontId="0" fillId="0" borderId="42" xfId="0" applyBorder="1" applyAlignment="1">
      <alignment vertical="top"/>
    </xf>
    <xf numFmtId="0" fontId="0" fillId="0" borderId="43" xfId="0" applyBorder="1" applyAlignment="1">
      <alignment vertical="center"/>
    </xf>
    <xf numFmtId="0" fontId="0" fillId="5" borderId="44" xfId="0" applyFill="1" applyBorder="1" applyAlignment="1">
      <alignment vertical="center"/>
    </xf>
    <xf numFmtId="0" fontId="0" fillId="0" borderId="47" xfId="0" applyBorder="1" applyAlignment="1">
      <alignment vertical="center"/>
    </xf>
    <xf numFmtId="0" fontId="0" fillId="6" borderId="42" xfId="0" applyFill="1" applyBorder="1" applyAlignment="1">
      <alignment vertical="top"/>
    </xf>
    <xf numFmtId="0" fontId="0" fillId="5" borderId="42" xfId="0" applyFill="1" applyBorder="1" applyAlignment="1">
      <alignment vertical="top"/>
    </xf>
    <xf numFmtId="0" fontId="0" fillId="6" borderId="44" xfId="0" applyFill="1" applyBorder="1" applyAlignment="1">
      <alignment vertical="top"/>
    </xf>
    <xf numFmtId="0" fontId="0" fillId="0" borderId="44" xfId="0" applyBorder="1" applyAlignment="1">
      <alignment vertical="top"/>
    </xf>
    <xf numFmtId="0" fontId="0" fillId="5" borderId="42" xfId="0" applyFill="1" applyBorder="1" applyAlignment="1">
      <alignment horizontal="center" vertical="center"/>
    </xf>
    <xf numFmtId="0" fontId="0" fillId="5" borderId="44" xfId="0" applyFill="1" applyBorder="1" applyAlignment="1">
      <alignment horizontal="center" vertical="center"/>
    </xf>
    <xf numFmtId="0" fontId="0" fillId="0" borderId="62" xfId="0" applyBorder="1" applyAlignment="1">
      <alignment vertical="top"/>
    </xf>
    <xf numFmtId="0" fontId="0" fillId="0" borderId="63" xfId="0" applyBorder="1" applyAlignment="1">
      <alignment vertical="center"/>
    </xf>
    <xf numFmtId="0" fontId="0" fillId="0" borderId="60" xfId="0" applyBorder="1" applyAlignment="1">
      <alignment vertical="top" wrapText="1"/>
    </xf>
    <xf numFmtId="0" fontId="0" fillId="0" borderId="61" xfId="0" applyBorder="1" applyAlignment="1">
      <alignment horizontal="right" vertical="center"/>
    </xf>
    <xf numFmtId="0" fontId="0" fillId="0" borderId="43" xfId="0" applyBorder="1" applyAlignment="1">
      <alignment horizontal="right" vertical="center"/>
    </xf>
    <xf numFmtId="0" fontId="20" fillId="0" borderId="58" xfId="0" applyFont="1" applyBorder="1">
      <alignment vertical="center"/>
    </xf>
    <xf numFmtId="0" fontId="20" fillId="0" borderId="59" xfId="0" applyFont="1" applyBorder="1">
      <alignment vertical="center"/>
    </xf>
    <xf numFmtId="0" fontId="9" fillId="0" borderId="0" xfId="0" applyFont="1" applyAlignment="1" applyProtection="1">
      <alignment horizontal="right" vertical="center"/>
    </xf>
    <xf numFmtId="0" fontId="0" fillId="0" borderId="67" xfId="0" applyBorder="1" applyAlignment="1">
      <alignment vertical="top"/>
    </xf>
    <xf numFmtId="0" fontId="18" fillId="0" borderId="0" xfId="0" applyFont="1" applyBorder="1" applyAlignment="1" applyProtection="1">
      <alignment vertical="center"/>
    </xf>
    <xf numFmtId="0" fontId="15" fillId="0" borderId="0" xfId="0" applyFont="1" applyAlignment="1" applyProtection="1">
      <alignment vertical="center"/>
    </xf>
    <xf numFmtId="0" fontId="15" fillId="0" borderId="0" xfId="0" applyFont="1" applyBorder="1" applyAlignment="1" applyProtection="1">
      <alignment vertical="center"/>
    </xf>
    <xf numFmtId="0" fontId="18" fillId="0" borderId="0" xfId="0" applyFont="1" applyAlignment="1" applyProtection="1">
      <alignment horizontal="right" vertical="center"/>
    </xf>
    <xf numFmtId="0" fontId="18" fillId="0" borderId="0" xfId="0" applyFont="1" applyFill="1" applyAlignment="1" applyProtection="1">
      <alignment vertical="center"/>
    </xf>
    <xf numFmtId="0" fontId="18" fillId="0" borderId="0" xfId="0" applyFont="1" applyFill="1" applyBorder="1" applyAlignment="1" applyProtection="1">
      <alignment vertical="center"/>
    </xf>
    <xf numFmtId="0" fontId="21" fillId="0" borderId="0" xfId="0" applyFont="1" applyAlignment="1" applyProtection="1">
      <alignment vertical="center"/>
    </xf>
    <xf numFmtId="0" fontId="20" fillId="0" borderId="68" xfId="0" applyFont="1" applyBorder="1">
      <alignment vertical="center"/>
    </xf>
    <xf numFmtId="0" fontId="0" fillId="0" borderId="39" xfId="0" applyBorder="1" applyAlignment="1">
      <alignment vertical="top"/>
    </xf>
    <xf numFmtId="0" fontId="0" fillId="0" borderId="47" xfId="0" applyBorder="1" applyAlignment="1">
      <alignment horizontal="left" vertical="center"/>
    </xf>
    <xf numFmtId="0" fontId="0" fillId="9" borderId="42" xfId="0" applyFill="1" applyBorder="1" applyAlignment="1">
      <alignment vertical="top"/>
    </xf>
    <xf numFmtId="0" fontId="0" fillId="9" borderId="60" xfId="0" applyFill="1" applyBorder="1" applyAlignment="1">
      <alignment vertical="top"/>
    </xf>
    <xf numFmtId="0" fontId="0" fillId="9" borderId="44" xfId="0" applyFill="1" applyBorder="1" applyAlignment="1">
      <alignment vertical="top"/>
    </xf>
    <xf numFmtId="0" fontId="0" fillId="9" borderId="62" xfId="0" applyFill="1" applyBorder="1" applyAlignment="1">
      <alignment vertical="top"/>
    </xf>
    <xf numFmtId="0" fontId="24" fillId="9" borderId="60" xfId="0" applyFont="1" applyFill="1" applyBorder="1" applyAlignment="1">
      <alignment vertical="top" wrapText="1"/>
    </xf>
    <xf numFmtId="0" fontId="0" fillId="0" borderId="64" xfId="0" applyBorder="1" applyAlignment="1">
      <alignment vertical="top"/>
    </xf>
    <xf numFmtId="0" fontId="0" fillId="0" borderId="0" xfId="0" applyFill="1">
      <alignment vertical="center"/>
    </xf>
    <xf numFmtId="0" fontId="0" fillId="9" borderId="39" xfId="0" applyFill="1" applyBorder="1" applyAlignment="1">
      <alignment vertical="top" wrapText="1"/>
    </xf>
    <xf numFmtId="0" fontId="0" fillId="9" borderId="60" xfId="0" applyFill="1" applyBorder="1" applyAlignment="1">
      <alignment vertical="top" wrapText="1"/>
    </xf>
    <xf numFmtId="0" fontId="23" fillId="0" borderId="42" xfId="0" applyFont="1" applyBorder="1" applyAlignment="1">
      <alignment vertical="top"/>
    </xf>
    <xf numFmtId="0" fontId="17" fillId="0" borderId="0" xfId="1" applyFont="1" applyAlignment="1" applyProtection="1">
      <alignment vertical="center"/>
    </xf>
    <xf numFmtId="0" fontId="4" fillId="0" borderId="0" xfId="1" applyFont="1" applyAlignment="1" applyProtection="1">
      <alignment vertical="center" wrapText="1"/>
    </xf>
    <xf numFmtId="0" fontId="17" fillId="0" borderId="0" xfId="1" applyFont="1" applyAlignment="1" applyProtection="1">
      <alignment vertical="center" wrapText="1"/>
    </xf>
    <xf numFmtId="0" fontId="1" fillId="0" borderId="39" xfId="1" applyFont="1" applyBorder="1" applyAlignment="1" applyProtection="1">
      <alignment vertical="center"/>
    </xf>
    <xf numFmtId="0" fontId="1" fillId="0" borderId="40" xfId="1" applyFont="1" applyBorder="1" applyAlignment="1" applyProtection="1">
      <alignment horizontal="center" vertical="center"/>
      <protection locked="0"/>
    </xf>
    <xf numFmtId="181" fontId="1" fillId="0" borderId="70" xfId="1" applyNumberFormat="1" applyFont="1" applyBorder="1" applyAlignment="1" applyProtection="1">
      <alignment horizontal="center" vertical="center"/>
      <protection locked="0"/>
    </xf>
    <xf numFmtId="181" fontId="1" fillId="0" borderId="75" xfId="1" applyNumberFormat="1" applyFont="1" applyBorder="1" applyAlignment="1" applyProtection="1">
      <alignment horizontal="center" vertical="center"/>
      <protection locked="0"/>
    </xf>
    <xf numFmtId="181" fontId="1" fillId="0" borderId="69" xfId="1" applyNumberFormat="1" applyFont="1" applyBorder="1" applyAlignment="1" applyProtection="1">
      <alignment horizontal="center" vertical="center"/>
      <protection locked="0"/>
    </xf>
    <xf numFmtId="0" fontId="1" fillId="0" borderId="84" xfId="1" applyFont="1" applyBorder="1" applyAlignment="1" applyProtection="1">
      <alignment horizontal="center" vertical="center"/>
      <protection locked="0"/>
    </xf>
    <xf numFmtId="0" fontId="1" fillId="0" borderId="85" xfId="1" applyFont="1" applyBorder="1" applyAlignment="1" applyProtection="1">
      <alignment horizontal="center" vertical="center"/>
      <protection locked="0"/>
    </xf>
    <xf numFmtId="0" fontId="1" fillId="0" borderId="42" xfId="1" applyFont="1" applyBorder="1" applyAlignment="1" applyProtection="1">
      <alignment vertical="center"/>
    </xf>
    <xf numFmtId="0" fontId="1" fillId="0" borderId="7" xfId="1" applyFont="1" applyBorder="1" applyAlignment="1" applyProtection="1">
      <alignment horizontal="center" vertical="center"/>
      <protection locked="0"/>
    </xf>
    <xf numFmtId="181" fontId="1" fillId="0" borderId="35" xfId="1" applyNumberFormat="1" applyFont="1" applyBorder="1" applyAlignment="1" applyProtection="1">
      <alignment horizontal="center" vertical="center"/>
      <protection locked="0"/>
    </xf>
    <xf numFmtId="181" fontId="1" fillId="0" borderId="73" xfId="1" applyNumberFormat="1" applyFont="1" applyBorder="1" applyAlignment="1" applyProtection="1">
      <alignment horizontal="center" vertical="center"/>
      <protection locked="0"/>
    </xf>
    <xf numFmtId="181" fontId="1" fillId="0" borderId="37" xfId="1" applyNumberFormat="1" applyFont="1" applyBorder="1" applyAlignment="1" applyProtection="1">
      <alignment horizontal="center" vertical="center"/>
      <protection locked="0"/>
    </xf>
    <xf numFmtId="0" fontId="1" fillId="0" borderId="86" xfId="1" applyFont="1" applyBorder="1" applyAlignment="1" applyProtection="1">
      <alignment horizontal="center" vertical="center"/>
      <protection locked="0"/>
    </xf>
    <xf numFmtId="0" fontId="1" fillId="0" borderId="82" xfId="1" applyFont="1" applyBorder="1" applyAlignment="1" applyProtection="1">
      <alignment horizontal="center" vertical="center"/>
      <protection locked="0"/>
    </xf>
    <xf numFmtId="0" fontId="1" fillId="0" borderId="67" xfId="1" applyFont="1" applyBorder="1" applyAlignment="1" applyProtection="1">
      <alignment vertical="center"/>
    </xf>
    <xf numFmtId="0" fontId="1" fillId="0" borderId="44" xfId="1" applyFont="1" applyFill="1" applyBorder="1" applyAlignment="1" applyProtection="1">
      <alignment vertical="center"/>
    </xf>
    <xf numFmtId="0" fontId="1" fillId="0" borderId="55" xfId="1" applyFont="1" applyBorder="1" applyAlignment="1" applyProtection="1">
      <alignment horizontal="center" vertical="center"/>
      <protection locked="0"/>
    </xf>
    <xf numFmtId="0" fontId="1" fillId="0" borderId="45" xfId="1" applyFont="1" applyBorder="1" applyAlignment="1" applyProtection="1">
      <alignment horizontal="center" vertical="center"/>
      <protection locked="0"/>
    </xf>
    <xf numFmtId="181" fontId="1" fillId="0" borderId="48" xfId="1" applyNumberFormat="1" applyFont="1" applyBorder="1" applyAlignment="1" applyProtection="1">
      <alignment horizontal="center" vertical="center"/>
      <protection locked="0"/>
    </xf>
    <xf numFmtId="181" fontId="1" fillId="0" borderId="76" xfId="1" applyNumberFormat="1" applyFont="1" applyBorder="1" applyAlignment="1" applyProtection="1">
      <alignment horizontal="center" vertical="center"/>
      <protection locked="0"/>
    </xf>
    <xf numFmtId="181" fontId="1" fillId="0" borderId="55" xfId="1" applyNumberFormat="1" applyFont="1" applyBorder="1" applyAlignment="1" applyProtection="1">
      <alignment horizontal="center" vertical="center"/>
      <protection locked="0"/>
    </xf>
    <xf numFmtId="0" fontId="1" fillId="0" borderId="87" xfId="1" applyFont="1" applyBorder="1" applyAlignment="1" applyProtection="1">
      <alignment horizontal="center" vertical="center"/>
      <protection locked="0"/>
    </xf>
    <xf numFmtId="0" fontId="1" fillId="0" borderId="88" xfId="1" applyFont="1" applyBorder="1" applyAlignment="1" applyProtection="1">
      <alignment horizontal="center" vertical="center"/>
      <protection locked="0"/>
    </xf>
    <xf numFmtId="0" fontId="26" fillId="0" borderId="5" xfId="0" applyFont="1" applyFill="1" applyBorder="1" applyAlignment="1" applyProtection="1">
      <alignment horizontal="center" vertical="center"/>
    </xf>
    <xf numFmtId="49" fontId="26" fillId="2" borderId="50" xfId="0" applyNumberFormat="1" applyFont="1" applyFill="1" applyBorder="1" applyAlignment="1" applyProtection="1">
      <alignment vertical="center"/>
      <protection locked="0"/>
    </xf>
    <xf numFmtId="0" fontId="26" fillId="0" borderId="17" xfId="0" applyFont="1" applyFill="1" applyBorder="1" applyAlignment="1" applyProtection="1">
      <alignment horizontal="center" vertical="center"/>
    </xf>
    <xf numFmtId="0" fontId="26" fillId="0" borderId="18" xfId="0" applyFont="1" applyFill="1" applyBorder="1" applyAlignment="1" applyProtection="1">
      <alignment horizontal="center" vertical="center"/>
    </xf>
    <xf numFmtId="0" fontId="26" fillId="0" borderId="0" xfId="0" applyFont="1" applyAlignment="1" applyProtection="1">
      <alignment vertical="center"/>
    </xf>
    <xf numFmtId="0" fontId="26" fillId="0" borderId="0" xfId="0" applyFont="1" applyAlignment="1" applyProtection="1">
      <alignment horizontal="left" vertical="center" wrapText="1"/>
    </xf>
    <xf numFmtId="0" fontId="26" fillId="0" borderId="0" xfId="0" applyFont="1" applyBorder="1" applyAlignment="1" applyProtection="1">
      <alignment vertical="center"/>
    </xf>
    <xf numFmtId="0" fontId="29" fillId="0" borderId="0" xfId="0" applyFont="1" applyAlignment="1" applyProtection="1">
      <alignment vertical="center"/>
    </xf>
    <xf numFmtId="0" fontId="26" fillId="0" borderId="0" xfId="0" applyFont="1" applyAlignment="1" applyProtection="1">
      <alignment horizontal="left" vertical="center"/>
    </xf>
    <xf numFmtId="0" fontId="31" fillId="0" borderId="1" xfId="0" applyFont="1" applyBorder="1" applyAlignment="1" applyProtection="1">
      <alignment horizontal="center" vertical="center" shrinkToFit="1"/>
    </xf>
    <xf numFmtId="0" fontId="33" fillId="0" borderId="0" xfId="0" applyFont="1" applyAlignment="1" applyProtection="1">
      <alignment vertical="center"/>
    </xf>
    <xf numFmtId="0" fontId="33" fillId="0" borderId="0" xfId="0" applyFont="1" applyAlignment="1" applyProtection="1">
      <alignment horizontal="left" vertical="center" indent="4"/>
    </xf>
    <xf numFmtId="0" fontId="36" fillId="0" borderId="0" xfId="0" applyFont="1" applyAlignment="1" applyProtection="1">
      <alignment vertical="center"/>
    </xf>
    <xf numFmtId="0" fontId="31" fillId="0" borderId="0" xfId="0" applyFont="1" applyBorder="1" applyAlignment="1" applyProtection="1">
      <alignment vertical="center"/>
    </xf>
    <xf numFmtId="0" fontId="25" fillId="0" borderId="0" xfId="0" applyFont="1" applyAlignment="1" applyProtection="1">
      <alignment vertical="center"/>
    </xf>
    <xf numFmtId="0" fontId="31" fillId="0" borderId="0" xfId="0" applyFont="1" applyAlignment="1" applyProtection="1">
      <alignment vertical="center"/>
    </xf>
    <xf numFmtId="0" fontId="31" fillId="2" borderId="4" xfId="0" applyFont="1" applyFill="1" applyBorder="1" applyAlignment="1" applyProtection="1">
      <alignment horizontal="center" vertical="center"/>
      <protection locked="0"/>
    </xf>
    <xf numFmtId="0" fontId="31" fillId="0" borderId="0" xfId="0" applyFont="1" applyAlignment="1" applyProtection="1">
      <alignment horizontal="left" vertical="center"/>
    </xf>
    <xf numFmtId="0" fontId="31" fillId="0" borderId="0" xfId="0" applyFont="1" applyBorder="1" applyAlignment="1" applyProtection="1">
      <alignment horizontal="center" vertical="center"/>
    </xf>
    <xf numFmtId="0" fontId="26" fillId="0" borderId="0" xfId="0" applyFont="1" applyBorder="1" applyAlignment="1" applyProtection="1">
      <alignment horizontal="center" vertical="center"/>
    </xf>
    <xf numFmtId="0" fontId="36" fillId="0" borderId="0" xfId="0" applyFont="1" applyBorder="1" applyAlignment="1" applyProtection="1">
      <alignment vertical="center"/>
    </xf>
    <xf numFmtId="0" fontId="37" fillId="0" borderId="0" xfId="0" applyFont="1" applyAlignment="1" applyProtection="1">
      <alignment vertical="center"/>
    </xf>
    <xf numFmtId="0" fontId="36" fillId="0" borderId="0" xfId="0" applyFont="1" applyAlignment="1" applyProtection="1">
      <alignment vertical="center"/>
      <protection locked="0"/>
    </xf>
    <xf numFmtId="0" fontId="31" fillId="0" borderId="0" xfId="0" applyFont="1" applyBorder="1" applyAlignment="1" applyProtection="1">
      <alignment horizontal="left" vertical="center"/>
    </xf>
    <xf numFmtId="0" fontId="38" fillId="0" borderId="0" xfId="0" applyFont="1" applyBorder="1" applyAlignment="1" applyProtection="1">
      <alignment vertical="center"/>
    </xf>
    <xf numFmtId="0" fontId="25" fillId="0" borderId="0" xfId="0" applyFont="1" applyBorder="1" applyAlignment="1" applyProtection="1">
      <alignment vertical="center"/>
    </xf>
    <xf numFmtId="0" fontId="31" fillId="0" borderId="0" xfId="0" applyFont="1" applyBorder="1" applyAlignment="1" applyProtection="1">
      <alignment vertical="center" shrinkToFit="1"/>
    </xf>
    <xf numFmtId="0" fontId="31" fillId="0" borderId="0" xfId="0" applyFont="1" applyAlignment="1" applyProtection="1">
      <alignment horizontal="right" vertical="center"/>
    </xf>
    <xf numFmtId="0" fontId="31" fillId="2" borderId="4" xfId="0" applyFont="1" applyFill="1" applyBorder="1" applyAlignment="1" applyProtection="1">
      <alignment vertical="center"/>
      <protection locked="0"/>
    </xf>
    <xf numFmtId="0" fontId="31" fillId="0" borderId="0" xfId="0" applyFont="1" applyFill="1" applyBorder="1" applyAlignment="1" applyProtection="1">
      <alignment vertical="center"/>
    </xf>
    <xf numFmtId="0" fontId="31" fillId="0" borderId="14" xfId="0" applyFont="1" applyBorder="1" applyAlignment="1" applyProtection="1">
      <alignment horizontal="left" vertical="center"/>
    </xf>
    <xf numFmtId="0" fontId="31" fillId="0" borderId="24" xfId="0" applyFont="1" applyBorder="1" applyAlignment="1" applyProtection="1">
      <alignment horizontal="left" vertical="center"/>
    </xf>
    <xf numFmtId="0" fontId="31" fillId="0" borderId="14" xfId="0" applyFont="1" applyBorder="1" applyAlignment="1" applyProtection="1">
      <alignment vertical="center"/>
    </xf>
    <xf numFmtId="0" fontId="25" fillId="0" borderId="0" xfId="0" applyFont="1" applyBorder="1" applyAlignment="1" applyProtection="1">
      <alignment horizontal="center" vertical="center"/>
    </xf>
    <xf numFmtId="0" fontId="31" fillId="0" borderId="0" xfId="0" applyFont="1" applyAlignment="1" applyProtection="1">
      <alignment vertical="center" wrapText="1"/>
    </xf>
    <xf numFmtId="0" fontId="25" fillId="0" borderId="0" xfId="0" applyFont="1" applyAlignment="1" applyProtection="1">
      <alignment vertical="center" wrapText="1"/>
    </xf>
    <xf numFmtId="0" fontId="31" fillId="0" borderId="31" xfId="0" applyFont="1" applyBorder="1" applyAlignment="1" applyProtection="1">
      <alignment horizontal="center" vertical="center"/>
    </xf>
    <xf numFmtId="0" fontId="31" fillId="0" borderId="0" xfId="0" applyFont="1" applyBorder="1" applyAlignment="1" applyProtection="1">
      <alignment vertical="center" wrapText="1"/>
    </xf>
    <xf numFmtId="0" fontId="31" fillId="0" borderId="0" xfId="0" applyFont="1" applyBorder="1" applyAlignment="1" applyProtection="1">
      <alignment vertical="top"/>
    </xf>
    <xf numFmtId="0" fontId="31" fillId="0" borderId="0" xfId="0" applyFont="1" applyFill="1" applyBorder="1" applyAlignment="1" applyProtection="1">
      <alignment horizontal="center" vertical="center"/>
    </xf>
    <xf numFmtId="177" fontId="31" fillId="0" borderId="0" xfId="0" applyNumberFormat="1" applyFont="1" applyFill="1" applyBorder="1" applyAlignment="1" applyProtection="1">
      <alignment vertical="center"/>
    </xf>
    <xf numFmtId="0" fontId="41" fillId="0" borderId="0" xfId="0" applyFont="1" applyAlignment="1" applyProtection="1">
      <alignment vertical="center"/>
    </xf>
    <xf numFmtId="180" fontId="31" fillId="0" borderId="0" xfId="0" applyNumberFormat="1" applyFont="1" applyBorder="1" applyAlignment="1" applyProtection="1">
      <alignment horizontal="center" vertical="center"/>
    </xf>
    <xf numFmtId="0" fontId="31" fillId="0" borderId="0" xfId="0" applyFont="1" applyAlignment="1" applyProtection="1">
      <alignment vertical="top"/>
    </xf>
    <xf numFmtId="0" fontId="39" fillId="0" borderId="0" xfId="0" applyFont="1" applyBorder="1" applyAlignment="1" applyProtection="1">
      <alignment horizontal="center" vertical="center"/>
    </xf>
    <xf numFmtId="0" fontId="39" fillId="0" borderId="0" xfId="0" applyFont="1" applyBorder="1" applyAlignment="1" applyProtection="1">
      <alignment horizontal="center" vertical="top"/>
    </xf>
    <xf numFmtId="0" fontId="31" fillId="0" borderId="0" xfId="0" applyFont="1" applyBorder="1" applyAlignment="1" applyProtection="1">
      <alignment horizontal="center" vertical="top"/>
    </xf>
    <xf numFmtId="0" fontId="31" fillId="0" borderId="0" xfId="0" applyFont="1" applyFill="1" applyAlignment="1" applyProtection="1">
      <alignment vertical="center" wrapText="1"/>
    </xf>
    <xf numFmtId="0" fontId="42" fillId="0" borderId="0" xfId="0" applyFont="1" applyAlignment="1" applyProtection="1">
      <alignment vertical="center"/>
    </xf>
    <xf numFmtId="0" fontId="31" fillId="0" borderId="13" xfId="0" applyFont="1" applyBorder="1" applyAlignment="1" applyProtection="1">
      <alignment horizontal="center" vertical="center"/>
    </xf>
    <xf numFmtId="0" fontId="31"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vertical="center"/>
    </xf>
    <xf numFmtId="0" fontId="27" fillId="0" borderId="0" xfId="0" applyFont="1" applyAlignment="1" applyProtection="1">
      <alignment vertical="center"/>
    </xf>
    <xf numFmtId="180" fontId="25" fillId="0" borderId="0" xfId="0" applyNumberFormat="1" applyFont="1" applyBorder="1" applyAlignment="1" applyProtection="1">
      <alignment horizontal="center" vertical="center"/>
    </xf>
    <xf numFmtId="0" fontId="25" fillId="0" borderId="0" xfId="0" applyFont="1" applyFill="1" applyBorder="1" applyAlignment="1" applyProtection="1">
      <alignment vertical="center" wrapText="1"/>
    </xf>
    <xf numFmtId="0" fontId="44" fillId="0" borderId="0" xfId="0" applyFont="1" applyBorder="1" applyAlignment="1" applyProtection="1">
      <alignment vertical="center"/>
    </xf>
    <xf numFmtId="0" fontId="31" fillId="0" borderId="0" xfId="0" applyFont="1" applyAlignment="1" applyProtection="1">
      <alignment horizontal="center" vertical="center"/>
    </xf>
    <xf numFmtId="0" fontId="45" fillId="0" borderId="0" xfId="0" applyFont="1" applyBorder="1" applyAlignment="1" applyProtection="1">
      <alignment vertical="center"/>
    </xf>
    <xf numFmtId="0" fontId="45" fillId="0" borderId="0" xfId="0" applyFont="1" applyBorder="1" applyAlignment="1" applyProtection="1">
      <alignment horizontal="center" vertical="center"/>
    </xf>
    <xf numFmtId="0" fontId="31" fillId="0" borderId="0" xfId="0" applyFont="1" applyBorder="1" applyAlignment="1" applyProtection="1">
      <alignment horizontal="right" vertical="center"/>
    </xf>
    <xf numFmtId="49" fontId="31" fillId="0" borderId="0" xfId="0" applyNumberFormat="1" applyFont="1" applyAlignment="1" applyProtection="1">
      <alignment horizontal="left" vertical="center"/>
    </xf>
    <xf numFmtId="0" fontId="2" fillId="0" borderId="0" xfId="0" applyFont="1" applyFill="1" applyAlignment="1" applyProtection="1">
      <alignment horizontal="right" vertical="center"/>
    </xf>
    <xf numFmtId="0" fontId="2" fillId="0" borderId="0" xfId="0" applyFont="1" applyFill="1" applyAlignment="1" applyProtection="1">
      <alignment vertical="center"/>
    </xf>
    <xf numFmtId="0" fontId="31" fillId="0" borderId="0" xfId="0" applyFont="1" applyFill="1" applyAlignment="1" applyProtection="1">
      <alignment vertical="center"/>
    </xf>
    <xf numFmtId="0" fontId="39" fillId="0" borderId="0" xfId="0" applyFont="1" applyFill="1" applyBorder="1" applyAlignment="1" applyProtection="1">
      <alignment horizontal="center" vertical="center"/>
    </xf>
    <xf numFmtId="180" fontId="31" fillId="0" borderId="0" xfId="0" applyNumberFormat="1" applyFont="1" applyFill="1" applyBorder="1" applyAlignment="1" applyProtection="1">
      <alignment horizontal="center" vertical="center"/>
    </xf>
    <xf numFmtId="0" fontId="31" fillId="0" borderId="0" xfId="0" applyFont="1" applyFill="1" applyBorder="1" applyAlignment="1" applyProtection="1">
      <alignment horizontal="left" vertical="center"/>
    </xf>
    <xf numFmtId="0" fontId="25" fillId="0" borderId="0" xfId="0" applyFont="1" applyAlignment="1" applyProtection="1">
      <alignment horizontal="left" vertical="center" indent="2"/>
    </xf>
    <xf numFmtId="0" fontId="42" fillId="0" borderId="0" xfId="0" applyFont="1" applyFill="1" applyBorder="1" applyAlignment="1" applyProtection="1">
      <alignment horizontal="left" vertical="center"/>
    </xf>
    <xf numFmtId="38" fontId="25" fillId="8" borderId="19" xfId="2" applyFont="1" applyFill="1" applyBorder="1" applyAlignment="1" applyProtection="1">
      <alignment vertical="center" wrapText="1"/>
      <protection locked="0"/>
    </xf>
    <xf numFmtId="0" fontId="38" fillId="7" borderId="97" xfId="0" applyFont="1" applyFill="1" applyBorder="1" applyAlignment="1" applyProtection="1">
      <alignment horizontal="center" vertical="center" textRotation="255" shrinkToFit="1"/>
      <protection locked="0"/>
    </xf>
    <xf numFmtId="0" fontId="31" fillId="0" borderId="0" xfId="0" applyFont="1" applyFill="1" applyBorder="1" applyAlignment="1" applyProtection="1">
      <alignment horizontal="left" vertical="center" wrapText="1"/>
      <protection locked="0"/>
    </xf>
    <xf numFmtId="0" fontId="26" fillId="0" borderId="35" xfId="1" applyFont="1" applyBorder="1" applyAlignment="1" applyProtection="1">
      <alignment vertical="center"/>
    </xf>
    <xf numFmtId="0" fontId="26" fillId="0" borderId="36" xfId="1" applyFont="1" applyBorder="1" applyAlignment="1" applyProtection="1">
      <alignment vertical="center"/>
    </xf>
    <xf numFmtId="0" fontId="26" fillId="0" borderId="37" xfId="1" applyFont="1" applyBorder="1" applyAlignment="1" applyProtection="1">
      <alignment vertical="center"/>
    </xf>
    <xf numFmtId="20" fontId="26" fillId="0" borderId="35" xfId="1" applyNumberFormat="1" applyFont="1" applyBorder="1" applyAlignment="1" applyProtection="1">
      <alignment vertical="center"/>
    </xf>
    <xf numFmtId="20" fontId="26" fillId="0" borderId="36" xfId="1" applyNumberFormat="1" applyFont="1" applyBorder="1" applyAlignment="1" applyProtection="1">
      <alignment vertical="center"/>
    </xf>
    <xf numFmtId="0" fontId="26" fillId="0" borderId="7" xfId="1" applyFont="1" applyBorder="1" applyAlignment="1" applyProtection="1">
      <alignment vertical="center"/>
    </xf>
    <xf numFmtId="0" fontId="26" fillId="0" borderId="7" xfId="1" applyFont="1" applyBorder="1" applyAlignment="1" applyProtection="1">
      <alignment horizontal="center" vertical="center"/>
    </xf>
    <xf numFmtId="0" fontId="26" fillId="0" borderId="7" xfId="1" applyFont="1" applyBorder="1" applyAlignment="1" applyProtection="1">
      <alignment horizontal="center" vertical="center" wrapText="1"/>
    </xf>
    <xf numFmtId="0" fontId="26" fillId="0" borderId="11" xfId="1" applyFont="1" applyBorder="1" applyAlignment="1" applyProtection="1">
      <alignment horizontal="center" vertical="center" wrapText="1"/>
    </xf>
    <xf numFmtId="0" fontId="26" fillId="0" borderId="37" xfId="1" applyFont="1" applyBorder="1" applyAlignment="1" applyProtection="1">
      <alignment horizontal="center" vertical="center" wrapText="1"/>
    </xf>
    <xf numFmtId="0" fontId="26" fillId="0" borderId="82" xfId="1" applyFont="1" applyBorder="1" applyAlignment="1" applyProtection="1">
      <alignment horizontal="center" vertical="center"/>
    </xf>
    <xf numFmtId="0" fontId="33" fillId="0" borderId="38" xfId="1" applyFont="1" applyBorder="1" applyAlignment="1" applyProtection="1">
      <alignment horizontal="center" vertical="center" wrapText="1" shrinkToFit="1"/>
    </xf>
    <xf numFmtId="0" fontId="33" fillId="0" borderId="38" xfId="1" applyFont="1" applyBorder="1" applyAlignment="1" applyProtection="1">
      <alignment horizontal="center" vertical="center" wrapText="1"/>
    </xf>
    <xf numFmtId="0" fontId="30" fillId="0" borderId="38" xfId="1" applyFont="1" applyBorder="1" applyAlignment="1" applyProtection="1">
      <alignment horizontal="left" vertical="center" wrapText="1"/>
    </xf>
    <xf numFmtId="0" fontId="33" fillId="0" borderId="72" xfId="1" applyFont="1" applyBorder="1" applyAlignment="1" applyProtection="1">
      <alignment horizontal="center" vertical="center" wrapText="1"/>
    </xf>
    <xf numFmtId="0" fontId="33" fillId="0" borderId="65" xfId="1" applyFont="1" applyBorder="1" applyAlignment="1" applyProtection="1">
      <alignment horizontal="center" vertical="center" wrapText="1"/>
    </xf>
    <xf numFmtId="0" fontId="33" fillId="0" borderId="0" xfId="1" applyFont="1" applyBorder="1" applyAlignment="1" applyProtection="1">
      <alignment horizontal="center" vertical="center" wrapText="1"/>
    </xf>
    <xf numFmtId="0" fontId="26" fillId="0" borderId="8" xfId="1" applyFont="1" applyBorder="1" applyAlignment="1" applyProtection="1">
      <alignment horizontal="center" vertical="center" wrapText="1"/>
    </xf>
    <xf numFmtId="0" fontId="26" fillId="0" borderId="6" xfId="1" applyFont="1" applyBorder="1" applyAlignment="1" applyProtection="1">
      <alignment horizontal="left" vertical="center" wrapText="1"/>
    </xf>
    <xf numFmtId="0" fontId="26" fillId="0" borderId="83" xfId="1" applyFont="1" applyBorder="1" applyAlignment="1" applyProtection="1">
      <alignment horizontal="center" vertical="center" textRotation="255" wrapText="1"/>
    </xf>
    <xf numFmtId="0" fontId="50" fillId="3" borderId="35" xfId="1" applyFont="1" applyFill="1" applyBorder="1" applyAlignment="1" applyProtection="1">
      <alignment vertical="center"/>
    </xf>
    <xf numFmtId="0" fontId="50" fillId="3" borderId="7" xfId="1" applyFont="1" applyFill="1" applyBorder="1" applyAlignment="1" applyProtection="1">
      <alignment horizontal="center" vertical="center"/>
    </xf>
    <xf numFmtId="49" fontId="50" fillId="3" borderId="35" xfId="1" applyNumberFormat="1" applyFont="1" applyFill="1" applyBorder="1" applyAlignment="1" applyProtection="1">
      <alignment horizontal="center" vertical="center"/>
    </xf>
    <xf numFmtId="49" fontId="50" fillId="3" borderId="73" xfId="1" applyNumberFormat="1" applyFont="1" applyFill="1" applyBorder="1" applyAlignment="1" applyProtection="1">
      <alignment horizontal="center" vertical="center"/>
    </xf>
    <xf numFmtId="181" fontId="50" fillId="3" borderId="71" xfId="1" applyNumberFormat="1" applyFont="1" applyFill="1" applyBorder="1" applyAlignment="1" applyProtection="1">
      <alignment horizontal="center" vertical="center"/>
    </xf>
    <xf numFmtId="181" fontId="48" fillId="3" borderId="36" xfId="2" applyNumberFormat="1" applyFont="1" applyFill="1" applyBorder="1" applyAlignment="1" applyProtection="1">
      <alignment horizontal="center" vertical="center"/>
    </xf>
    <xf numFmtId="0" fontId="50" fillId="3" borderId="36" xfId="1" applyFont="1" applyFill="1" applyBorder="1" applyAlignment="1" applyProtection="1">
      <alignment horizontal="center" vertical="center"/>
    </xf>
    <xf numFmtId="0" fontId="50" fillId="3" borderId="34" xfId="1" applyFont="1" applyFill="1" applyBorder="1" applyAlignment="1" applyProtection="1">
      <alignment horizontal="center" vertical="center"/>
    </xf>
    <xf numFmtId="0" fontId="50" fillId="3" borderId="82" xfId="1" applyFont="1" applyFill="1" applyBorder="1" applyAlignment="1" applyProtection="1">
      <alignment horizontal="center" vertical="center"/>
    </xf>
    <xf numFmtId="0" fontId="50" fillId="3" borderId="5" xfId="1" applyFont="1" applyFill="1" applyBorder="1" applyAlignment="1" applyProtection="1">
      <alignment vertical="center"/>
    </xf>
    <xf numFmtId="0" fontId="50" fillId="3" borderId="11" xfId="1" applyFont="1" applyFill="1" applyBorder="1" applyAlignment="1" applyProtection="1">
      <alignment horizontal="center" vertical="center"/>
    </xf>
    <xf numFmtId="49" fontId="50" fillId="3" borderId="5" xfId="1" applyNumberFormat="1" applyFont="1" applyFill="1" applyBorder="1" applyAlignment="1" applyProtection="1">
      <alignment horizontal="center" vertical="center"/>
    </xf>
    <xf numFmtId="181" fontId="50" fillId="3" borderId="74" xfId="1" applyNumberFormat="1" applyFont="1" applyFill="1" applyBorder="1" applyAlignment="1" applyProtection="1">
      <alignment horizontal="center" vertical="center"/>
    </xf>
    <xf numFmtId="181" fontId="50" fillId="3" borderId="66" xfId="1" applyNumberFormat="1" applyFont="1" applyFill="1" applyBorder="1" applyAlignment="1" applyProtection="1">
      <alignment horizontal="center" vertical="center"/>
    </xf>
    <xf numFmtId="181" fontId="50" fillId="3" borderId="8" xfId="1" applyNumberFormat="1" applyFont="1" applyFill="1" applyBorder="1" applyAlignment="1" applyProtection="1">
      <alignment horizontal="center" vertical="center"/>
    </xf>
    <xf numFmtId="0" fontId="50" fillId="3" borderId="8" xfId="1" applyFont="1" applyFill="1" applyBorder="1" applyAlignment="1" applyProtection="1">
      <alignment horizontal="center" vertical="center"/>
    </xf>
    <xf numFmtId="0" fontId="50" fillId="3" borderId="83" xfId="1" applyFont="1" applyFill="1" applyBorder="1" applyAlignment="1" applyProtection="1">
      <alignment horizontal="center" vertical="center"/>
    </xf>
    <xf numFmtId="0" fontId="29" fillId="0" borderId="0" xfId="1" applyFont="1" applyAlignment="1" applyProtection="1">
      <alignment vertical="center"/>
    </xf>
    <xf numFmtId="0" fontId="30" fillId="0" borderId="0" xfId="1" applyFont="1" applyAlignment="1" applyProtection="1">
      <alignment vertical="center"/>
    </xf>
    <xf numFmtId="0" fontId="36" fillId="0" borderId="1" xfId="0" applyFont="1" applyBorder="1" applyAlignment="1" applyProtection="1">
      <alignment horizontal="center" vertical="center"/>
    </xf>
    <xf numFmtId="0" fontId="30" fillId="0" borderId="0" xfId="1" applyFont="1" applyAlignment="1" applyProtection="1">
      <alignment vertical="center" wrapText="1"/>
    </xf>
    <xf numFmtId="0" fontId="1" fillId="0" borderId="69" xfId="1" applyFont="1" applyBorder="1" applyAlignment="1" applyProtection="1">
      <alignment horizontal="center" vertical="center"/>
      <protection locked="0"/>
    </xf>
    <xf numFmtId="0" fontId="1" fillId="0" borderId="37" xfId="1" applyFont="1" applyBorder="1" applyAlignment="1" applyProtection="1">
      <alignment horizontal="center" vertical="center"/>
      <protection locked="0"/>
    </xf>
    <xf numFmtId="0" fontId="37" fillId="0" borderId="0" xfId="1" applyFont="1" applyBorder="1" applyAlignment="1" applyProtection="1">
      <alignment horizontal="left" vertical="center" wrapText="1"/>
    </xf>
    <xf numFmtId="0" fontId="25" fillId="0" borderId="0" xfId="1" applyFont="1" applyBorder="1" applyAlignment="1" applyProtection="1">
      <alignment vertical="center"/>
      <protection locked="0"/>
    </xf>
    <xf numFmtId="0" fontId="26" fillId="0" borderId="77" xfId="1" applyFont="1" applyBorder="1" applyAlignment="1" applyProtection="1">
      <alignment horizontal="center" vertical="center"/>
    </xf>
    <xf numFmtId="0" fontId="26" fillId="0" borderId="79" xfId="1" applyFont="1" applyBorder="1" applyAlignment="1" applyProtection="1">
      <alignment horizontal="center" vertical="center"/>
    </xf>
    <xf numFmtId="0" fontId="26" fillId="0" borderId="99" xfId="1" applyFont="1" applyBorder="1" applyAlignment="1" applyProtection="1">
      <alignment horizontal="center" vertical="center"/>
    </xf>
    <xf numFmtId="0" fontId="26" fillId="0" borderId="78" xfId="1" applyFont="1" applyBorder="1" applyAlignment="1" applyProtection="1">
      <alignment horizontal="center" vertical="center"/>
    </xf>
    <xf numFmtId="0" fontId="26" fillId="0" borderId="80" xfId="1" applyFont="1" applyBorder="1" applyAlignment="1" applyProtection="1">
      <alignment horizontal="center"/>
    </xf>
    <xf numFmtId="181" fontId="48" fillId="3" borderId="82" xfId="2" applyNumberFormat="1" applyFont="1" applyFill="1" applyBorder="1" applyAlignment="1" applyProtection="1">
      <alignment horizontal="center" vertical="center"/>
    </xf>
    <xf numFmtId="181" fontId="1" fillId="0" borderId="82" xfId="1" applyNumberFormat="1" applyFont="1" applyBorder="1" applyAlignment="1" applyProtection="1">
      <alignment horizontal="center" vertical="center"/>
      <protection locked="0"/>
    </xf>
    <xf numFmtId="181" fontId="1" fillId="0" borderId="88" xfId="1" applyNumberFormat="1" applyFont="1" applyBorder="1" applyAlignment="1" applyProtection="1">
      <alignment horizontal="center" vertical="center"/>
      <protection locked="0"/>
    </xf>
    <xf numFmtId="181" fontId="50" fillId="3" borderId="88" xfId="1" applyNumberFormat="1" applyFont="1" applyFill="1" applyBorder="1" applyAlignment="1" applyProtection="1">
      <alignment horizontal="center" vertical="center"/>
    </xf>
    <xf numFmtId="0" fontId="26" fillId="0" borderId="8" xfId="0" applyFont="1" applyFill="1" applyBorder="1" applyAlignment="1" applyProtection="1">
      <alignment horizontal="center" vertical="center"/>
    </xf>
    <xf numFmtId="0" fontId="26" fillId="0" borderId="7" xfId="0" applyFont="1" applyBorder="1" applyAlignment="1" applyProtection="1">
      <alignment horizontal="center" vertical="center" wrapText="1"/>
    </xf>
    <xf numFmtId="0" fontId="36" fillId="0" borderId="1" xfId="1" applyFont="1" applyBorder="1" applyAlignment="1" applyProtection="1">
      <alignment vertical="center" shrinkToFit="1"/>
    </xf>
    <xf numFmtId="0" fontId="14" fillId="0" borderId="95" xfId="1" applyFont="1" applyBorder="1" applyAlignment="1" applyProtection="1">
      <alignment vertical="center" shrinkToFit="1"/>
    </xf>
    <xf numFmtId="0" fontId="47" fillId="0" borderId="89" xfId="1" applyFont="1" applyBorder="1" applyAlignment="1" applyProtection="1">
      <alignment vertical="center"/>
    </xf>
    <xf numFmtId="0" fontId="47" fillId="0" borderId="13" xfId="1" applyFont="1" applyBorder="1" applyAlignment="1" applyProtection="1">
      <alignment vertical="center"/>
    </xf>
    <xf numFmtId="0" fontId="47" fillId="0" borderId="90" xfId="1" applyFont="1" applyBorder="1" applyAlignment="1" applyProtection="1">
      <alignment vertical="center"/>
    </xf>
    <xf numFmtId="0" fontId="47" fillId="0" borderId="91" xfId="1" applyFont="1" applyBorder="1" applyAlignment="1" applyProtection="1">
      <alignment vertical="center"/>
    </xf>
    <xf numFmtId="0" fontId="47" fillId="0" borderId="92" xfId="1" applyFont="1" applyBorder="1" applyAlignment="1" applyProtection="1">
      <alignment vertical="center"/>
    </xf>
    <xf numFmtId="0" fontId="47" fillId="0" borderId="93" xfId="1" applyFont="1" applyBorder="1" applyAlignment="1" applyProtection="1">
      <alignment vertical="center"/>
    </xf>
    <xf numFmtId="0" fontId="26" fillId="0" borderId="94" xfId="1" applyFont="1" applyBorder="1" applyAlignment="1" applyProtection="1">
      <alignment horizontal="center" vertical="center"/>
    </xf>
    <xf numFmtId="0" fontId="26" fillId="0" borderId="102" xfId="1" applyFont="1" applyBorder="1" applyAlignment="1" applyProtection="1">
      <alignment horizontal="center" vertical="center"/>
    </xf>
    <xf numFmtId="181" fontId="48" fillId="3" borderId="94" xfId="2" applyNumberFormat="1" applyFont="1" applyFill="1" applyBorder="1" applyAlignment="1" applyProtection="1">
      <alignment horizontal="center" vertical="center"/>
    </xf>
    <xf numFmtId="181" fontId="48" fillId="3" borderId="102" xfId="2" applyNumberFormat="1" applyFont="1" applyFill="1" applyBorder="1" applyAlignment="1" applyProtection="1">
      <alignment horizontal="center" vertical="center"/>
    </xf>
    <xf numFmtId="181" fontId="50" fillId="3" borderId="108" xfId="1" applyNumberFormat="1" applyFont="1" applyFill="1" applyBorder="1" applyAlignment="1" applyProtection="1">
      <alignment horizontal="center" vertical="center"/>
    </xf>
    <xf numFmtId="181" fontId="50" fillId="3" borderId="101" xfId="1" applyNumberFormat="1" applyFont="1" applyFill="1" applyBorder="1" applyAlignment="1" applyProtection="1">
      <alignment horizontal="center" vertical="center"/>
    </xf>
    <xf numFmtId="181" fontId="1" fillId="0" borderId="103" xfId="1" applyNumberFormat="1" applyFont="1" applyBorder="1" applyAlignment="1" applyProtection="1">
      <alignment horizontal="center" vertical="center"/>
      <protection locked="0"/>
    </xf>
    <xf numFmtId="181" fontId="1" fillId="0" borderId="104" xfId="1" applyNumberFormat="1" applyFont="1" applyBorder="1" applyAlignment="1" applyProtection="1">
      <alignment horizontal="center" vertical="center"/>
      <protection locked="0"/>
    </xf>
    <xf numFmtId="181" fontId="1" fillId="0" borderId="105" xfId="1" applyNumberFormat="1" applyFont="1" applyBorder="1" applyAlignment="1" applyProtection="1">
      <alignment horizontal="center" vertical="center"/>
      <protection locked="0"/>
    </xf>
    <xf numFmtId="0" fontId="26" fillId="0" borderId="106" xfId="1" applyFont="1" applyBorder="1" applyAlignment="1" applyProtection="1">
      <alignment horizontal="left" vertical="center" wrapText="1" indent="1" shrinkToFit="1"/>
    </xf>
    <xf numFmtId="0" fontId="26" fillId="0" borderId="107" xfId="1" applyFont="1" applyBorder="1" applyAlignment="1" applyProtection="1">
      <alignment horizontal="left" vertical="center" wrapText="1" indent="1" shrinkToFit="1"/>
    </xf>
    <xf numFmtId="0" fontId="26" fillId="0" borderId="18" xfId="0" applyFont="1" applyBorder="1" applyAlignment="1" applyProtection="1">
      <alignment vertical="center"/>
    </xf>
    <xf numFmtId="0" fontId="26" fillId="0" borderId="18" xfId="0" applyFont="1" applyBorder="1" applyAlignment="1" applyProtection="1">
      <alignment horizontal="right" vertical="center"/>
    </xf>
    <xf numFmtId="0" fontId="52" fillId="0" borderId="0" xfId="0" applyFont="1" applyAlignment="1" applyProtection="1">
      <alignment horizontal="left" vertical="center" wrapText="1"/>
    </xf>
    <xf numFmtId="0" fontId="51" fillId="0" borderId="13" xfId="1" applyFont="1" applyBorder="1" applyAlignment="1" applyProtection="1">
      <alignment vertical="center"/>
    </xf>
    <xf numFmtId="0" fontId="51" fillId="0" borderId="0" xfId="1" applyFont="1" applyBorder="1" applyAlignment="1" applyProtection="1">
      <alignment vertical="center"/>
    </xf>
    <xf numFmtId="0" fontId="38" fillId="7" borderId="109" xfId="0" applyFont="1" applyFill="1" applyBorder="1" applyAlignment="1" applyProtection="1">
      <alignment horizontal="center" vertical="center" textRotation="255" shrinkToFit="1"/>
      <protection locked="0"/>
    </xf>
    <xf numFmtId="0" fontId="38" fillId="0" borderId="0" xfId="0" applyFont="1" applyBorder="1" applyAlignment="1" applyProtection="1">
      <alignment horizontal="left" vertical="center"/>
    </xf>
    <xf numFmtId="0" fontId="38" fillId="0" borderId="0" xfId="0" applyFont="1" applyFill="1" applyBorder="1" applyAlignment="1" applyProtection="1">
      <alignment vertical="center"/>
    </xf>
    <xf numFmtId="0" fontId="31" fillId="0" borderId="0" xfId="0" applyFont="1" applyAlignment="1" applyProtection="1">
      <alignment horizontal="left" vertical="center" indent="2"/>
    </xf>
    <xf numFmtId="0" fontId="26" fillId="8" borderId="4" xfId="0" applyFont="1" applyFill="1" applyBorder="1" applyAlignment="1" applyProtection="1">
      <alignment vertical="center"/>
    </xf>
    <xf numFmtId="0" fontId="36" fillId="0" borderId="7" xfId="1" applyFont="1" applyBorder="1" applyAlignment="1" applyProtection="1">
      <alignment horizontal="left" vertical="center" wrapText="1"/>
    </xf>
    <xf numFmtId="0" fontId="26" fillId="0" borderId="11" xfId="1" applyFont="1" applyBorder="1" applyAlignment="1" applyProtection="1">
      <alignment horizontal="left" vertical="center" wrapText="1" shrinkToFit="1"/>
    </xf>
    <xf numFmtId="0" fontId="49" fillId="5" borderId="36" xfId="1" applyFont="1" applyFill="1" applyBorder="1" applyAlignment="1" applyProtection="1">
      <alignment horizontal="centerContinuous" vertical="center"/>
    </xf>
    <xf numFmtId="0" fontId="49" fillId="5" borderId="82" xfId="1" applyFont="1" applyFill="1" applyBorder="1" applyAlignment="1" applyProtection="1">
      <alignment horizontal="centerContinuous" vertical="center"/>
    </xf>
    <xf numFmtId="0" fontId="29" fillId="5" borderId="35" xfId="1" applyFont="1" applyFill="1" applyBorder="1" applyAlignment="1" applyProtection="1">
      <alignment horizontal="centerContinuous" vertical="center"/>
    </xf>
    <xf numFmtId="0" fontId="26" fillId="0" borderId="0" xfId="0" applyFont="1" applyAlignment="1" applyProtection="1">
      <alignment horizontal="center" vertical="center"/>
    </xf>
    <xf numFmtId="0" fontId="26" fillId="0" borderId="0" xfId="0" applyFont="1" applyBorder="1" applyAlignment="1" applyProtection="1">
      <alignment horizontal="center" vertical="center" shrinkToFit="1"/>
    </xf>
    <xf numFmtId="0" fontId="31" fillId="0" borderId="0" xfId="0" applyFont="1" applyFill="1" applyBorder="1" applyAlignment="1" applyProtection="1">
      <alignment horizontal="left" vertical="center" wrapText="1"/>
    </xf>
    <xf numFmtId="0" fontId="25" fillId="0" borderId="0" xfId="0" applyFont="1" applyFill="1" applyBorder="1" applyAlignment="1" applyProtection="1">
      <alignment horizontal="center" vertical="center"/>
    </xf>
    <xf numFmtId="0" fontId="5" fillId="0" borderId="0" xfId="0" applyFont="1" applyBorder="1" applyAlignment="1" applyProtection="1">
      <alignment horizontal="center" vertical="center" shrinkToFit="1"/>
    </xf>
    <xf numFmtId="0" fontId="25" fillId="2" borderId="19" xfId="0" applyFont="1" applyFill="1" applyBorder="1" applyAlignment="1" applyProtection="1">
      <alignment vertical="center"/>
      <protection locked="0"/>
    </xf>
    <xf numFmtId="0" fontId="29" fillId="0" borderId="22" xfId="0" applyFont="1" applyBorder="1" applyAlignment="1" applyProtection="1">
      <alignment vertical="center" textRotation="255" shrinkToFit="1"/>
    </xf>
    <xf numFmtId="49" fontId="36" fillId="0" borderId="2" xfId="0" applyNumberFormat="1" applyFont="1" applyBorder="1" applyAlignment="1" applyProtection="1">
      <alignment vertical="center" shrinkToFit="1"/>
      <protection locked="0"/>
    </xf>
    <xf numFmtId="0" fontId="31" fillId="0" borderId="0" xfId="0" applyFont="1" applyFill="1" applyBorder="1" applyAlignment="1" applyProtection="1">
      <alignment vertical="center" shrinkToFit="1"/>
    </xf>
    <xf numFmtId="0" fontId="33" fillId="0" borderId="0" xfId="0" applyFont="1" applyAlignment="1" applyProtection="1">
      <alignment horizontal="left" vertical="center" wrapText="1"/>
    </xf>
    <xf numFmtId="0" fontId="57" fillId="0" borderId="0" xfId="0" applyFont="1" applyAlignment="1" applyProtection="1">
      <alignment horizontal="left" vertical="top" indent="1"/>
    </xf>
    <xf numFmtId="0" fontId="25" fillId="0" borderId="0" xfId="0" applyFont="1" applyAlignment="1" applyProtection="1">
      <alignment horizontal="left" vertical="center"/>
    </xf>
    <xf numFmtId="0" fontId="38" fillId="0" borderId="0" xfId="1" applyFont="1" applyAlignment="1" applyProtection="1">
      <alignment vertical="top"/>
    </xf>
    <xf numFmtId="0" fontId="36" fillId="0" borderId="0" xfId="0" applyFont="1" applyBorder="1" applyAlignment="1" applyProtection="1">
      <alignment horizontal="left" vertical="center" shrinkToFit="1"/>
    </xf>
    <xf numFmtId="0" fontId="30" fillId="0" borderId="0" xfId="0" applyFont="1" applyBorder="1" applyAlignment="1" applyProtection="1">
      <alignment vertical="center" shrinkToFit="1"/>
    </xf>
    <xf numFmtId="0" fontId="32" fillId="0" borderId="0" xfId="0" applyFont="1" applyAlignment="1" applyProtection="1">
      <alignment vertical="center" wrapText="1"/>
    </xf>
    <xf numFmtId="0" fontId="26" fillId="0" borderId="0" xfId="0" applyFont="1" applyBorder="1" applyAlignment="1" applyProtection="1">
      <alignment vertical="center" wrapText="1"/>
    </xf>
    <xf numFmtId="0" fontId="26" fillId="0" borderId="119" xfId="0" applyFont="1" applyBorder="1" applyAlignment="1" applyProtection="1">
      <alignment horizontal="right" vertical="center"/>
    </xf>
    <xf numFmtId="0" fontId="25" fillId="0" borderId="18" xfId="0" applyFont="1" applyBorder="1" applyAlignment="1" applyProtection="1">
      <alignment horizontal="right" vertical="center"/>
    </xf>
    <xf numFmtId="0" fontId="9" fillId="5" borderId="0" xfId="0" applyFont="1" applyFill="1" applyAlignment="1" applyProtection="1">
      <alignment vertical="center"/>
    </xf>
    <xf numFmtId="38" fontId="0" fillId="0" borderId="43" xfId="0" applyNumberFormat="1" applyBorder="1" applyAlignment="1">
      <alignment vertical="center"/>
    </xf>
    <xf numFmtId="0" fontId="0" fillId="0" borderId="120" xfId="0" applyBorder="1" applyAlignment="1">
      <alignment vertical="center"/>
    </xf>
    <xf numFmtId="0" fontId="0" fillId="0" borderId="0" xfId="0" applyAlignment="1">
      <alignment horizontal="center" vertical="center"/>
    </xf>
    <xf numFmtId="0" fontId="23" fillId="0" borderId="0" xfId="0" applyFont="1" applyAlignment="1">
      <alignment horizontal="center" vertical="center"/>
    </xf>
    <xf numFmtId="0" fontId="0" fillId="0" borderId="42" xfId="0" applyFill="1" applyBorder="1" applyAlignment="1">
      <alignment vertical="top"/>
    </xf>
    <xf numFmtId="0" fontId="0" fillId="0" borderId="42" xfId="0" applyFont="1" applyBorder="1" applyAlignment="1">
      <alignment vertical="top"/>
    </xf>
    <xf numFmtId="0" fontId="0" fillId="0" borderId="43" xfId="0" applyFont="1" applyBorder="1" applyAlignment="1">
      <alignment vertical="center"/>
    </xf>
    <xf numFmtId="0" fontId="60" fillId="0" borderId="0" xfId="0" applyFont="1" applyAlignment="1" applyProtection="1">
      <alignment vertical="center"/>
    </xf>
    <xf numFmtId="0" fontId="0" fillId="0" borderId="42" xfId="0" applyBorder="1" applyAlignment="1">
      <alignment horizontal="left" vertical="top" indent="1"/>
    </xf>
    <xf numFmtId="0" fontId="23" fillId="0" borderId="42" xfId="0" applyFont="1" applyBorder="1" applyAlignment="1">
      <alignment horizontal="left" vertical="top" indent="1"/>
    </xf>
    <xf numFmtId="0" fontId="0" fillId="0" borderId="121" xfId="0" applyBorder="1" applyAlignment="1">
      <alignment horizontal="right" vertical="center"/>
    </xf>
    <xf numFmtId="0" fontId="0" fillId="0" borderId="120" xfId="0" applyBorder="1" applyAlignment="1">
      <alignment horizontal="right" vertical="center"/>
    </xf>
    <xf numFmtId="0" fontId="23" fillId="0" borderId="58" xfId="0" applyFont="1" applyBorder="1" applyAlignment="1">
      <alignment horizontal="left" vertical="top" indent="1"/>
    </xf>
    <xf numFmtId="0" fontId="23" fillId="0" borderId="43" xfId="0" applyFont="1" applyBorder="1" applyAlignment="1">
      <alignment horizontal="right" vertical="center"/>
    </xf>
    <xf numFmtId="0" fontId="6" fillId="5" borderId="0" xfId="0" applyFont="1" applyFill="1" applyAlignment="1" applyProtection="1">
      <alignment vertical="center"/>
    </xf>
    <xf numFmtId="0" fontId="23" fillId="0" borderId="60" xfId="0" applyFont="1" applyBorder="1" applyAlignment="1">
      <alignment vertical="top"/>
    </xf>
    <xf numFmtId="0" fontId="23" fillId="0" borderId="61" xfId="0" applyFont="1" applyBorder="1" applyAlignment="1">
      <alignment vertical="center"/>
    </xf>
    <xf numFmtId="0" fontId="0" fillId="0" borderId="41" xfId="0" applyBorder="1" applyAlignment="1">
      <alignment horizontal="left" vertical="center"/>
    </xf>
    <xf numFmtId="0" fontId="0" fillId="0" borderId="67" xfId="0" applyBorder="1" applyAlignment="1">
      <alignment horizontal="left" vertical="top" indent="1"/>
    </xf>
    <xf numFmtId="0" fontId="0" fillId="0" borderId="42" xfId="0" applyFill="1" applyBorder="1" applyAlignment="1">
      <alignment horizontal="left" vertical="top" indent="1"/>
    </xf>
    <xf numFmtId="38" fontId="0" fillId="0" borderId="41" xfId="2" applyFont="1" applyBorder="1" applyAlignment="1">
      <alignment horizontal="right" vertical="center"/>
    </xf>
    <xf numFmtId="38" fontId="0" fillId="0" borderId="43" xfId="2" applyFont="1" applyBorder="1" applyAlignment="1">
      <alignment horizontal="right" vertical="center"/>
    </xf>
    <xf numFmtId="38" fontId="0" fillId="0" borderId="68" xfId="2" applyFont="1" applyBorder="1" applyAlignment="1">
      <alignment horizontal="right" vertical="center"/>
    </xf>
    <xf numFmtId="38" fontId="0" fillId="0" borderId="47" xfId="2" applyFont="1" applyBorder="1" applyAlignment="1">
      <alignment horizontal="right" vertical="center"/>
    </xf>
    <xf numFmtId="0" fontId="0" fillId="9" borderId="0" xfId="0" applyFill="1" applyAlignment="1">
      <alignment horizontal="center" vertical="center"/>
    </xf>
    <xf numFmtId="0" fontId="0" fillId="0" borderId="0" xfId="0" applyFill="1" applyAlignment="1">
      <alignment horizontal="center" vertical="center"/>
    </xf>
    <xf numFmtId="0" fontId="0" fillId="9" borderId="0" xfId="0" applyFont="1" applyFill="1" applyAlignment="1">
      <alignment horizontal="center" vertical="center"/>
    </xf>
    <xf numFmtId="0" fontId="23" fillId="9" borderId="0" xfId="0" applyFont="1" applyFill="1" applyAlignment="1">
      <alignment horizontal="center" vertical="center"/>
    </xf>
    <xf numFmtId="0" fontId="23" fillId="0" borderId="39" xfId="0" applyFont="1" applyBorder="1" applyAlignment="1">
      <alignment vertical="top"/>
    </xf>
    <xf numFmtId="0" fontId="23" fillId="5" borderId="42" xfId="0" applyFont="1" applyFill="1" applyBorder="1" applyAlignment="1">
      <alignment horizontal="left" vertical="top" indent="1"/>
    </xf>
    <xf numFmtId="0" fontId="23" fillId="5" borderId="44" xfId="0" applyFont="1" applyFill="1" applyBorder="1" applyAlignment="1">
      <alignment horizontal="left" vertical="top" indent="1"/>
    </xf>
    <xf numFmtId="0" fontId="61" fillId="0" borderId="0" xfId="0" applyFont="1" applyAlignment="1" applyProtection="1">
      <alignment horizontal="right" vertical="center"/>
    </xf>
    <xf numFmtId="0" fontId="38" fillId="0" borderId="0" xfId="0" applyFont="1" applyBorder="1" applyAlignment="1" applyProtection="1">
      <alignment horizontal="left" vertical="center" shrinkToFit="1"/>
    </xf>
    <xf numFmtId="0" fontId="37" fillId="0" borderId="0" xfId="1" applyFont="1" applyBorder="1" applyAlignment="1" applyProtection="1">
      <alignment horizontal="left" vertical="center" wrapText="1"/>
    </xf>
    <xf numFmtId="0" fontId="27" fillId="0" borderId="0" xfId="0" applyFont="1" applyFill="1" applyAlignment="1" applyProtection="1">
      <alignment vertical="center"/>
    </xf>
    <xf numFmtId="0" fontId="62" fillId="0" borderId="0" xfId="0" applyFont="1" applyFill="1" applyBorder="1" applyAlignment="1" applyProtection="1">
      <alignment horizontal="center" vertical="center"/>
    </xf>
    <xf numFmtId="0" fontId="62" fillId="0" borderId="0" xfId="0" applyFont="1" applyFill="1" applyBorder="1" applyAlignment="1" applyProtection="1">
      <alignment vertical="center"/>
    </xf>
    <xf numFmtId="0" fontId="59" fillId="0" borderId="0" xfId="0" applyFont="1" applyFill="1" applyAlignment="1" applyProtection="1">
      <alignment vertical="center"/>
    </xf>
    <xf numFmtId="0" fontId="62" fillId="0" borderId="0" xfId="0" applyFont="1" applyBorder="1" applyAlignment="1" applyProtection="1">
      <alignment vertical="center"/>
    </xf>
    <xf numFmtId="0" fontId="62" fillId="2" borderId="4" xfId="0" applyFont="1" applyFill="1" applyBorder="1" applyAlignment="1" applyProtection="1">
      <alignment horizontal="center" vertical="center"/>
      <protection locked="0"/>
    </xf>
    <xf numFmtId="0" fontId="31" fillId="2" borderId="0" xfId="0" applyFont="1" applyFill="1" applyBorder="1" applyAlignment="1" applyProtection="1">
      <alignment vertical="center"/>
      <protection locked="0"/>
    </xf>
    <xf numFmtId="0" fontId="8" fillId="0" borderId="0" xfId="0" applyFont="1" applyFill="1" applyAlignment="1" applyProtection="1">
      <alignment vertical="center"/>
    </xf>
    <xf numFmtId="0" fontId="9" fillId="0" borderId="0" xfId="0" applyFont="1" applyFill="1" applyAlignment="1" applyProtection="1">
      <alignment vertical="center"/>
    </xf>
    <xf numFmtId="0" fontId="63" fillId="0" borderId="0" xfId="0" applyFont="1" applyBorder="1" applyAlignment="1" applyProtection="1">
      <alignment vertical="center"/>
    </xf>
    <xf numFmtId="0" fontId="59" fillId="0" borderId="0" xfId="0" applyFont="1" applyAlignment="1" applyProtection="1">
      <alignment vertical="center"/>
    </xf>
    <xf numFmtId="0" fontId="62" fillId="0" borderId="0" xfId="0" applyFont="1" applyFill="1" applyBorder="1" applyAlignment="1" applyProtection="1">
      <alignment horizontal="left" vertical="center"/>
    </xf>
    <xf numFmtId="0" fontId="59" fillId="0" borderId="0" xfId="0" applyFont="1" applyBorder="1" applyAlignment="1" applyProtection="1">
      <alignment vertical="center"/>
    </xf>
    <xf numFmtId="178" fontId="29" fillId="0" borderId="54" xfId="0" applyNumberFormat="1" applyFont="1" applyFill="1" applyBorder="1" applyAlignment="1" applyProtection="1">
      <alignment vertical="center" shrinkToFit="1"/>
    </xf>
    <xf numFmtId="178" fontId="29" fillId="0" borderId="124" xfId="0" applyNumberFormat="1" applyFont="1" applyFill="1" applyBorder="1" applyAlignment="1" applyProtection="1">
      <alignment vertical="center" shrinkToFit="1"/>
    </xf>
    <xf numFmtId="178" fontId="29" fillId="0" borderId="125" xfId="0" applyNumberFormat="1" applyFont="1" applyFill="1" applyBorder="1" applyAlignment="1" applyProtection="1">
      <alignment vertical="center" shrinkToFit="1"/>
    </xf>
    <xf numFmtId="38" fontId="29" fillId="5" borderId="22" xfId="2" applyFont="1" applyFill="1" applyBorder="1" applyAlignment="1" applyProtection="1">
      <alignment vertical="center" wrapText="1"/>
      <protection locked="0"/>
    </xf>
    <xf numFmtId="0" fontId="66" fillId="3" borderId="7" xfId="1" applyFont="1" applyFill="1" applyBorder="1" applyAlignment="1" applyProtection="1">
      <alignment horizontal="center" vertical="center"/>
    </xf>
    <xf numFmtId="49" fontId="66" fillId="3" borderId="35" xfId="1" applyNumberFormat="1" applyFont="1" applyFill="1" applyBorder="1" applyAlignment="1" applyProtection="1">
      <alignment horizontal="center" vertical="center"/>
    </xf>
    <xf numFmtId="181" fontId="67" fillId="3" borderId="82" xfId="2" applyNumberFormat="1" applyFont="1" applyFill="1" applyBorder="1" applyAlignment="1" applyProtection="1">
      <alignment horizontal="center" vertical="center"/>
    </xf>
    <xf numFmtId="49" fontId="66" fillId="3" borderId="73" xfId="1" applyNumberFormat="1" applyFont="1" applyFill="1" applyBorder="1" applyAlignment="1" applyProtection="1">
      <alignment horizontal="center" vertical="center"/>
    </xf>
    <xf numFmtId="181" fontId="66" fillId="3" borderId="71" xfId="1" applyNumberFormat="1" applyFont="1" applyFill="1" applyBorder="1" applyAlignment="1" applyProtection="1">
      <alignment horizontal="center" vertical="center"/>
    </xf>
    <xf numFmtId="181" fontId="67" fillId="3" borderId="36" xfId="2" applyNumberFormat="1" applyFont="1" applyFill="1" applyBorder="1" applyAlignment="1" applyProtection="1">
      <alignment horizontal="center" vertical="center"/>
    </xf>
    <xf numFmtId="181" fontId="67" fillId="3" borderId="94" xfId="2" applyNumberFormat="1" applyFont="1" applyFill="1" applyBorder="1" applyAlignment="1" applyProtection="1">
      <alignment horizontal="center" vertical="center"/>
    </xf>
    <xf numFmtId="181" fontId="67" fillId="3" borderId="102" xfId="2" applyNumberFormat="1" applyFont="1" applyFill="1" applyBorder="1" applyAlignment="1" applyProtection="1">
      <alignment horizontal="center" vertical="center"/>
    </xf>
    <xf numFmtId="0" fontId="66" fillId="3" borderId="36" xfId="1" applyFont="1" applyFill="1" applyBorder="1" applyAlignment="1" applyProtection="1">
      <alignment horizontal="center" vertical="center"/>
    </xf>
    <xf numFmtId="0" fontId="66" fillId="3" borderId="34" xfId="1" applyFont="1" applyFill="1" applyBorder="1" applyAlignment="1" applyProtection="1">
      <alignment horizontal="center" vertical="center"/>
    </xf>
    <xf numFmtId="0" fontId="66" fillId="3" borderId="82" xfId="1" applyFont="1" applyFill="1" applyBorder="1" applyAlignment="1" applyProtection="1">
      <alignment horizontal="center" vertical="center"/>
    </xf>
    <xf numFmtId="0" fontId="66" fillId="3" borderId="11" xfId="1" applyFont="1" applyFill="1" applyBorder="1" applyAlignment="1" applyProtection="1">
      <alignment horizontal="center" vertical="center"/>
    </xf>
    <xf numFmtId="49" fontId="66" fillId="3" borderId="5" xfId="1" applyNumberFormat="1" applyFont="1" applyFill="1" applyBorder="1" applyAlignment="1" applyProtection="1">
      <alignment horizontal="center" vertical="center"/>
    </xf>
    <xf numFmtId="181" fontId="66" fillId="3" borderId="88" xfId="1" applyNumberFormat="1" applyFont="1" applyFill="1" applyBorder="1" applyAlignment="1" applyProtection="1">
      <alignment horizontal="center" vertical="center"/>
    </xf>
    <xf numFmtId="181" fontId="66" fillId="3" borderId="74" xfId="1" applyNumberFormat="1" applyFont="1" applyFill="1" applyBorder="1" applyAlignment="1" applyProtection="1">
      <alignment horizontal="center" vertical="center"/>
    </xf>
    <xf numFmtId="181" fontId="66" fillId="3" borderId="66" xfId="1" applyNumberFormat="1" applyFont="1" applyFill="1" applyBorder="1" applyAlignment="1" applyProtection="1">
      <alignment horizontal="center" vertical="center"/>
    </xf>
    <xf numFmtId="181" fontId="66" fillId="3" borderId="8" xfId="1" applyNumberFormat="1" applyFont="1" applyFill="1" applyBorder="1" applyAlignment="1" applyProtection="1">
      <alignment horizontal="center" vertical="center"/>
    </xf>
    <xf numFmtId="181" fontId="66" fillId="3" borderId="108" xfId="1" applyNumberFormat="1" applyFont="1" applyFill="1" applyBorder="1" applyAlignment="1" applyProtection="1">
      <alignment horizontal="center" vertical="center"/>
    </xf>
    <xf numFmtId="181" fontId="66" fillId="3" borderId="101" xfId="1" applyNumberFormat="1" applyFont="1" applyFill="1" applyBorder="1" applyAlignment="1" applyProtection="1">
      <alignment horizontal="center" vertical="center"/>
    </xf>
    <xf numFmtId="0" fontId="66" fillId="3" borderId="8" xfId="1" applyFont="1" applyFill="1" applyBorder="1" applyAlignment="1" applyProtection="1">
      <alignment horizontal="center" vertical="center"/>
    </xf>
    <xf numFmtId="0" fontId="66" fillId="3" borderId="83" xfId="1" applyFont="1" applyFill="1" applyBorder="1" applyAlignment="1" applyProtection="1">
      <alignment horizontal="center" vertical="center"/>
    </xf>
    <xf numFmtId="0" fontId="25" fillId="0" borderId="0" xfId="0" applyFont="1" applyFill="1" applyAlignment="1" applyProtection="1">
      <alignment vertical="center"/>
    </xf>
    <xf numFmtId="0" fontId="38" fillId="0" borderId="0" xfId="0" applyFont="1" applyAlignment="1" applyProtection="1">
      <alignment horizontal="center" vertical="center"/>
    </xf>
    <xf numFmtId="181" fontId="65" fillId="0" borderId="20" xfId="1" applyNumberFormat="1" applyFont="1" applyFill="1" applyBorder="1" applyAlignment="1" applyProtection="1">
      <alignment horizontal="right" vertical="center"/>
      <protection locked="0"/>
    </xf>
    <xf numFmtId="181" fontId="65" fillId="0" borderId="13" xfId="1" applyNumberFormat="1" applyFont="1" applyFill="1" applyBorder="1" applyAlignment="1" applyProtection="1">
      <alignment horizontal="center" vertical="center"/>
      <protection locked="0"/>
    </xf>
    <xf numFmtId="181" fontId="1" fillId="0" borderId="54" xfId="1" applyNumberFormat="1" applyFont="1" applyFill="1" applyBorder="1" applyAlignment="1" applyProtection="1">
      <alignment horizontal="center" vertical="center"/>
      <protection locked="0"/>
    </xf>
    <xf numFmtId="181" fontId="1" fillId="0" borderId="17" xfId="1" applyNumberFormat="1" applyFont="1" applyFill="1" applyBorder="1" applyAlignment="1" applyProtection="1">
      <alignment horizontal="center" vertical="center"/>
      <protection locked="0"/>
    </xf>
    <xf numFmtId="181" fontId="1" fillId="0" borderId="18" xfId="1" applyNumberFormat="1" applyFont="1" applyFill="1" applyBorder="1" applyAlignment="1" applyProtection="1">
      <alignment horizontal="center" vertical="center"/>
      <protection locked="0"/>
    </xf>
    <xf numFmtId="181" fontId="1" fillId="0" borderId="16" xfId="1" applyNumberFormat="1" applyFont="1" applyFill="1" applyBorder="1" applyAlignment="1" applyProtection="1">
      <alignment horizontal="center" vertical="center"/>
      <protection locked="0"/>
    </xf>
    <xf numFmtId="38" fontId="25" fillId="8" borderId="17" xfId="2" applyFont="1" applyFill="1" applyBorder="1" applyAlignment="1" applyProtection="1">
      <alignment vertical="center" wrapText="1"/>
      <protection locked="0"/>
    </xf>
    <xf numFmtId="0" fontId="46" fillId="7" borderId="131" xfId="0" applyFont="1" applyFill="1" applyBorder="1" applyAlignment="1" applyProtection="1">
      <alignment horizontal="center" vertical="center" shrinkToFit="1"/>
      <protection locked="0"/>
    </xf>
    <xf numFmtId="38" fontId="25" fillId="8" borderId="18" xfId="2" applyFont="1" applyFill="1" applyBorder="1" applyAlignment="1" applyProtection="1">
      <alignment vertical="center" wrapText="1"/>
      <protection locked="0"/>
    </xf>
    <xf numFmtId="0" fontId="46" fillId="7" borderId="16" xfId="0" applyFont="1" applyFill="1" applyBorder="1" applyAlignment="1" applyProtection="1">
      <alignment horizontal="center" vertical="center" shrinkToFit="1"/>
      <protection locked="0"/>
    </xf>
    <xf numFmtId="0" fontId="62" fillId="0" borderId="0" xfId="0" applyFont="1" applyBorder="1" applyAlignment="1" applyProtection="1">
      <alignment horizontal="left" vertical="center"/>
    </xf>
    <xf numFmtId="0" fontId="36" fillId="0" borderId="82" xfId="1" applyFont="1" applyBorder="1" applyAlignment="1" applyProtection="1">
      <alignment horizontal="center" vertical="center" wrapText="1"/>
    </xf>
    <xf numFmtId="0" fontId="33" fillId="0" borderId="82" xfId="1" applyFont="1" applyBorder="1" applyAlignment="1" applyProtection="1">
      <alignment horizontal="center" vertical="center" wrapText="1"/>
    </xf>
    <xf numFmtId="181" fontId="65" fillId="0" borderId="85" xfId="1" applyNumberFormat="1" applyFont="1" applyFill="1" applyBorder="1" applyAlignment="1" applyProtection="1">
      <alignment horizontal="right" vertical="center"/>
      <protection locked="0"/>
    </xf>
    <xf numFmtId="181" fontId="1" fillId="0" borderId="17" xfId="1" applyNumberFormat="1" applyFont="1" applyBorder="1" applyAlignment="1" applyProtection="1">
      <alignment horizontal="center" vertical="center"/>
      <protection locked="0"/>
    </xf>
    <xf numFmtId="0" fontId="18" fillId="0" borderId="0" xfId="0" applyFont="1" applyFill="1" applyBorder="1" applyAlignment="1" applyProtection="1">
      <alignment horizontal="center" vertical="center"/>
    </xf>
    <xf numFmtId="0" fontId="62" fillId="0" borderId="0" xfId="0" applyFont="1" applyBorder="1" applyAlignment="1" applyProtection="1">
      <alignment horizontal="center" vertical="center"/>
    </xf>
    <xf numFmtId="0" fontId="62" fillId="0" borderId="0" xfId="0" applyFont="1" applyFill="1" applyBorder="1" applyAlignment="1" applyProtection="1">
      <alignment vertical="center"/>
      <protection locked="0"/>
    </xf>
    <xf numFmtId="0" fontId="68" fillId="0" borderId="0" xfId="0" applyFont="1" applyAlignment="1" applyProtection="1">
      <alignment horizontal="left" vertical="center"/>
    </xf>
    <xf numFmtId="0" fontId="44" fillId="0" borderId="0" xfId="0" applyFont="1" applyFill="1" applyBorder="1" applyAlignment="1" applyProtection="1">
      <alignment horizontal="left" vertical="center"/>
    </xf>
    <xf numFmtId="0" fontId="63" fillId="0" borderId="0" xfId="0" applyFont="1" applyAlignment="1" applyProtection="1">
      <alignment vertical="center"/>
    </xf>
    <xf numFmtId="0" fontId="70" fillId="0" borderId="0" xfId="0" applyFont="1" applyBorder="1" applyAlignment="1" applyProtection="1"/>
    <xf numFmtId="0" fontId="70" fillId="0" borderId="0" xfId="0" applyFont="1" applyFill="1" applyBorder="1" applyAlignment="1" applyProtection="1"/>
    <xf numFmtId="0" fontId="70" fillId="0" borderId="0" xfId="0" applyFont="1" applyFill="1" applyBorder="1" applyAlignment="1" applyProtection="1">
      <alignment horizontal="center"/>
    </xf>
    <xf numFmtId="0" fontId="31" fillId="0" borderId="0" xfId="0" applyFont="1" applyBorder="1" applyAlignment="1" applyProtection="1">
      <alignment horizontal="right" vertical="center" shrinkToFit="1"/>
    </xf>
    <xf numFmtId="0" fontId="25" fillId="0" borderId="0" xfId="0" applyFont="1" applyFill="1" applyBorder="1" applyAlignment="1" applyProtection="1">
      <alignment horizontal="right" vertical="center"/>
    </xf>
    <xf numFmtId="0" fontId="31" fillId="0" borderId="0" xfId="0" applyFont="1">
      <alignment vertical="center"/>
    </xf>
    <xf numFmtId="0" fontId="42" fillId="0" borderId="0" xfId="0" applyFont="1" applyFill="1" applyAlignment="1" applyProtection="1">
      <alignment vertical="center"/>
    </xf>
    <xf numFmtId="0" fontId="31" fillId="0" borderId="0" xfId="0" applyFont="1" applyBorder="1" applyAlignment="1" applyProtection="1">
      <alignment horizontal="left" vertical="center"/>
    </xf>
    <xf numFmtId="0" fontId="38" fillId="0" borderId="0" xfId="0" applyFont="1" applyBorder="1" applyAlignment="1" applyProtection="1">
      <alignment horizontal="left" vertical="center" shrinkToFit="1"/>
    </xf>
    <xf numFmtId="0" fontId="69" fillId="0" borderId="0" xfId="0" applyFont="1" applyBorder="1" applyAlignment="1" applyProtection="1">
      <alignment vertical="center"/>
    </xf>
    <xf numFmtId="0" fontId="48" fillId="0" borderId="0" xfId="0" applyFont="1" applyBorder="1" applyAlignment="1" applyProtection="1">
      <alignment vertical="center"/>
    </xf>
    <xf numFmtId="0" fontId="62" fillId="0" borderId="0" xfId="0" applyFont="1" applyFill="1" applyAlignment="1" applyProtection="1">
      <alignment vertical="center"/>
    </xf>
    <xf numFmtId="0" fontId="59" fillId="0" borderId="0" xfId="0" applyFont="1" applyAlignment="1" applyProtection="1">
      <alignment horizontal="right" vertical="center"/>
    </xf>
    <xf numFmtId="0" fontId="70" fillId="0" borderId="0" xfId="0" applyFont="1" applyBorder="1" applyAlignment="1" applyProtection="1">
      <alignment horizontal="left"/>
    </xf>
    <xf numFmtId="0" fontId="31" fillId="0" borderId="0" xfId="0" applyFont="1" applyFill="1" applyBorder="1" applyAlignment="1" applyProtection="1">
      <alignment vertical="center" wrapText="1"/>
    </xf>
    <xf numFmtId="0" fontId="31" fillId="0" borderId="0" xfId="0" applyFont="1" applyFill="1" applyBorder="1" applyAlignment="1" applyProtection="1">
      <alignment vertical="center"/>
      <protection locked="0"/>
    </xf>
    <xf numFmtId="0" fontId="2" fillId="0" borderId="0" xfId="0" applyFont="1" applyFill="1" applyAlignment="1" applyProtection="1">
      <alignment vertical="center" shrinkToFit="1"/>
    </xf>
    <xf numFmtId="0" fontId="72" fillId="0" borderId="0" xfId="0" applyFont="1" applyAlignment="1" applyProtection="1">
      <alignment horizontal="right" vertical="center"/>
    </xf>
    <xf numFmtId="0" fontId="62" fillId="0" borderId="0" xfId="0" applyFont="1" applyFill="1" applyBorder="1" applyAlignment="1" applyProtection="1">
      <alignment vertical="top"/>
    </xf>
    <xf numFmtId="0" fontId="38" fillId="0" borderId="0" xfId="0" applyFont="1" applyAlignment="1" applyProtection="1">
      <alignment horizontal="left" vertical="center" shrinkToFit="1"/>
    </xf>
    <xf numFmtId="0" fontId="25" fillId="0" borderId="0" xfId="0" applyFont="1" applyBorder="1" applyAlignment="1" applyProtection="1">
      <alignment horizontal="right" vertical="center"/>
    </xf>
    <xf numFmtId="0" fontId="26" fillId="0" borderId="0" xfId="0" applyFont="1" applyFill="1" applyBorder="1" applyAlignment="1" applyProtection="1">
      <alignment vertical="center"/>
    </xf>
    <xf numFmtId="0" fontId="31" fillId="0" borderId="0" xfId="0" applyFont="1" applyAlignment="1" applyProtection="1">
      <alignment horizontal="right" vertical="top"/>
    </xf>
    <xf numFmtId="0" fontId="31" fillId="0" borderId="0" xfId="0" applyFont="1" applyBorder="1" applyAlignment="1" applyProtection="1">
      <alignment horizontal="left" vertical="center"/>
    </xf>
    <xf numFmtId="0" fontId="37" fillId="0" borderId="0" xfId="1" applyFont="1" applyBorder="1" applyAlignment="1" applyProtection="1">
      <alignment horizontal="left" vertical="center" wrapText="1"/>
    </xf>
    <xf numFmtId="38" fontId="0" fillId="0" borderId="43" xfId="0" applyNumberFormat="1" applyFont="1" applyFill="1" applyBorder="1" applyAlignment="1">
      <alignment vertical="center"/>
    </xf>
    <xf numFmtId="0" fontId="0" fillId="0" borderId="139" xfId="0" applyBorder="1" applyAlignment="1">
      <alignment vertical="center"/>
    </xf>
    <xf numFmtId="0" fontId="0" fillId="0" borderId="140" xfId="0" applyBorder="1" applyAlignment="1">
      <alignment horizontal="right" vertical="center"/>
    </xf>
    <xf numFmtId="0" fontId="74" fillId="0" borderId="7" xfId="1" applyFont="1" applyBorder="1" applyAlignment="1" applyProtection="1">
      <alignment vertical="center"/>
      <protection hidden="1"/>
    </xf>
    <xf numFmtId="0" fontId="23" fillId="10" borderId="0" xfId="0" applyFont="1" applyFill="1" applyAlignment="1">
      <alignment horizontal="center" vertical="center"/>
    </xf>
    <xf numFmtId="0" fontId="0" fillId="10" borderId="60" xfId="0" applyFill="1" applyBorder="1" applyAlignment="1">
      <alignment vertical="top"/>
    </xf>
    <xf numFmtId="0" fontId="0" fillId="10" borderId="42" xfId="0" applyFill="1" applyBorder="1" applyAlignment="1">
      <alignment vertical="top"/>
    </xf>
    <xf numFmtId="0" fontId="0" fillId="10" borderId="44" xfId="0" applyFill="1" applyBorder="1" applyAlignment="1">
      <alignment vertical="top"/>
    </xf>
    <xf numFmtId="0" fontId="23" fillId="0" borderId="64" xfId="0" applyFont="1" applyBorder="1" applyAlignment="1">
      <alignment vertical="top"/>
    </xf>
    <xf numFmtId="0" fontId="23" fillId="0" borderId="68" xfId="0" applyFont="1" applyBorder="1" applyAlignment="1">
      <alignment horizontal="right" vertical="center"/>
    </xf>
    <xf numFmtId="0" fontId="23" fillId="0" borderId="59" xfId="0" applyFont="1" applyBorder="1" applyAlignment="1">
      <alignment horizontal="right" vertical="center"/>
    </xf>
    <xf numFmtId="0" fontId="23" fillId="0" borderId="61" xfId="0" applyFont="1" applyBorder="1" applyAlignment="1">
      <alignment horizontal="right" vertical="center"/>
    </xf>
    <xf numFmtId="0" fontId="23" fillId="0" borderId="41" xfId="0" applyFont="1" applyBorder="1" applyAlignment="1">
      <alignment horizontal="right" vertical="center"/>
    </xf>
    <xf numFmtId="0" fontId="0" fillId="0" borderId="141" xfId="0" applyBorder="1" applyAlignment="1">
      <alignment vertical="center"/>
    </xf>
    <xf numFmtId="0" fontId="0" fillId="0" borderId="140" xfId="0" applyBorder="1" applyAlignment="1">
      <alignment horizontal="left" vertical="center"/>
    </xf>
    <xf numFmtId="0" fontId="23" fillId="0" borderId="138" xfId="0" applyFont="1" applyBorder="1" applyAlignment="1">
      <alignment vertical="center"/>
    </xf>
    <xf numFmtId="0" fontId="0" fillId="0" borderId="68" xfId="0" applyBorder="1" applyAlignment="1">
      <alignment vertical="center"/>
    </xf>
    <xf numFmtId="0" fontId="20" fillId="0" borderId="138" xfId="0" applyFont="1" applyBorder="1">
      <alignment vertical="center"/>
    </xf>
    <xf numFmtId="0" fontId="23" fillId="0" borderId="42" xfId="0" applyFont="1" applyBorder="1" applyAlignment="1">
      <alignment vertical="top" wrapText="1"/>
    </xf>
    <xf numFmtId="0" fontId="23" fillId="0" borderId="67" xfId="0" applyFont="1" applyBorder="1" applyAlignment="1">
      <alignment vertical="top"/>
    </xf>
    <xf numFmtId="0" fontId="23" fillId="0" borderId="44" xfId="0" applyFont="1" applyBorder="1" applyAlignment="1">
      <alignment vertical="top" wrapText="1"/>
    </xf>
    <xf numFmtId="0" fontId="23" fillId="0" borderId="44" xfId="0" applyFont="1" applyBorder="1" applyAlignment="1">
      <alignment vertical="top"/>
    </xf>
    <xf numFmtId="0" fontId="23" fillId="0" borderId="58" xfId="0" applyFont="1" applyBorder="1" applyAlignment="1">
      <alignment vertical="top"/>
    </xf>
    <xf numFmtId="38" fontId="25" fillId="8" borderId="20" xfId="2" applyFont="1" applyFill="1" applyBorder="1" applyAlignment="1" applyProtection="1">
      <alignment vertical="center" wrapText="1"/>
      <protection locked="0"/>
    </xf>
    <xf numFmtId="38" fontId="25" fillId="8" borderId="114" xfId="2" applyFont="1" applyFill="1" applyBorder="1" applyAlignment="1" applyProtection="1">
      <alignment vertical="center" wrapText="1"/>
      <protection locked="0"/>
    </xf>
    <xf numFmtId="0" fontId="0" fillId="0" borderId="47" xfId="0" applyBorder="1" applyAlignment="1">
      <alignment horizontal="right" vertical="center"/>
    </xf>
    <xf numFmtId="0" fontId="23" fillId="5" borderId="0" xfId="0" applyFont="1" applyFill="1" applyAlignment="1">
      <alignment horizontal="center" vertical="center"/>
    </xf>
    <xf numFmtId="0" fontId="23" fillId="5" borderId="64" xfId="0" applyFont="1" applyFill="1" applyBorder="1" applyAlignment="1">
      <alignment horizontal="left" vertical="top"/>
    </xf>
    <xf numFmtId="0" fontId="23" fillId="5" borderId="138" xfId="0" applyFont="1" applyFill="1" applyBorder="1" applyAlignment="1">
      <alignment horizontal="right" vertical="center"/>
    </xf>
    <xf numFmtId="0" fontId="23" fillId="5" borderId="64" xfId="0" applyFont="1" applyFill="1" applyBorder="1" applyAlignment="1">
      <alignment horizontal="left" vertical="top" indent="1"/>
    </xf>
    <xf numFmtId="0" fontId="23" fillId="5" borderId="42" xfId="0" applyFont="1" applyFill="1" applyBorder="1" applyAlignment="1">
      <alignment horizontal="left" vertical="top"/>
    </xf>
    <xf numFmtId="0" fontId="23" fillId="5" borderId="43" xfId="0" applyFont="1" applyFill="1" applyBorder="1" applyAlignment="1">
      <alignment horizontal="right" vertical="center"/>
    </xf>
    <xf numFmtId="0" fontId="59" fillId="0" borderId="0" xfId="0" applyFont="1" applyAlignment="1" applyProtection="1">
      <alignment horizontal="right" vertical="top" wrapText="1"/>
    </xf>
    <xf numFmtId="0" fontId="26" fillId="0" borderId="7" xfId="0" applyFont="1" applyBorder="1" applyAlignment="1" applyProtection="1">
      <alignment horizontal="center" vertical="center"/>
    </xf>
    <xf numFmtId="0" fontId="26" fillId="2" borderId="5" xfId="0" applyFont="1" applyFill="1" applyBorder="1" applyAlignment="1" applyProtection="1">
      <alignment horizontal="left" vertical="center"/>
      <protection locked="0"/>
    </xf>
    <xf numFmtId="0" fontId="26" fillId="2" borderId="8" xfId="0" applyFont="1" applyFill="1" applyBorder="1" applyAlignment="1" applyProtection="1">
      <alignment horizontal="left" vertical="center"/>
      <protection locked="0"/>
    </xf>
    <xf numFmtId="0" fontId="26" fillId="2" borderId="17" xfId="0" applyFont="1" applyFill="1" applyBorder="1" applyAlignment="1" applyProtection="1">
      <alignment horizontal="left" vertical="center"/>
      <protection locked="0"/>
    </xf>
    <xf numFmtId="0" fontId="26" fillId="2" borderId="18" xfId="0" applyFont="1" applyFill="1" applyBorder="1" applyAlignment="1" applyProtection="1">
      <alignment horizontal="left" vertical="center"/>
      <protection locked="0"/>
    </xf>
    <xf numFmtId="0" fontId="28" fillId="0" borderId="8" xfId="0" applyFont="1" applyBorder="1" applyAlignment="1" applyProtection="1">
      <alignment horizontal="left" vertical="center" wrapText="1"/>
    </xf>
    <xf numFmtId="0" fontId="28" fillId="0" borderId="6" xfId="0" applyFont="1" applyBorder="1" applyAlignment="1" applyProtection="1">
      <alignment horizontal="left" vertical="center" wrapText="1"/>
    </xf>
    <xf numFmtId="0" fontId="28" fillId="0" borderId="18" xfId="0" applyFont="1" applyBorder="1" applyAlignment="1" applyProtection="1">
      <alignment horizontal="left" vertical="center" wrapText="1"/>
    </xf>
    <xf numFmtId="0" fontId="28" fillId="0" borderId="16" xfId="0" applyFont="1" applyBorder="1" applyAlignment="1" applyProtection="1">
      <alignment horizontal="left" vertical="center" wrapText="1"/>
    </xf>
    <xf numFmtId="0" fontId="31" fillId="0" borderId="2" xfId="0" applyFont="1" applyBorder="1" applyAlignment="1" applyProtection="1">
      <alignment horizontal="center" vertical="center" shrinkToFit="1"/>
    </xf>
    <xf numFmtId="0" fontId="31" fillId="0" borderId="3" xfId="0" applyFont="1" applyBorder="1" applyAlignment="1" applyProtection="1">
      <alignment horizontal="center" vertical="center" shrinkToFit="1"/>
    </xf>
    <xf numFmtId="0" fontId="26" fillId="0" borderId="110" xfId="0" applyFont="1" applyBorder="1" applyAlignment="1" applyProtection="1">
      <alignment horizontal="center" vertical="center" wrapText="1"/>
    </xf>
    <xf numFmtId="0" fontId="26" fillId="0" borderId="111" xfId="0" applyFont="1" applyBorder="1" applyAlignment="1" applyProtection="1">
      <alignment horizontal="center" vertical="center"/>
    </xf>
    <xf numFmtId="49" fontId="2" fillId="0" borderId="111" xfId="0" applyNumberFormat="1" applyFont="1" applyBorder="1" applyAlignment="1" applyProtection="1">
      <alignment horizontal="center" vertical="center"/>
      <protection locked="0"/>
    </xf>
    <xf numFmtId="49" fontId="2" fillId="0" borderId="112" xfId="0" applyNumberFormat="1" applyFont="1" applyBorder="1" applyAlignment="1" applyProtection="1">
      <alignment horizontal="center" vertical="center"/>
      <protection locked="0"/>
    </xf>
    <xf numFmtId="0" fontId="27" fillId="2" borderId="35" xfId="0" applyFont="1" applyFill="1" applyBorder="1" applyAlignment="1" applyProtection="1">
      <alignment horizontal="center" vertical="center"/>
      <protection locked="0"/>
    </xf>
    <xf numFmtId="0" fontId="27" fillId="2" borderId="36" xfId="0" applyFont="1" applyFill="1" applyBorder="1" applyAlignment="1" applyProtection="1">
      <alignment horizontal="center" vertical="center"/>
      <protection locked="0"/>
    </xf>
    <xf numFmtId="0" fontId="27" fillId="2" borderId="35" xfId="0" applyFont="1" applyFill="1" applyBorder="1" applyAlignment="1" applyProtection="1">
      <alignment horizontal="left" vertical="center"/>
      <protection locked="0"/>
    </xf>
    <xf numFmtId="0" fontId="27" fillId="2" borderId="36" xfId="0" applyFont="1" applyFill="1" applyBorder="1" applyAlignment="1" applyProtection="1">
      <alignment horizontal="left" vertical="center"/>
      <protection locked="0"/>
    </xf>
    <xf numFmtId="0" fontId="27" fillId="2" borderId="37" xfId="0" applyFont="1" applyFill="1" applyBorder="1" applyAlignment="1" applyProtection="1">
      <alignment horizontal="left" vertical="center"/>
      <protection locked="0"/>
    </xf>
    <xf numFmtId="0" fontId="26" fillId="0" borderId="35" xfId="0" applyFont="1" applyBorder="1" applyAlignment="1" applyProtection="1">
      <alignment horizontal="distributed" vertical="center"/>
    </xf>
    <xf numFmtId="0" fontId="26" fillId="0" borderId="8" xfId="0" applyFont="1" applyFill="1" applyBorder="1" applyAlignment="1" applyProtection="1">
      <alignment horizontal="center" vertical="center"/>
    </xf>
    <xf numFmtId="0" fontId="26" fillId="0" borderId="6" xfId="0" applyFont="1" applyFill="1" applyBorder="1" applyAlignment="1" applyProtection="1">
      <alignment horizontal="center" vertical="center"/>
    </xf>
    <xf numFmtId="0" fontId="26" fillId="2" borderId="25" xfId="0" applyFont="1" applyFill="1" applyBorder="1" applyAlignment="1" applyProtection="1">
      <alignment horizontal="left" vertical="center"/>
      <protection locked="0"/>
    </xf>
    <xf numFmtId="0" fontId="26" fillId="2" borderId="26" xfId="0" applyFont="1" applyFill="1" applyBorder="1" applyAlignment="1" applyProtection="1">
      <alignment horizontal="left" vertical="center"/>
      <protection locked="0"/>
    </xf>
    <xf numFmtId="0" fontId="26" fillId="2" borderId="27" xfId="0" applyFont="1" applyFill="1" applyBorder="1" applyAlignment="1" applyProtection="1">
      <alignment horizontal="left" vertical="center"/>
      <protection locked="0"/>
    </xf>
    <xf numFmtId="0" fontId="26" fillId="2" borderId="51" xfId="0" applyFont="1" applyFill="1" applyBorder="1" applyAlignment="1" applyProtection="1">
      <alignment horizontal="center" vertical="center"/>
      <protection locked="0"/>
    </xf>
    <xf numFmtId="0" fontId="26" fillId="2" borderId="15" xfId="0" applyFont="1" applyFill="1" applyBorder="1" applyAlignment="1" applyProtection="1">
      <alignment horizontal="center" vertical="center"/>
      <protection locked="0"/>
    </xf>
    <xf numFmtId="0" fontId="26" fillId="2" borderId="52" xfId="0" applyFont="1" applyFill="1" applyBorder="1" applyAlignment="1" applyProtection="1">
      <alignment horizontal="center" vertical="center"/>
      <protection locked="0"/>
    </xf>
    <xf numFmtId="0" fontId="26" fillId="2" borderId="51" xfId="0" applyFont="1" applyFill="1" applyBorder="1" applyAlignment="1" applyProtection="1">
      <alignment horizontal="left" vertical="center"/>
      <protection locked="0"/>
    </xf>
    <xf numFmtId="0" fontId="26" fillId="2" borderId="15" xfId="0" applyFont="1" applyFill="1" applyBorder="1" applyAlignment="1" applyProtection="1">
      <alignment horizontal="left" vertical="center"/>
      <protection locked="0"/>
    </xf>
    <xf numFmtId="0" fontId="26" fillId="2" borderId="53" xfId="0" applyFont="1" applyFill="1" applyBorder="1" applyAlignment="1" applyProtection="1">
      <alignment horizontal="left" vertical="center"/>
      <protection locked="0"/>
    </xf>
    <xf numFmtId="0" fontId="32" fillId="0" borderId="0" xfId="0" applyFont="1" applyAlignment="1" applyProtection="1">
      <alignment horizontal="distributed" vertical="center" wrapText="1" indent="3"/>
    </xf>
    <xf numFmtId="0" fontId="34" fillId="0" borderId="0" xfId="0" applyFont="1" applyAlignment="1" applyProtection="1">
      <alignment horizontal="left" vertical="center" wrapText="1" indent="2"/>
    </xf>
    <xf numFmtId="0" fontId="34" fillId="0" borderId="0" xfId="0" applyFont="1" applyAlignment="1" applyProtection="1">
      <alignment horizontal="left" vertical="top" wrapText="1" indent="1"/>
    </xf>
    <xf numFmtId="0" fontId="34" fillId="0" borderId="0" xfId="0" applyFont="1" applyAlignment="1" applyProtection="1">
      <alignment horizontal="left" vertical="top" indent="1"/>
    </xf>
    <xf numFmtId="0" fontId="33" fillId="0" borderId="0" xfId="0" applyFont="1" applyAlignment="1" applyProtection="1">
      <alignment horizontal="left" vertical="top" wrapText="1" indent="1"/>
    </xf>
    <xf numFmtId="0" fontId="33" fillId="0" borderId="0" xfId="0" applyFont="1" applyAlignment="1" applyProtection="1">
      <alignment horizontal="left" vertical="center" wrapText="1"/>
    </xf>
    <xf numFmtId="0" fontId="57" fillId="0" borderId="0" xfId="0" applyFont="1" applyAlignment="1" applyProtection="1">
      <alignment horizontal="left" vertical="center" indent="3"/>
    </xf>
    <xf numFmtId="0" fontId="58" fillId="0" borderId="0" xfId="0" applyFont="1" applyFill="1" applyAlignment="1" applyProtection="1">
      <alignment horizontal="left" vertical="center" wrapText="1" indent="1"/>
    </xf>
    <xf numFmtId="0" fontId="33" fillId="0" borderId="0" xfId="0" applyFont="1" applyAlignment="1" applyProtection="1">
      <alignment horizontal="left" vertical="top" wrapText="1"/>
    </xf>
    <xf numFmtId="179" fontId="25" fillId="2" borderId="20" xfId="0" applyNumberFormat="1" applyFont="1" applyFill="1" applyBorder="1" applyAlignment="1" applyProtection="1">
      <alignment horizontal="center" vertical="center"/>
      <protection locked="0"/>
    </xf>
    <xf numFmtId="179" fontId="25" fillId="2" borderId="9" xfId="0" applyNumberFormat="1" applyFont="1" applyFill="1" applyBorder="1" applyAlignment="1" applyProtection="1">
      <alignment horizontal="center" vertical="center"/>
      <protection locked="0"/>
    </xf>
    <xf numFmtId="179" fontId="25" fillId="2" borderId="19" xfId="0" applyNumberFormat="1" applyFont="1" applyFill="1" applyBorder="1" applyAlignment="1" applyProtection="1">
      <alignment horizontal="center" vertical="center"/>
      <protection locked="0"/>
    </xf>
    <xf numFmtId="38" fontId="25" fillId="2" borderId="9" xfId="2" applyFont="1" applyFill="1" applyBorder="1" applyAlignment="1" applyProtection="1">
      <alignment horizontal="center" vertical="center"/>
      <protection locked="0"/>
    </xf>
    <xf numFmtId="38" fontId="25" fillId="2" borderId="19" xfId="2" applyFont="1" applyFill="1" applyBorder="1" applyAlignment="1" applyProtection="1">
      <alignment horizontal="center" vertical="center"/>
      <protection locked="0"/>
    </xf>
    <xf numFmtId="0" fontId="25" fillId="7" borderId="38" xfId="0" applyFont="1" applyFill="1" applyBorder="1" applyAlignment="1" applyProtection="1">
      <alignment horizontal="center" vertical="center" textRotation="255" shrinkToFit="1"/>
      <protection locked="0"/>
    </xf>
    <xf numFmtId="0" fontId="25" fillId="7" borderId="46" xfId="0" applyFont="1" applyFill="1" applyBorder="1" applyAlignment="1" applyProtection="1">
      <alignment horizontal="center" vertical="center" textRotation="255" shrinkToFit="1"/>
      <protection locked="0"/>
    </xf>
    <xf numFmtId="0" fontId="25" fillId="7" borderId="115" xfId="0" applyFont="1" applyFill="1" applyBorder="1" applyAlignment="1" applyProtection="1">
      <alignment horizontal="center" vertical="center" shrinkToFit="1"/>
      <protection locked="0"/>
    </xf>
    <xf numFmtId="0" fontId="25" fillId="7" borderId="116" xfId="0" applyFont="1" applyFill="1" applyBorder="1" applyAlignment="1" applyProtection="1">
      <alignment horizontal="center" vertical="center" shrinkToFit="1"/>
      <protection locked="0"/>
    </xf>
    <xf numFmtId="38" fontId="25" fillId="0" borderId="115" xfId="2" applyFont="1" applyFill="1" applyBorder="1" applyAlignment="1" applyProtection="1">
      <alignment horizontal="center" vertical="center" shrinkToFit="1"/>
      <protection locked="0"/>
    </xf>
    <xf numFmtId="38" fontId="25" fillId="0" borderId="116" xfId="2" applyFont="1" applyFill="1" applyBorder="1" applyAlignment="1" applyProtection="1">
      <alignment horizontal="center" vertical="center" shrinkToFit="1"/>
      <protection locked="0"/>
    </xf>
    <xf numFmtId="0" fontId="62" fillId="0" borderId="0" xfId="0" applyFont="1" applyBorder="1" applyAlignment="1" applyProtection="1">
      <alignment horizontal="left" vertical="top" wrapText="1"/>
    </xf>
    <xf numFmtId="176" fontId="29" fillId="0" borderId="10" xfId="0" applyNumberFormat="1" applyFont="1" applyBorder="1" applyAlignment="1" applyProtection="1">
      <alignment horizontal="center" vertical="center"/>
    </xf>
    <xf numFmtId="176" fontId="29" fillId="0" borderId="23" xfId="0" applyNumberFormat="1" applyFont="1" applyBorder="1" applyAlignment="1" applyProtection="1">
      <alignment horizontal="center" vertical="center"/>
    </xf>
    <xf numFmtId="38" fontId="29" fillId="0" borderId="0" xfId="2" applyFont="1" applyFill="1" applyBorder="1" applyAlignment="1" applyProtection="1">
      <alignment horizontal="center" vertical="center" shrinkToFit="1"/>
      <protection locked="0"/>
    </xf>
    <xf numFmtId="0" fontId="29" fillId="0" borderId="96" xfId="0" applyFont="1" applyBorder="1" applyAlignment="1" applyProtection="1">
      <alignment horizontal="center" vertical="center" shrinkToFit="1"/>
    </xf>
    <xf numFmtId="178" fontId="64" fillId="0" borderId="132" xfId="0" applyNumberFormat="1" applyFont="1" applyFill="1" applyBorder="1" applyAlignment="1" applyProtection="1">
      <alignment horizontal="center" wrapText="1" shrinkToFit="1"/>
    </xf>
    <xf numFmtId="178" fontId="64" fillId="0" borderId="133" xfId="0" applyNumberFormat="1" applyFont="1" applyFill="1" applyBorder="1" applyAlignment="1" applyProtection="1">
      <alignment horizontal="center" wrapText="1" shrinkToFit="1"/>
    </xf>
    <xf numFmtId="178" fontId="64" fillId="0" borderId="134" xfId="0" applyNumberFormat="1" applyFont="1" applyFill="1" applyBorder="1" applyAlignment="1" applyProtection="1">
      <alignment horizontal="center" wrapText="1" shrinkToFit="1"/>
    </xf>
    <xf numFmtId="178" fontId="64" fillId="0" borderId="135" xfId="0" applyNumberFormat="1" applyFont="1" applyFill="1" applyBorder="1" applyAlignment="1" applyProtection="1">
      <alignment horizontal="center" wrapText="1" shrinkToFit="1"/>
    </xf>
    <xf numFmtId="178" fontId="64" fillId="0" borderId="30" xfId="0" applyNumberFormat="1" applyFont="1" applyFill="1" applyBorder="1" applyAlignment="1" applyProtection="1">
      <alignment horizontal="center" wrapText="1" shrinkToFit="1"/>
    </xf>
    <xf numFmtId="178" fontId="64" fillId="0" borderId="136" xfId="0" applyNumberFormat="1" applyFont="1" applyFill="1" applyBorder="1" applyAlignment="1" applyProtection="1">
      <alignment horizontal="center" wrapText="1" shrinkToFit="1"/>
    </xf>
    <xf numFmtId="0" fontId="29" fillId="0" borderId="117" xfId="0" applyFont="1" applyBorder="1" applyAlignment="1" applyProtection="1">
      <alignment horizontal="center" vertical="center" wrapText="1" shrinkToFit="1"/>
    </xf>
    <xf numFmtId="0" fontId="29" fillId="0" borderId="109" xfId="0" applyFont="1" applyBorder="1" applyAlignment="1" applyProtection="1">
      <alignment horizontal="center" vertical="center" shrinkToFit="1"/>
    </xf>
    <xf numFmtId="0" fontId="29" fillId="0" borderId="97" xfId="0" applyFont="1" applyBorder="1" applyAlignment="1" applyProtection="1">
      <alignment horizontal="center" vertical="center" shrinkToFit="1"/>
    </xf>
    <xf numFmtId="0" fontId="29" fillId="0" borderId="30" xfId="0" applyFont="1" applyBorder="1" applyAlignment="1" applyProtection="1">
      <alignment horizontal="center" vertical="center" textRotation="255" shrinkToFit="1"/>
    </xf>
    <xf numFmtId="0" fontId="29" fillId="0" borderId="122" xfId="0" applyFont="1" applyBorder="1" applyAlignment="1" applyProtection="1">
      <alignment horizontal="center" vertical="center" textRotation="255" shrinkToFit="1"/>
    </xf>
    <xf numFmtId="0" fontId="29" fillId="0" borderId="98" xfId="0" applyFont="1" applyBorder="1" applyAlignment="1" applyProtection="1">
      <alignment horizontal="center" vertical="center" textRotation="255" shrinkToFit="1"/>
    </xf>
    <xf numFmtId="0" fontId="29" fillId="0" borderId="123" xfId="0" applyFont="1" applyBorder="1" applyAlignment="1" applyProtection="1">
      <alignment horizontal="center" vertical="center" textRotation="255" shrinkToFit="1"/>
    </xf>
    <xf numFmtId="0" fontId="29" fillId="0" borderId="19" xfId="0" applyFont="1" applyFill="1" applyBorder="1" applyAlignment="1" applyProtection="1">
      <alignment horizontal="center" vertical="center"/>
    </xf>
    <xf numFmtId="0" fontId="29" fillId="0" borderId="22" xfId="0" applyFont="1" applyFill="1" applyBorder="1" applyAlignment="1" applyProtection="1">
      <alignment horizontal="center" vertical="center"/>
    </xf>
    <xf numFmtId="0" fontId="29" fillId="0" borderId="23" xfId="0" applyFont="1" applyFill="1" applyBorder="1" applyAlignment="1" applyProtection="1">
      <alignment horizontal="center" vertical="center"/>
    </xf>
    <xf numFmtId="0" fontId="25" fillId="2" borderId="20" xfId="0" applyFont="1" applyFill="1" applyBorder="1" applyAlignment="1" applyProtection="1">
      <alignment horizontal="right" vertical="center"/>
      <protection locked="0"/>
    </xf>
    <xf numFmtId="0" fontId="25" fillId="2" borderId="115" xfId="0" applyFont="1" applyFill="1" applyBorder="1" applyAlignment="1" applyProtection="1">
      <alignment horizontal="right" vertical="center"/>
      <protection locked="0"/>
    </xf>
    <xf numFmtId="0" fontId="29" fillId="0" borderId="54" xfId="0" applyFont="1" applyBorder="1" applyAlignment="1" applyProtection="1">
      <alignment horizontal="center" vertical="center" textRotation="255" shrinkToFit="1"/>
    </xf>
    <xf numFmtId="0" fontId="29" fillId="0" borderId="116" xfId="0" applyFont="1" applyBorder="1" applyAlignment="1" applyProtection="1">
      <alignment horizontal="center" vertical="center" textRotation="255" shrinkToFit="1"/>
    </xf>
    <xf numFmtId="0" fontId="29" fillId="0" borderId="20" xfId="0" applyFont="1" applyFill="1" applyBorder="1" applyAlignment="1" applyProtection="1">
      <alignment horizontal="center" vertical="center"/>
    </xf>
    <xf numFmtId="0" fontId="29" fillId="0" borderId="13" xfId="0" applyFont="1" applyFill="1" applyBorder="1" applyAlignment="1" applyProtection="1">
      <alignment horizontal="center" vertical="center"/>
    </xf>
    <xf numFmtId="0" fontId="29" fillId="0" borderId="54" xfId="0" applyFont="1" applyFill="1" applyBorder="1" applyAlignment="1" applyProtection="1">
      <alignment horizontal="center" vertical="center"/>
    </xf>
    <xf numFmtId="0" fontId="29" fillId="0" borderId="115" xfId="0" applyFont="1" applyFill="1" applyBorder="1" applyAlignment="1" applyProtection="1">
      <alignment horizontal="center" vertical="center"/>
    </xf>
    <xf numFmtId="0" fontId="29" fillId="0" borderId="118" xfId="0" applyFont="1" applyFill="1" applyBorder="1" applyAlignment="1" applyProtection="1">
      <alignment horizontal="center" vertical="center"/>
    </xf>
    <xf numFmtId="0" fontId="29" fillId="0" borderId="116" xfId="0" applyFont="1" applyFill="1" applyBorder="1" applyAlignment="1" applyProtection="1">
      <alignment horizontal="center" vertical="center"/>
    </xf>
    <xf numFmtId="0" fontId="25" fillId="0" borderId="18" xfId="0" applyFont="1" applyBorder="1" applyAlignment="1" applyProtection="1">
      <alignment horizontal="center" vertical="center" shrinkToFit="1"/>
    </xf>
    <xf numFmtId="0" fontId="26" fillId="0" borderId="0" xfId="0" applyFont="1" applyAlignment="1" applyProtection="1">
      <alignment horizontal="center" vertical="center"/>
    </xf>
    <xf numFmtId="0" fontId="18" fillId="8" borderId="0" xfId="0" applyFont="1" applyFill="1" applyBorder="1" applyAlignment="1" applyProtection="1">
      <alignment horizontal="left" vertical="center"/>
    </xf>
    <xf numFmtId="0" fontId="38" fillId="0" borderId="14" xfId="0" applyFont="1" applyBorder="1" applyAlignment="1" applyProtection="1">
      <alignment horizontal="center" vertical="center" shrinkToFit="1"/>
    </xf>
    <xf numFmtId="0" fontId="38" fillId="0" borderId="10" xfId="0" applyFont="1" applyBorder="1" applyAlignment="1" applyProtection="1">
      <alignment horizontal="center" vertical="center" shrinkToFit="1"/>
    </xf>
    <xf numFmtId="0" fontId="38" fillId="0" borderId="21" xfId="0" applyFont="1" applyBorder="1" applyAlignment="1" applyProtection="1">
      <alignment horizontal="center" vertical="center" shrinkToFit="1"/>
    </xf>
    <xf numFmtId="0" fontId="38" fillId="0" borderId="23" xfId="0" applyFont="1" applyBorder="1" applyAlignment="1" applyProtection="1">
      <alignment horizontal="center" vertical="center" shrinkToFit="1"/>
    </xf>
    <xf numFmtId="0" fontId="25" fillId="2" borderId="10" xfId="0" applyFont="1" applyFill="1" applyBorder="1" applyAlignment="1" applyProtection="1">
      <alignment horizontal="center" vertical="center"/>
      <protection locked="0"/>
    </xf>
    <xf numFmtId="0" fontId="25" fillId="2" borderId="23" xfId="0" applyFont="1" applyFill="1" applyBorder="1" applyAlignment="1" applyProtection="1">
      <alignment horizontal="center" vertical="center"/>
      <protection locked="0"/>
    </xf>
    <xf numFmtId="176" fontId="29" fillId="0" borderId="24" xfId="0" applyNumberFormat="1" applyFont="1" applyBorder="1" applyAlignment="1" applyProtection="1">
      <alignment horizontal="center" vertical="center"/>
    </xf>
    <xf numFmtId="176" fontId="29" fillId="0" borderId="28" xfId="0" applyNumberFormat="1" applyFont="1" applyBorder="1" applyAlignment="1" applyProtection="1">
      <alignment horizontal="center" vertical="center"/>
    </xf>
    <xf numFmtId="38" fontId="25" fillId="0" borderId="130" xfId="2" applyFont="1" applyFill="1" applyBorder="1" applyAlignment="1" applyProtection="1">
      <alignment horizontal="center" vertical="center" shrinkToFit="1"/>
      <protection locked="0"/>
    </xf>
    <xf numFmtId="38" fontId="25" fillId="0" borderId="129" xfId="2" applyFont="1" applyFill="1" applyBorder="1" applyAlignment="1" applyProtection="1">
      <alignment horizontal="center" vertical="center" shrinkToFit="1"/>
      <protection locked="0"/>
    </xf>
    <xf numFmtId="0" fontId="25" fillId="7" borderId="11" xfId="0" applyFont="1" applyFill="1" applyBorder="1" applyAlignment="1" applyProtection="1">
      <alignment horizontal="center" vertical="center" textRotation="255" shrinkToFit="1"/>
      <protection locked="0"/>
    </xf>
    <xf numFmtId="0" fontId="25" fillId="7" borderId="34" xfId="0" applyFont="1" applyFill="1" applyBorder="1" applyAlignment="1" applyProtection="1">
      <alignment horizontal="center" vertical="center" textRotation="255" shrinkToFit="1"/>
      <protection locked="0"/>
    </xf>
    <xf numFmtId="0" fontId="25" fillId="7" borderId="128" xfId="0" applyFont="1" applyFill="1" applyBorder="1" applyAlignment="1" applyProtection="1">
      <alignment horizontal="center" vertical="center" shrinkToFit="1"/>
      <protection locked="0"/>
    </xf>
    <xf numFmtId="0" fontId="25" fillId="7" borderId="129" xfId="0" applyFont="1" applyFill="1" applyBorder="1" applyAlignment="1" applyProtection="1">
      <alignment horizontal="center" vertical="center" shrinkToFit="1"/>
      <protection locked="0"/>
    </xf>
    <xf numFmtId="38" fontId="25" fillId="0" borderId="128" xfId="2" applyFont="1" applyFill="1" applyBorder="1" applyAlignment="1" applyProtection="1">
      <alignment horizontal="center" vertical="center" shrinkToFit="1"/>
      <protection locked="0"/>
    </xf>
    <xf numFmtId="38" fontId="25" fillId="2" borderId="5" xfId="2" applyFont="1" applyFill="1" applyBorder="1" applyAlignment="1" applyProtection="1">
      <alignment horizontal="center" vertical="center"/>
      <protection locked="0"/>
    </xf>
    <xf numFmtId="49" fontId="5" fillId="0" borderId="2" xfId="0" applyNumberFormat="1" applyFont="1" applyBorder="1" applyAlignment="1" applyProtection="1">
      <alignment horizontal="right" vertical="center"/>
      <protection locked="0"/>
    </xf>
    <xf numFmtId="0" fontId="5" fillId="0" borderId="3" xfId="0" applyFont="1" applyBorder="1" applyAlignment="1" applyProtection="1">
      <alignment horizontal="right" vertical="center"/>
      <protection locked="0"/>
    </xf>
    <xf numFmtId="0" fontId="38" fillId="0" borderId="0" xfId="0" applyFont="1" applyFill="1" applyBorder="1" applyAlignment="1" applyProtection="1">
      <alignment horizontal="left" vertical="center"/>
    </xf>
    <xf numFmtId="0" fontId="25" fillId="0" borderId="12" xfId="0" applyFont="1" applyBorder="1" applyAlignment="1" applyProtection="1">
      <alignment horizontal="center" vertical="center"/>
    </xf>
    <xf numFmtId="0" fontId="25" fillId="0" borderId="54" xfId="0" applyFont="1" applyBorder="1" applyAlignment="1" applyProtection="1">
      <alignment horizontal="center" vertical="center"/>
    </xf>
    <xf numFmtId="0" fontId="25" fillId="0" borderId="126" xfId="0" applyFont="1" applyBorder="1" applyAlignment="1" applyProtection="1">
      <alignment horizontal="center" vertical="center"/>
    </xf>
    <xf numFmtId="0" fontId="25" fillId="0" borderId="16" xfId="0" applyFont="1" applyBorder="1" applyAlignment="1" applyProtection="1">
      <alignment horizontal="center" vertical="center"/>
    </xf>
    <xf numFmtId="0" fontId="26" fillId="0" borderId="54" xfId="0" applyFont="1" applyBorder="1" applyAlignment="1" applyProtection="1">
      <alignment horizontal="center" vertical="center" wrapText="1"/>
    </xf>
    <xf numFmtId="0" fontId="26" fillId="0" borderId="16" xfId="0" applyFont="1" applyBorder="1" applyAlignment="1" applyProtection="1">
      <alignment horizontal="center" vertical="center" wrapText="1"/>
    </xf>
    <xf numFmtId="0" fontId="31" fillId="0" borderId="20" xfId="0" applyFont="1" applyBorder="1" applyAlignment="1" applyProtection="1">
      <alignment horizontal="center" vertical="center" wrapText="1"/>
    </xf>
    <xf numFmtId="0" fontId="31" fillId="0" borderId="13" xfId="0" applyFont="1" applyBorder="1" applyAlignment="1" applyProtection="1">
      <alignment horizontal="center" vertical="center" wrapText="1"/>
    </xf>
    <xf numFmtId="0" fontId="31" fillId="0" borderId="54" xfId="0" applyFont="1" applyBorder="1" applyAlignment="1" applyProtection="1">
      <alignment horizontal="center" vertical="center" wrapText="1"/>
    </xf>
    <xf numFmtId="0" fontId="31" fillId="0" borderId="17" xfId="0" applyFont="1" applyBorder="1" applyAlignment="1" applyProtection="1">
      <alignment horizontal="center" vertical="center" wrapText="1"/>
    </xf>
    <xf numFmtId="0" fontId="31" fillId="0" borderId="18" xfId="0" applyFont="1" applyBorder="1" applyAlignment="1" applyProtection="1">
      <alignment horizontal="center" vertical="center" wrapText="1"/>
    </xf>
    <xf numFmtId="0" fontId="31" fillId="0" borderId="16" xfId="0" applyFont="1" applyBorder="1" applyAlignment="1" applyProtection="1">
      <alignment horizontal="center" vertical="center" wrapText="1"/>
    </xf>
    <xf numFmtId="0" fontId="31" fillId="0" borderId="40" xfId="0" applyFont="1" applyBorder="1" applyAlignment="1" applyProtection="1">
      <alignment horizontal="center" vertical="center" shrinkToFit="1"/>
    </xf>
    <xf numFmtId="0" fontId="31" fillId="0" borderId="41" xfId="0" applyFont="1" applyBorder="1" applyAlignment="1" applyProtection="1">
      <alignment horizontal="center" vertical="center" shrinkToFit="1"/>
    </xf>
    <xf numFmtId="0" fontId="25" fillId="0" borderId="17" xfId="0" applyFont="1" applyBorder="1" applyAlignment="1" applyProtection="1">
      <alignment horizontal="center" vertical="center" shrinkToFit="1"/>
    </xf>
    <xf numFmtId="0" fontId="25" fillId="0" borderId="35" xfId="0" applyFont="1" applyBorder="1" applyAlignment="1" applyProtection="1">
      <alignment horizontal="center" vertical="center" shrinkToFit="1"/>
    </xf>
    <xf numFmtId="0" fontId="25" fillId="0" borderId="36" xfId="0" applyFont="1" applyBorder="1" applyAlignment="1" applyProtection="1">
      <alignment horizontal="center" vertical="center" shrinkToFit="1"/>
    </xf>
    <xf numFmtId="0" fontId="25" fillId="0" borderId="127" xfId="0" applyFont="1" applyBorder="1" applyAlignment="1" applyProtection="1">
      <alignment horizontal="center" vertical="center" shrinkToFit="1"/>
    </xf>
    <xf numFmtId="0" fontId="31" fillId="2" borderId="0" xfId="0" applyFont="1" applyFill="1" applyBorder="1" applyAlignment="1" applyProtection="1">
      <alignment horizontal="center" vertical="center"/>
      <protection locked="0"/>
    </xf>
    <xf numFmtId="0" fontId="31" fillId="2" borderId="12" xfId="0" applyFont="1" applyFill="1" applyBorder="1" applyAlignment="1" applyProtection="1">
      <alignment horizontal="left" vertical="top" wrapText="1"/>
      <protection locked="0"/>
    </xf>
    <xf numFmtId="0" fontId="31" fillId="2" borderId="13" xfId="0" applyFont="1" applyFill="1" applyBorder="1" applyAlignment="1" applyProtection="1">
      <alignment horizontal="left" vertical="top" wrapText="1"/>
      <protection locked="0"/>
    </xf>
    <xf numFmtId="0" fontId="31" fillId="2" borderId="29" xfId="0" applyFont="1" applyFill="1" applyBorder="1" applyAlignment="1" applyProtection="1">
      <alignment horizontal="left" vertical="top" wrapText="1"/>
      <protection locked="0"/>
    </xf>
    <xf numFmtId="0" fontId="31" fillId="2" borderId="21" xfId="0" applyFont="1" applyFill="1" applyBorder="1" applyAlignment="1" applyProtection="1">
      <alignment horizontal="left" vertical="top" wrapText="1"/>
      <protection locked="0"/>
    </xf>
    <xf numFmtId="0" fontId="31" fillId="2" borderId="22" xfId="0" applyFont="1" applyFill="1" applyBorder="1" applyAlignment="1" applyProtection="1">
      <alignment horizontal="left" vertical="top" wrapText="1"/>
      <protection locked="0"/>
    </xf>
    <xf numFmtId="0" fontId="31" fillId="2" borderId="28" xfId="0" applyFont="1" applyFill="1" applyBorder="1" applyAlignment="1" applyProtection="1">
      <alignment horizontal="left" vertical="top" wrapText="1"/>
      <protection locked="0"/>
    </xf>
    <xf numFmtId="0" fontId="25" fillId="0" borderId="0" xfId="0" applyFont="1" applyAlignment="1" applyProtection="1">
      <alignment horizontal="center" vertical="center" shrinkToFit="1"/>
    </xf>
    <xf numFmtId="0" fontId="25" fillId="0" borderId="0" xfId="0" applyFont="1" applyBorder="1" applyAlignment="1" applyProtection="1">
      <alignment horizontal="center" vertical="center" shrinkToFit="1"/>
    </xf>
    <xf numFmtId="0" fontId="38" fillId="0" borderId="0" xfId="0" applyFont="1" applyFill="1" applyBorder="1" applyAlignment="1" applyProtection="1">
      <alignment horizontal="left" vertical="center" wrapText="1"/>
    </xf>
    <xf numFmtId="0" fontId="31" fillId="0" borderId="32" xfId="0" applyFont="1" applyBorder="1" applyAlignment="1" applyProtection="1">
      <alignment horizontal="center" vertical="center"/>
    </xf>
    <xf numFmtId="0" fontId="31" fillId="0" borderId="33" xfId="0" applyFont="1" applyBorder="1" applyAlignment="1" applyProtection="1">
      <alignment horizontal="center" vertical="center"/>
    </xf>
    <xf numFmtId="0" fontId="31" fillId="0" borderId="32" xfId="0" applyFont="1" applyBorder="1" applyAlignment="1" applyProtection="1">
      <alignment horizontal="center" vertical="center" shrinkToFit="1"/>
    </xf>
    <xf numFmtId="0" fontId="25" fillId="2" borderId="137" xfId="0" applyFont="1" applyFill="1" applyBorder="1" applyAlignment="1" applyProtection="1">
      <alignment horizontal="center" vertical="center" wrapText="1"/>
      <protection locked="0"/>
    </xf>
    <xf numFmtId="0" fontId="25" fillId="2" borderId="38" xfId="0" applyFont="1" applyFill="1" applyBorder="1" applyAlignment="1" applyProtection="1">
      <alignment horizontal="center" vertical="center" wrapText="1"/>
      <protection locked="0"/>
    </xf>
    <xf numFmtId="0" fontId="25" fillId="2" borderId="46" xfId="0" applyFont="1" applyFill="1" applyBorder="1" applyAlignment="1" applyProtection="1">
      <alignment horizontal="center" vertical="center" wrapText="1"/>
      <protection locked="0"/>
    </xf>
    <xf numFmtId="0" fontId="31" fillId="2" borderId="0" xfId="0" applyFont="1" applyFill="1" applyAlignment="1" applyProtection="1">
      <alignment horizontal="left" vertical="center" wrapText="1"/>
      <protection locked="0"/>
    </xf>
    <xf numFmtId="0" fontId="38" fillId="0" borderId="12" xfId="0" applyFont="1" applyBorder="1" applyAlignment="1" applyProtection="1">
      <alignment horizontal="center" vertical="center" wrapText="1" shrinkToFit="1"/>
    </xf>
    <xf numFmtId="0" fontId="38" fillId="0" borderId="54" xfId="0" applyFont="1" applyBorder="1" applyAlignment="1" applyProtection="1">
      <alignment horizontal="center" vertical="center" shrinkToFit="1"/>
    </xf>
    <xf numFmtId="0" fontId="29" fillId="0" borderId="113" xfId="0" applyFont="1" applyBorder="1" applyAlignment="1" applyProtection="1">
      <alignment horizontal="center" vertical="center" shrinkToFit="1"/>
    </xf>
    <xf numFmtId="0" fontId="31" fillId="0" borderId="14" xfId="0" applyFont="1" applyBorder="1" applyAlignment="1" applyProtection="1">
      <alignment horizontal="left" vertical="center" shrinkToFit="1"/>
    </xf>
    <xf numFmtId="0" fontId="31" fillId="0" borderId="0" xfId="0" applyFont="1" applyBorder="1" applyAlignment="1" applyProtection="1">
      <alignment horizontal="left" vertical="center" shrinkToFit="1"/>
    </xf>
    <xf numFmtId="0" fontId="31" fillId="0" borderId="24" xfId="0" applyFont="1" applyBorder="1" applyAlignment="1" applyProtection="1">
      <alignment horizontal="left" vertical="center" shrinkToFit="1"/>
    </xf>
    <xf numFmtId="0" fontId="31" fillId="0" borderId="0" xfId="0" applyFont="1" applyBorder="1" applyAlignment="1" applyProtection="1">
      <alignment horizontal="right" vertical="center" shrinkToFit="1"/>
    </xf>
    <xf numFmtId="0" fontId="31" fillId="8" borderId="0" xfId="0" applyFont="1" applyFill="1" applyBorder="1" applyAlignment="1" applyProtection="1">
      <alignment horizontal="center" vertical="center" wrapText="1"/>
      <protection locked="0"/>
    </xf>
    <xf numFmtId="0" fontId="31" fillId="0" borderId="0" xfId="0" applyFont="1" applyBorder="1" applyAlignment="1" applyProtection="1">
      <alignment horizontal="left" vertical="center"/>
    </xf>
    <xf numFmtId="0" fontId="31" fillId="0" borderId="24" xfId="0" applyFont="1" applyBorder="1" applyAlignment="1" applyProtection="1">
      <alignment horizontal="left" vertical="center"/>
    </xf>
    <xf numFmtId="0" fontId="31" fillId="2" borderId="0" xfId="0" applyFont="1" applyFill="1" applyBorder="1" applyAlignment="1" applyProtection="1">
      <alignment horizontal="left" vertical="center" wrapText="1"/>
      <protection locked="0"/>
    </xf>
    <xf numFmtId="0" fontId="38" fillId="0" borderId="0" xfId="0" applyFont="1" applyBorder="1" applyAlignment="1" applyProtection="1">
      <alignment horizontal="left" vertical="center" shrinkToFit="1"/>
    </xf>
    <xf numFmtId="0" fontId="31" fillId="0" borderId="34" xfId="0" applyFont="1" applyBorder="1" applyAlignment="1" applyProtection="1">
      <alignment horizontal="center" vertical="center"/>
    </xf>
    <xf numFmtId="0" fontId="31" fillId="0" borderId="17" xfId="0" applyFont="1" applyBorder="1" applyAlignment="1" applyProtection="1">
      <alignment horizontal="center" vertical="center"/>
    </xf>
    <xf numFmtId="177" fontId="31" fillId="2" borderId="34" xfId="0" applyNumberFormat="1" applyFont="1" applyFill="1" applyBorder="1" applyAlignment="1" applyProtection="1">
      <alignment horizontal="center" vertical="center"/>
      <protection locked="0"/>
    </xf>
    <xf numFmtId="177" fontId="31" fillId="2" borderId="7" xfId="0" applyNumberFormat="1" applyFont="1" applyFill="1" applyBorder="1" applyAlignment="1" applyProtection="1">
      <alignment horizontal="center" vertical="center"/>
      <protection locked="0"/>
    </xf>
    <xf numFmtId="0" fontId="31" fillId="0" borderId="7" xfId="0" applyFont="1" applyBorder="1" applyAlignment="1" applyProtection="1">
      <alignment horizontal="center" vertical="center"/>
    </xf>
    <xf numFmtId="0" fontId="31" fillId="0" borderId="35" xfId="0" applyFont="1" applyBorder="1" applyAlignment="1" applyProtection="1">
      <alignment horizontal="center" vertical="center"/>
    </xf>
    <xf numFmtId="0" fontId="31" fillId="8" borderId="0" xfId="0" applyFont="1" applyFill="1" applyAlignment="1" applyProtection="1">
      <alignment horizontal="left" vertical="center"/>
    </xf>
    <xf numFmtId="0" fontId="31" fillId="0" borderId="0" xfId="0" applyFont="1" applyFill="1" applyAlignment="1" applyProtection="1">
      <alignment horizontal="left" vertical="center" shrinkToFit="1"/>
    </xf>
    <xf numFmtId="0" fontId="31" fillId="8" borderId="0" xfId="0" applyFont="1" applyFill="1" applyBorder="1" applyAlignment="1" applyProtection="1">
      <alignment horizontal="center" vertical="center"/>
    </xf>
    <xf numFmtId="0" fontId="2" fillId="8" borderId="0" xfId="0" applyFont="1" applyFill="1" applyAlignment="1" applyProtection="1">
      <alignment horizontal="center" vertical="center"/>
    </xf>
    <xf numFmtId="0" fontId="47" fillId="0" borderId="13" xfId="1" applyFont="1" applyBorder="1" applyAlignment="1" applyProtection="1">
      <alignment horizontal="center" vertical="center"/>
    </xf>
    <xf numFmtId="0" fontId="47" fillId="0" borderId="92" xfId="1" applyFont="1" applyBorder="1" applyAlignment="1" applyProtection="1">
      <alignment horizontal="center" vertical="center"/>
    </xf>
    <xf numFmtId="0" fontId="25" fillId="4" borderId="35" xfId="1" applyFont="1" applyFill="1" applyBorder="1" applyAlignment="1" applyProtection="1">
      <alignment horizontal="center" vertical="center"/>
    </xf>
    <xf numFmtId="0" fontId="25" fillId="4" borderId="36" xfId="1" applyFont="1" applyFill="1" applyBorder="1" applyAlignment="1" applyProtection="1">
      <alignment horizontal="center" vertical="center"/>
    </xf>
    <xf numFmtId="0" fontId="25" fillId="4" borderId="37" xfId="1" applyFont="1" applyFill="1" applyBorder="1" applyAlignment="1" applyProtection="1">
      <alignment horizontal="center" vertical="center"/>
    </xf>
    <xf numFmtId="0" fontId="37" fillId="0" borderId="0" xfId="1" applyFont="1" applyBorder="1" applyAlignment="1" applyProtection="1">
      <alignment horizontal="left" vertical="center" wrapText="1"/>
    </xf>
    <xf numFmtId="0" fontId="26" fillId="0" borderId="11" xfId="1" applyFont="1" applyBorder="1" applyAlignment="1" applyProtection="1">
      <alignment horizontal="center" vertical="center"/>
    </xf>
    <xf numFmtId="0" fontId="26" fillId="0" borderId="38" xfId="1" applyFont="1" applyBorder="1" applyAlignment="1" applyProtection="1">
      <alignment horizontal="center" vertical="center"/>
    </xf>
    <xf numFmtId="0" fontId="26" fillId="0" borderId="34" xfId="1" applyFont="1" applyBorder="1" applyAlignment="1" applyProtection="1">
      <alignment horizontal="center" vertical="center"/>
    </xf>
    <xf numFmtId="0" fontId="49" fillId="5" borderId="94" xfId="1" applyFont="1" applyFill="1" applyBorder="1" applyAlignment="1" applyProtection="1">
      <alignment horizontal="center" vertical="center" shrinkToFit="1"/>
    </xf>
    <xf numFmtId="0" fontId="26" fillId="5" borderId="100" xfId="1" applyFont="1" applyFill="1" applyBorder="1" applyAlignment="1" applyProtection="1">
      <alignment horizontal="center" vertical="center" shrinkToFit="1"/>
    </xf>
    <xf numFmtId="0" fontId="49" fillId="5" borderId="36" xfId="1" applyFont="1" applyFill="1" applyBorder="1" applyAlignment="1" applyProtection="1">
      <alignment horizontal="center" vertical="center"/>
    </xf>
    <xf numFmtId="0" fontId="49" fillId="5" borderId="81" xfId="1" applyFont="1" applyFill="1" applyBorder="1" applyAlignment="1" applyProtection="1">
      <alignment horizontal="center" vertical="center"/>
    </xf>
    <xf numFmtId="0" fontId="33" fillId="0" borderId="11" xfId="1" applyFont="1" applyBorder="1" applyAlignment="1" applyProtection="1">
      <alignment horizontal="center" vertical="center" shrinkToFit="1"/>
    </xf>
    <xf numFmtId="0" fontId="33" fillId="0" borderId="38" xfId="1" applyFont="1" applyBorder="1" applyAlignment="1" applyProtection="1">
      <alignment horizontal="center" vertical="center" shrinkToFit="1"/>
    </xf>
    <xf numFmtId="0" fontId="33" fillId="0" borderId="11" xfId="1" applyFont="1" applyBorder="1" applyAlignment="1" applyProtection="1">
      <alignment horizontal="center" vertical="center" wrapText="1"/>
    </xf>
    <xf numFmtId="0" fontId="33" fillId="0" borderId="9" xfId="1" applyFont="1" applyBorder="1" applyAlignment="1" applyProtection="1">
      <alignment horizontal="center" vertical="center" wrapText="1"/>
    </xf>
    <xf numFmtId="0" fontId="26" fillId="0" borderId="35" xfId="1" applyFont="1" applyBorder="1" applyAlignment="1" applyProtection="1">
      <alignment horizontal="center" vertical="center"/>
    </xf>
    <xf numFmtId="0" fontId="26" fillId="0" borderId="36" xfId="1" applyFont="1" applyBorder="1" applyAlignment="1" applyProtection="1">
      <alignment horizontal="center" vertical="center"/>
    </xf>
    <xf numFmtId="0" fontId="14" fillId="0" borderId="2" xfId="1" applyFont="1" applyBorder="1" applyAlignment="1" applyProtection="1">
      <alignment horizontal="center" vertical="center" shrinkToFit="1"/>
    </xf>
    <xf numFmtId="0" fontId="14" fillId="0" borderId="49" xfId="1" applyFont="1" applyBorder="1" applyAlignment="1" applyProtection="1">
      <alignment horizontal="center" vertical="center" shrinkToFit="1"/>
    </xf>
    <xf numFmtId="0" fontId="14" fillId="0" borderId="3" xfId="1" applyFont="1" applyBorder="1" applyAlignment="1" applyProtection="1">
      <alignment horizontal="center" vertical="center" shrinkToFit="1"/>
    </xf>
    <xf numFmtId="0" fontId="31" fillId="0" borderId="0" xfId="1" applyFont="1" applyAlignment="1" applyProtection="1">
      <alignment horizontal="left" vertical="center" wrapText="1" indent="1"/>
    </xf>
  </cellXfs>
  <cellStyles count="3">
    <cellStyle name="桁区切り" xfId="2" builtinId="6"/>
    <cellStyle name="標準" xfId="0" builtinId="0"/>
    <cellStyle name="標準_H21個別就労状況票" xfId="1"/>
  </cellStyles>
  <dxfs count="16">
    <dxf>
      <numFmt numFmtId="182" formatCode=";;;"/>
    </dxf>
    <dxf>
      <numFmt numFmtId="182" formatCode=";;;"/>
    </dxf>
    <dxf>
      <fill>
        <patternFill patternType="darkGray">
          <bgColor theme="0" tint="-0.24976348155156103"/>
        </patternFill>
      </fill>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fill>
        <patternFill patternType="darkGray">
          <bgColor theme="0" tint="-0.24976348155156103"/>
        </patternFill>
      </fill>
    </dxf>
    <dxf>
      <fill>
        <patternFill patternType="darkGray">
          <bgColor theme="0" tint="-0.24976348155156103"/>
        </patternFill>
      </fill>
    </dxf>
    <dxf>
      <fill>
        <patternFill patternType="darkGray">
          <bgColor theme="0" tint="-0.24976348155156103"/>
        </patternFill>
      </fill>
    </dxf>
    <dxf>
      <fill>
        <patternFill patternType="darkGray">
          <bgColor theme="0" tint="-0.24976348155156103"/>
        </patternFill>
      </fill>
    </dxf>
    <dxf>
      <numFmt numFmtId="182" formatCode=";;;"/>
    </dxf>
  </dxfs>
  <tableStyles count="0" defaultTableStyle="TableStyleMedium2" defaultPivotStyle="PivotStyleLight16"/>
  <colors>
    <mruColors>
      <color rgb="FFFFFF99"/>
      <color rgb="FFFFECAF"/>
      <color rgb="FFFFFFCC"/>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278423</xdr:colOff>
      <xdr:row>21</xdr:row>
      <xdr:rowOff>23813</xdr:rowOff>
    </xdr:from>
    <xdr:to>
      <xdr:col>4</xdr:col>
      <xdr:colOff>618319</xdr:colOff>
      <xdr:row>23</xdr:row>
      <xdr:rowOff>986</xdr:rowOff>
    </xdr:to>
    <xdr:sp macro="" textlink="">
      <xdr:nvSpPr>
        <xdr:cNvPr id="2" name="正方形/長方形 1"/>
        <xdr:cNvSpPr/>
      </xdr:nvSpPr>
      <xdr:spPr>
        <a:xfrm>
          <a:off x="373673" y="4631532"/>
          <a:ext cx="2381818" cy="495095"/>
        </a:xfrm>
        <a:prstGeom prst="rect">
          <a:avLst/>
        </a:prstGeom>
        <a:noFill/>
        <a:ln w="63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278424</xdr:colOff>
      <xdr:row>23</xdr:row>
      <xdr:rowOff>0</xdr:rowOff>
    </xdr:from>
    <xdr:to>
      <xdr:col>4</xdr:col>
      <xdr:colOff>618320</xdr:colOff>
      <xdr:row>24</xdr:row>
      <xdr:rowOff>36635</xdr:rowOff>
    </xdr:to>
    <xdr:sp macro="" textlink="">
      <xdr:nvSpPr>
        <xdr:cNvPr id="3" name="正方形/長方形 2"/>
        <xdr:cNvSpPr/>
      </xdr:nvSpPr>
      <xdr:spPr>
        <a:xfrm>
          <a:off x="373674" y="5055577"/>
          <a:ext cx="2376781" cy="490904"/>
        </a:xfrm>
        <a:prstGeom prst="rect">
          <a:avLst/>
        </a:prstGeom>
        <a:noFill/>
        <a:ln w="63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618504</xdr:colOff>
      <xdr:row>21</xdr:row>
      <xdr:rowOff>23813</xdr:rowOff>
    </xdr:from>
    <xdr:to>
      <xdr:col>11</xdr:col>
      <xdr:colOff>145914</xdr:colOff>
      <xdr:row>23</xdr:row>
      <xdr:rowOff>986</xdr:rowOff>
    </xdr:to>
    <xdr:sp macro="" textlink="">
      <xdr:nvSpPr>
        <xdr:cNvPr id="4" name="正方形/長方形 3"/>
        <xdr:cNvSpPr/>
      </xdr:nvSpPr>
      <xdr:spPr>
        <a:xfrm>
          <a:off x="2755676" y="4631532"/>
          <a:ext cx="4075597" cy="495095"/>
        </a:xfrm>
        <a:prstGeom prst="rect">
          <a:avLst/>
        </a:prstGeom>
        <a:noFill/>
        <a:ln w="63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617219</xdr:colOff>
      <xdr:row>23</xdr:row>
      <xdr:rowOff>0</xdr:rowOff>
    </xdr:from>
    <xdr:to>
      <xdr:col>11</xdr:col>
      <xdr:colOff>144629</xdr:colOff>
      <xdr:row>24</xdr:row>
      <xdr:rowOff>36635</xdr:rowOff>
    </xdr:to>
    <xdr:sp macro="" textlink="">
      <xdr:nvSpPr>
        <xdr:cNvPr id="5" name="正方形/長方形 4"/>
        <xdr:cNvSpPr/>
      </xdr:nvSpPr>
      <xdr:spPr>
        <a:xfrm>
          <a:off x="2749354" y="5055577"/>
          <a:ext cx="4070102" cy="490904"/>
        </a:xfrm>
        <a:prstGeom prst="rect">
          <a:avLst/>
        </a:prstGeom>
        <a:noFill/>
        <a:ln w="63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602043</xdr:colOff>
      <xdr:row>188</xdr:row>
      <xdr:rowOff>38824</xdr:rowOff>
    </xdr:from>
    <xdr:to>
      <xdr:col>7</xdr:col>
      <xdr:colOff>1024455</xdr:colOff>
      <xdr:row>188</xdr:row>
      <xdr:rowOff>296361</xdr:rowOff>
    </xdr:to>
    <xdr:sp macro="" textlink="">
      <xdr:nvSpPr>
        <xdr:cNvPr id="43" name="テキスト ボックス 42"/>
        <xdr:cNvSpPr txBox="1"/>
      </xdr:nvSpPr>
      <xdr:spPr>
        <a:xfrm>
          <a:off x="4179871" y="30167590"/>
          <a:ext cx="422412" cy="257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700"/>
            <a:t>社会保険</a:t>
          </a:r>
        </a:p>
      </xdr:txBody>
    </xdr:sp>
    <xdr:clientData/>
  </xdr:twoCellAnchor>
  <xdr:twoCellAnchor>
    <xdr:from>
      <xdr:col>3</xdr:col>
      <xdr:colOff>334153</xdr:colOff>
      <xdr:row>188</xdr:row>
      <xdr:rowOff>38824</xdr:rowOff>
    </xdr:from>
    <xdr:to>
      <xdr:col>3</xdr:col>
      <xdr:colOff>756565</xdr:colOff>
      <xdr:row>188</xdr:row>
      <xdr:rowOff>296361</xdr:rowOff>
    </xdr:to>
    <xdr:sp macro="" textlink="">
      <xdr:nvSpPr>
        <xdr:cNvPr id="40" name="テキスト ボックス 39"/>
        <xdr:cNvSpPr txBox="1"/>
      </xdr:nvSpPr>
      <xdr:spPr>
        <a:xfrm>
          <a:off x="1405716" y="30167590"/>
          <a:ext cx="422412" cy="257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700"/>
            <a:t>国民健康保険</a:t>
          </a:r>
        </a:p>
      </xdr:txBody>
    </xdr:sp>
    <xdr:clientData/>
  </xdr:twoCellAnchor>
  <xdr:twoCellAnchor>
    <xdr:from>
      <xdr:col>2</xdr:col>
      <xdr:colOff>123825</xdr:colOff>
      <xdr:row>43</xdr:row>
      <xdr:rowOff>19050</xdr:rowOff>
    </xdr:from>
    <xdr:to>
      <xdr:col>12</xdr:col>
      <xdr:colOff>66675</xdr:colOff>
      <xdr:row>44</xdr:row>
      <xdr:rowOff>190500</xdr:rowOff>
    </xdr:to>
    <xdr:sp macro="" textlink="">
      <xdr:nvSpPr>
        <xdr:cNvPr id="2" name="AutoShape 1"/>
        <xdr:cNvSpPr>
          <a:spLocks noChangeArrowheads="1"/>
        </xdr:cNvSpPr>
      </xdr:nvSpPr>
      <xdr:spPr bwMode="auto">
        <a:xfrm>
          <a:off x="923925" y="8229600"/>
          <a:ext cx="6162675" cy="381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400050</xdr:colOff>
      <xdr:row>17</xdr:row>
      <xdr:rowOff>265509</xdr:rowOff>
    </xdr:from>
    <xdr:to>
      <xdr:col>3</xdr:col>
      <xdr:colOff>400050</xdr:colOff>
      <xdr:row>18</xdr:row>
      <xdr:rowOff>277284</xdr:rowOff>
    </xdr:to>
    <xdr:sp macro="" textlink="">
      <xdr:nvSpPr>
        <xdr:cNvPr id="5" name="Line 57"/>
        <xdr:cNvSpPr>
          <a:spLocks noChangeShapeType="1"/>
        </xdr:cNvSpPr>
      </xdr:nvSpPr>
      <xdr:spPr bwMode="auto">
        <a:xfrm flipH="1">
          <a:off x="1476375" y="3627834"/>
          <a:ext cx="0" cy="288000"/>
        </a:xfrm>
        <a:prstGeom prst="line">
          <a:avLst/>
        </a:prstGeom>
        <a:noFill/>
        <a:ln w="57150">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xdr:col>
      <xdr:colOff>476250</xdr:colOff>
      <xdr:row>18</xdr:row>
      <xdr:rowOff>266699</xdr:rowOff>
    </xdr:from>
    <xdr:to>
      <xdr:col>16</xdr:col>
      <xdr:colOff>133350</xdr:colOff>
      <xdr:row>21</xdr:row>
      <xdr:rowOff>19050</xdr:rowOff>
    </xdr:to>
    <xdr:sp macro="" textlink="">
      <xdr:nvSpPr>
        <xdr:cNvPr id="6" name="Rectangle 58"/>
        <xdr:cNvSpPr>
          <a:spLocks noChangeArrowheads="1"/>
        </xdr:cNvSpPr>
      </xdr:nvSpPr>
      <xdr:spPr bwMode="auto">
        <a:xfrm>
          <a:off x="714375" y="3905249"/>
          <a:ext cx="8734425" cy="60960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447675</xdr:colOff>
      <xdr:row>213</xdr:row>
      <xdr:rowOff>47625</xdr:rowOff>
    </xdr:from>
    <xdr:to>
      <xdr:col>15</xdr:col>
      <xdr:colOff>619125</xdr:colOff>
      <xdr:row>237</xdr:row>
      <xdr:rowOff>47625</xdr:rowOff>
    </xdr:to>
    <xdr:sp macro="" textlink="">
      <xdr:nvSpPr>
        <xdr:cNvPr id="7" name="Rectangle 89"/>
        <xdr:cNvSpPr>
          <a:spLocks noChangeArrowheads="1"/>
        </xdr:cNvSpPr>
      </xdr:nvSpPr>
      <xdr:spPr bwMode="auto">
        <a:xfrm>
          <a:off x="685800" y="37299900"/>
          <a:ext cx="8372475" cy="44481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457200</xdr:colOff>
      <xdr:row>215</xdr:row>
      <xdr:rowOff>49823</xdr:rowOff>
    </xdr:from>
    <xdr:to>
      <xdr:col>15</xdr:col>
      <xdr:colOff>609600</xdr:colOff>
      <xdr:row>215</xdr:row>
      <xdr:rowOff>49823</xdr:rowOff>
    </xdr:to>
    <xdr:sp macro="" textlink="">
      <xdr:nvSpPr>
        <xdr:cNvPr id="8" name="Line 90"/>
        <xdr:cNvSpPr>
          <a:spLocks noChangeShapeType="1"/>
        </xdr:cNvSpPr>
      </xdr:nvSpPr>
      <xdr:spPr bwMode="auto">
        <a:xfrm>
          <a:off x="698988" y="33958823"/>
          <a:ext cx="8343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452804</xdr:colOff>
      <xdr:row>217</xdr:row>
      <xdr:rowOff>49091</xdr:rowOff>
    </xdr:from>
    <xdr:to>
      <xdr:col>15</xdr:col>
      <xdr:colOff>633779</xdr:colOff>
      <xdr:row>217</xdr:row>
      <xdr:rowOff>49091</xdr:rowOff>
    </xdr:to>
    <xdr:sp macro="" textlink="">
      <xdr:nvSpPr>
        <xdr:cNvPr id="9" name="Line 92"/>
        <xdr:cNvSpPr>
          <a:spLocks noChangeShapeType="1"/>
        </xdr:cNvSpPr>
      </xdr:nvSpPr>
      <xdr:spPr bwMode="auto">
        <a:xfrm>
          <a:off x="694592" y="34331764"/>
          <a:ext cx="837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455002</xdr:colOff>
      <xdr:row>219</xdr:row>
      <xdr:rowOff>57150</xdr:rowOff>
    </xdr:from>
    <xdr:to>
      <xdr:col>15</xdr:col>
      <xdr:colOff>616927</xdr:colOff>
      <xdr:row>219</xdr:row>
      <xdr:rowOff>57150</xdr:rowOff>
    </xdr:to>
    <xdr:sp macro="" textlink="">
      <xdr:nvSpPr>
        <xdr:cNvPr id="10" name="Line 95"/>
        <xdr:cNvSpPr>
          <a:spLocks noChangeShapeType="1"/>
        </xdr:cNvSpPr>
      </xdr:nvSpPr>
      <xdr:spPr bwMode="auto">
        <a:xfrm>
          <a:off x="696790" y="34713496"/>
          <a:ext cx="8353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455002</xdr:colOff>
      <xdr:row>221</xdr:row>
      <xdr:rowOff>49823</xdr:rowOff>
    </xdr:from>
    <xdr:to>
      <xdr:col>15</xdr:col>
      <xdr:colOff>616927</xdr:colOff>
      <xdr:row>221</xdr:row>
      <xdr:rowOff>49823</xdr:rowOff>
    </xdr:to>
    <xdr:sp macro="" textlink="">
      <xdr:nvSpPr>
        <xdr:cNvPr id="11" name="Line 96"/>
        <xdr:cNvSpPr>
          <a:spLocks noChangeShapeType="1"/>
        </xdr:cNvSpPr>
      </xdr:nvSpPr>
      <xdr:spPr bwMode="auto">
        <a:xfrm>
          <a:off x="696790" y="35079842"/>
          <a:ext cx="8353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457200</xdr:colOff>
      <xdr:row>225</xdr:row>
      <xdr:rowOff>57150</xdr:rowOff>
    </xdr:from>
    <xdr:to>
      <xdr:col>15</xdr:col>
      <xdr:colOff>609600</xdr:colOff>
      <xdr:row>225</xdr:row>
      <xdr:rowOff>57150</xdr:rowOff>
    </xdr:to>
    <xdr:sp macro="" textlink="">
      <xdr:nvSpPr>
        <xdr:cNvPr id="12" name="Line 97"/>
        <xdr:cNvSpPr>
          <a:spLocks noChangeShapeType="1"/>
        </xdr:cNvSpPr>
      </xdr:nvSpPr>
      <xdr:spPr bwMode="auto">
        <a:xfrm>
          <a:off x="695325" y="35575875"/>
          <a:ext cx="8353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457200</xdr:colOff>
      <xdr:row>227</xdr:row>
      <xdr:rowOff>37367</xdr:rowOff>
    </xdr:from>
    <xdr:to>
      <xdr:col>15</xdr:col>
      <xdr:colOff>609600</xdr:colOff>
      <xdr:row>227</xdr:row>
      <xdr:rowOff>37367</xdr:rowOff>
    </xdr:to>
    <xdr:sp macro="" textlink="">
      <xdr:nvSpPr>
        <xdr:cNvPr id="14" name="Line 99"/>
        <xdr:cNvSpPr>
          <a:spLocks noChangeShapeType="1"/>
        </xdr:cNvSpPr>
      </xdr:nvSpPr>
      <xdr:spPr bwMode="auto">
        <a:xfrm>
          <a:off x="698988" y="36562079"/>
          <a:ext cx="8343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455002</xdr:colOff>
      <xdr:row>229</xdr:row>
      <xdr:rowOff>44694</xdr:rowOff>
    </xdr:from>
    <xdr:to>
      <xdr:col>15</xdr:col>
      <xdr:colOff>616927</xdr:colOff>
      <xdr:row>229</xdr:row>
      <xdr:rowOff>44694</xdr:rowOff>
    </xdr:to>
    <xdr:sp macro="" textlink="">
      <xdr:nvSpPr>
        <xdr:cNvPr id="20" name="Line 98"/>
        <xdr:cNvSpPr>
          <a:spLocks noChangeShapeType="1"/>
        </xdr:cNvSpPr>
      </xdr:nvSpPr>
      <xdr:spPr bwMode="auto">
        <a:xfrm>
          <a:off x="696790" y="36943079"/>
          <a:ext cx="8353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464527</xdr:colOff>
      <xdr:row>231</xdr:row>
      <xdr:rowOff>44694</xdr:rowOff>
    </xdr:from>
    <xdr:to>
      <xdr:col>15</xdr:col>
      <xdr:colOff>616927</xdr:colOff>
      <xdr:row>231</xdr:row>
      <xdr:rowOff>44694</xdr:rowOff>
    </xdr:to>
    <xdr:sp macro="" textlink="">
      <xdr:nvSpPr>
        <xdr:cNvPr id="21" name="Line 99"/>
        <xdr:cNvSpPr>
          <a:spLocks noChangeShapeType="1"/>
        </xdr:cNvSpPr>
      </xdr:nvSpPr>
      <xdr:spPr bwMode="auto">
        <a:xfrm>
          <a:off x="706315" y="37316752"/>
          <a:ext cx="8343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535446</xdr:colOff>
      <xdr:row>104</xdr:row>
      <xdr:rowOff>128587</xdr:rowOff>
    </xdr:from>
    <xdr:to>
      <xdr:col>14</xdr:col>
      <xdr:colOff>20681</xdr:colOff>
      <xdr:row>104</xdr:row>
      <xdr:rowOff>133350</xdr:rowOff>
    </xdr:to>
    <xdr:cxnSp macro="">
      <xdr:nvCxnSpPr>
        <xdr:cNvPr id="22" name="直線矢印コネクタ 21"/>
        <xdr:cNvCxnSpPr/>
      </xdr:nvCxnSpPr>
      <xdr:spPr>
        <a:xfrm>
          <a:off x="7807576" y="21464587"/>
          <a:ext cx="371475" cy="4763"/>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546652</xdr:colOff>
      <xdr:row>106</xdr:row>
      <xdr:rowOff>123825</xdr:rowOff>
    </xdr:from>
    <xdr:to>
      <xdr:col>14</xdr:col>
      <xdr:colOff>31887</xdr:colOff>
      <xdr:row>106</xdr:row>
      <xdr:rowOff>123825</xdr:rowOff>
    </xdr:to>
    <xdr:cxnSp macro="">
      <xdr:nvCxnSpPr>
        <xdr:cNvPr id="23" name="直線矢印コネクタ 22"/>
        <xdr:cNvCxnSpPr/>
      </xdr:nvCxnSpPr>
      <xdr:spPr>
        <a:xfrm>
          <a:off x="7818782" y="21857390"/>
          <a:ext cx="371475" cy="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457200</xdr:colOff>
      <xdr:row>233</xdr:row>
      <xdr:rowOff>52021</xdr:rowOff>
    </xdr:from>
    <xdr:to>
      <xdr:col>15</xdr:col>
      <xdr:colOff>609600</xdr:colOff>
      <xdr:row>233</xdr:row>
      <xdr:rowOff>52021</xdr:rowOff>
    </xdr:to>
    <xdr:sp macro="" textlink="">
      <xdr:nvSpPr>
        <xdr:cNvPr id="24" name="Line 99"/>
        <xdr:cNvSpPr>
          <a:spLocks noChangeShapeType="1"/>
        </xdr:cNvSpPr>
      </xdr:nvSpPr>
      <xdr:spPr bwMode="auto">
        <a:xfrm>
          <a:off x="698988" y="37697752"/>
          <a:ext cx="8343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457200</xdr:colOff>
      <xdr:row>242</xdr:row>
      <xdr:rowOff>44695</xdr:rowOff>
    </xdr:from>
    <xdr:to>
      <xdr:col>15</xdr:col>
      <xdr:colOff>609600</xdr:colOff>
      <xdr:row>242</xdr:row>
      <xdr:rowOff>44695</xdr:rowOff>
    </xdr:to>
    <xdr:sp macro="" textlink="">
      <xdr:nvSpPr>
        <xdr:cNvPr id="25" name="Line 99"/>
        <xdr:cNvSpPr>
          <a:spLocks noChangeShapeType="1"/>
        </xdr:cNvSpPr>
      </xdr:nvSpPr>
      <xdr:spPr bwMode="auto">
        <a:xfrm>
          <a:off x="698988" y="38064099"/>
          <a:ext cx="8343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457200</xdr:colOff>
      <xdr:row>248</xdr:row>
      <xdr:rowOff>44694</xdr:rowOff>
    </xdr:from>
    <xdr:to>
      <xdr:col>15</xdr:col>
      <xdr:colOff>609600</xdr:colOff>
      <xdr:row>248</xdr:row>
      <xdr:rowOff>44694</xdr:rowOff>
    </xdr:to>
    <xdr:sp macro="" textlink="">
      <xdr:nvSpPr>
        <xdr:cNvPr id="26" name="Line 99"/>
        <xdr:cNvSpPr>
          <a:spLocks noChangeShapeType="1"/>
        </xdr:cNvSpPr>
      </xdr:nvSpPr>
      <xdr:spPr bwMode="auto">
        <a:xfrm>
          <a:off x="698988" y="39185117"/>
          <a:ext cx="8343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457200</xdr:colOff>
      <xdr:row>244</xdr:row>
      <xdr:rowOff>52021</xdr:rowOff>
    </xdr:from>
    <xdr:to>
      <xdr:col>15</xdr:col>
      <xdr:colOff>609600</xdr:colOff>
      <xdr:row>244</xdr:row>
      <xdr:rowOff>52021</xdr:rowOff>
    </xdr:to>
    <xdr:sp macro="" textlink="">
      <xdr:nvSpPr>
        <xdr:cNvPr id="27" name="Line 99"/>
        <xdr:cNvSpPr>
          <a:spLocks noChangeShapeType="1"/>
        </xdr:cNvSpPr>
      </xdr:nvSpPr>
      <xdr:spPr bwMode="auto">
        <a:xfrm>
          <a:off x="698988" y="38445098"/>
          <a:ext cx="8343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152391</xdr:colOff>
      <xdr:row>55</xdr:row>
      <xdr:rowOff>67388</xdr:rowOff>
    </xdr:from>
    <xdr:to>
      <xdr:col>15</xdr:col>
      <xdr:colOff>847744</xdr:colOff>
      <xdr:row>57</xdr:row>
      <xdr:rowOff>114212</xdr:rowOff>
    </xdr:to>
    <xdr:sp macro="" textlink="" fLocksText="0">
      <xdr:nvSpPr>
        <xdr:cNvPr id="28" name="ストライプ矢印 30"/>
        <xdr:cNvSpPr/>
      </xdr:nvSpPr>
      <xdr:spPr>
        <a:xfrm>
          <a:off x="8612832" y="12718829"/>
          <a:ext cx="695353" cy="439030"/>
        </a:xfrm>
        <a:custGeom>
          <a:avLst/>
          <a:gdLst/>
          <a:ahLst/>
          <a:cxnLst/>
          <a:rect l="0" t="0" r="0" b="0"/>
          <a:pathLst>
            <a:path w="523875" h="342900">
              <a:moveTo>
                <a:pt x="0" y="85725"/>
              </a:moveTo>
              <a:lnTo>
                <a:pt x="10716" y="85725"/>
              </a:lnTo>
              <a:lnTo>
                <a:pt x="10716" y="257175"/>
              </a:lnTo>
              <a:lnTo>
                <a:pt x="0" y="257175"/>
              </a:lnTo>
              <a:lnTo>
                <a:pt x="0" y="85725"/>
              </a:lnTo>
              <a:close/>
              <a:moveTo>
                <a:pt x="0" y="85725"/>
              </a:moveTo>
              <a:lnTo>
                <a:pt x="21431" y="85725"/>
              </a:lnTo>
              <a:lnTo>
                <a:pt x="42863" y="85725"/>
              </a:lnTo>
              <a:lnTo>
                <a:pt x="42863" y="257175"/>
              </a:lnTo>
              <a:lnTo>
                <a:pt x="21431" y="257175"/>
              </a:lnTo>
              <a:close/>
              <a:moveTo>
                <a:pt x="21431" y="257175"/>
              </a:moveTo>
              <a:lnTo>
                <a:pt x="21431" y="85725"/>
              </a:lnTo>
              <a:lnTo>
                <a:pt x="53578" y="85725"/>
              </a:lnTo>
              <a:lnTo>
                <a:pt x="352425" y="85725"/>
              </a:lnTo>
              <a:lnTo>
                <a:pt x="352425" y="0"/>
              </a:lnTo>
              <a:lnTo>
                <a:pt x="523875" y="171450"/>
              </a:lnTo>
              <a:lnTo>
                <a:pt x="352425" y="342900"/>
              </a:lnTo>
              <a:lnTo>
                <a:pt x="352425" y="257175"/>
              </a:lnTo>
              <a:close/>
            </a:path>
          </a:pathLst>
        </a:custGeom>
        <a:solidFill>
          <a:schemeClr val="tx1"/>
        </a:solidFill>
        <a:ln>
          <a:solidFill>
            <a:schemeClr val="tx1">
              <a:shade val="50000"/>
            </a:schemeClr>
          </a:solidFill>
        </a:ln>
      </xdr:spPr>
      <xdr:style>
        <a:lnRef idx="2">
          <a:schemeClr val="tx1">
            <a:shade val="50000"/>
          </a:schemeClr>
        </a:lnRef>
        <a:fillRef idx="1">
          <a:schemeClr val="tx1"/>
        </a:fillRef>
        <a:effectRef idx="0">
          <a:schemeClr val="tx1"/>
        </a:effectRef>
        <a:fontRef idx="minor">
          <a:schemeClr val="bg1"/>
        </a:fontRef>
      </xdr:style>
      <xdr:txBody>
        <a:bodyPr vertOverflow="clip" horzOverflow="clip" lIns="91440" tIns="45720" rIns="91440" bIns="45720" anchor="t"/>
        <a:lstStyle/>
        <a:p>
          <a:endParaRPr lang="ja-JP" altLang="en-US"/>
        </a:p>
      </xdr:txBody>
    </xdr:sp>
    <xdr:clientData/>
  </xdr:twoCellAnchor>
  <xdr:oneCellAnchor>
    <xdr:from>
      <xdr:col>14</xdr:col>
      <xdr:colOff>80390</xdr:colOff>
      <xdr:row>47</xdr:row>
      <xdr:rowOff>80753</xdr:rowOff>
    </xdr:from>
    <xdr:ext cx="1062610" cy="766972"/>
    <xdr:sp macro="" textlink="">
      <xdr:nvSpPr>
        <xdr:cNvPr id="29" name="テキスト ボックス 28">
          <a:extLst>
            <a:ext uri="{FF2B5EF4-FFF2-40B4-BE49-F238E27FC236}">
              <a16:creationId xmlns:a16="http://schemas.microsoft.com/office/drawing/2014/main" xmlns="" id="{ABF5FB83-B68E-4FF1-95AE-CFA868EA01B8}"/>
            </a:ext>
          </a:extLst>
        </xdr:cNvPr>
        <xdr:cNvSpPr txBox="1"/>
      </xdr:nvSpPr>
      <xdr:spPr>
        <a:xfrm>
          <a:off x="8252840" y="11339303"/>
          <a:ext cx="1062610" cy="766972"/>
        </a:xfrm>
        <a:prstGeom prst="rect">
          <a:avLst/>
        </a:prstGeom>
        <a:solidFill>
          <a:srgbClr val="FFFF00"/>
        </a:solidFill>
        <a:ln w="9525" cmpd="sng">
          <a:solidFill>
            <a:schemeClr val="accent4">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noAutofit/>
        </a:bodyPr>
        <a:lstStyle/>
        <a:p>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～３の合計が</a:t>
          </a:r>
          <a:r>
            <a:rPr kumimoji="1" lang="en-US" altLang="ja-JP" sz="1100">
              <a:latin typeface="Meiryo UI" panose="020B0604030504040204" pitchFamily="50" charset="-128"/>
              <a:ea typeface="Meiryo UI" panose="020B0604030504040204" pitchFamily="50" charset="-128"/>
            </a:rPr>
            <a:t>100</a:t>
          </a:r>
          <a:r>
            <a:rPr kumimoji="1" lang="ja-JP" altLang="en-US" sz="1100">
              <a:latin typeface="Meiryo UI" panose="020B0604030504040204" pitchFamily="50" charset="-128"/>
              <a:ea typeface="Meiryo UI" panose="020B0604030504040204" pitchFamily="50" charset="-128"/>
            </a:rPr>
            <a:t>％になるように記入</a:t>
          </a:r>
        </a:p>
      </xdr:txBody>
    </xdr:sp>
    <xdr:clientData/>
  </xdr:oneCellAnchor>
  <xdr:twoCellAnchor>
    <xdr:from>
      <xdr:col>1</xdr:col>
      <xdr:colOff>457200</xdr:colOff>
      <xdr:row>223</xdr:row>
      <xdr:rowOff>49823</xdr:rowOff>
    </xdr:from>
    <xdr:to>
      <xdr:col>15</xdr:col>
      <xdr:colOff>609600</xdr:colOff>
      <xdr:row>223</xdr:row>
      <xdr:rowOff>49823</xdr:rowOff>
    </xdr:to>
    <xdr:sp macro="" textlink="">
      <xdr:nvSpPr>
        <xdr:cNvPr id="31" name="Line 97"/>
        <xdr:cNvSpPr>
          <a:spLocks noChangeShapeType="1"/>
        </xdr:cNvSpPr>
      </xdr:nvSpPr>
      <xdr:spPr bwMode="auto">
        <a:xfrm>
          <a:off x="698988" y="35453515"/>
          <a:ext cx="8343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593912</xdr:colOff>
      <xdr:row>184</xdr:row>
      <xdr:rowOff>246529</xdr:rowOff>
    </xdr:from>
    <xdr:to>
      <xdr:col>15</xdr:col>
      <xdr:colOff>721025</xdr:colOff>
      <xdr:row>190</xdr:row>
      <xdr:rowOff>257734</xdr:rowOff>
    </xdr:to>
    <xdr:sp macro="" textlink="">
      <xdr:nvSpPr>
        <xdr:cNvPr id="32" name="テキスト ボックス 31">
          <a:extLst>
            <a:ext uri="{FF2B5EF4-FFF2-40B4-BE49-F238E27FC236}">
              <a16:creationId xmlns="" xmlns:a16="http://schemas.microsoft.com/office/drawing/2014/main" id="{ABF5FB83-B68E-4FF1-95AE-CFA868EA01B8}"/>
            </a:ext>
          </a:extLst>
        </xdr:cNvPr>
        <xdr:cNvSpPr txBox="1"/>
      </xdr:nvSpPr>
      <xdr:spPr>
        <a:xfrm>
          <a:off x="6745941" y="39825705"/>
          <a:ext cx="2435525" cy="1624853"/>
        </a:xfrm>
        <a:prstGeom prst="rect">
          <a:avLst/>
        </a:prstGeom>
        <a:solidFill>
          <a:srgbClr val="FFFF00"/>
        </a:solidFill>
        <a:ln w="9525" cmpd="sng">
          <a:solidFill>
            <a:schemeClr val="accent4">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lstStyle/>
        <a:p>
          <a:r>
            <a:rPr kumimoji="1" lang="en-US" altLang="ja-JP" sz="1200">
              <a:latin typeface="Meiryo UI" panose="020B0604030504040204" pitchFamily="50" charset="-128"/>
              <a:ea typeface="Meiryo UI" panose="020B0604030504040204" pitchFamily="50" charset="-128"/>
            </a:rPr>
            <a:t>(1)</a:t>
          </a:r>
          <a:r>
            <a:rPr kumimoji="1" lang="ja-JP" altLang="en-US" sz="1200">
              <a:latin typeface="Meiryo UI" panose="020B0604030504040204" pitchFamily="50" charset="-128"/>
              <a:ea typeface="Meiryo UI" panose="020B0604030504040204" pitchFamily="50" charset="-128"/>
            </a:rPr>
            <a:t>から</a:t>
          </a:r>
          <a:r>
            <a:rPr kumimoji="1" lang="en-US" altLang="ja-JP" sz="1200">
              <a:latin typeface="Meiryo UI" panose="020B0604030504040204" pitchFamily="50" charset="-128"/>
              <a:ea typeface="Meiryo UI" panose="020B0604030504040204" pitchFamily="50" charset="-128"/>
            </a:rPr>
            <a:t>(4)</a:t>
          </a:r>
          <a:r>
            <a:rPr kumimoji="1" lang="ja-JP" altLang="en-US" sz="1200">
              <a:latin typeface="Meiryo UI" panose="020B0604030504040204" pitchFamily="50" charset="-128"/>
              <a:ea typeface="Meiryo UI" panose="020B0604030504040204" pitchFamily="50" charset="-128"/>
            </a:rPr>
            <a:t>の各設問で回答された人数の合計は、個別就労状況票の</a:t>
          </a:r>
          <a:r>
            <a:rPr kumimoji="1" lang="ja-JP" altLang="en-US" sz="1200" u="sng">
              <a:latin typeface="Meiryo UI" panose="020B0604030504040204" pitchFamily="50" charset="-128"/>
              <a:ea typeface="Meiryo UI" panose="020B0604030504040204" pitchFamily="50" charset="-128"/>
            </a:rPr>
            <a:t>通年雇用者及び定期雇用者の</a:t>
          </a:r>
          <a:r>
            <a:rPr kumimoji="1" lang="ja-JP" altLang="en-US" sz="1200" b="1" u="sng">
              <a:latin typeface="Meiryo UI" panose="020B0604030504040204" pitchFamily="50" charset="-128"/>
              <a:ea typeface="Meiryo UI" panose="020B0604030504040204" pitchFamily="50" charset="-128"/>
            </a:rPr>
            <a:t>合計人数に一致</a:t>
          </a:r>
          <a:r>
            <a:rPr kumimoji="1" lang="ja-JP" altLang="en-US" sz="1200">
              <a:latin typeface="Meiryo UI" panose="020B0604030504040204" pitchFamily="50" charset="-128"/>
              <a:ea typeface="Meiryo UI" panose="020B0604030504040204" pitchFamily="50" charset="-128"/>
            </a:rPr>
            <a:t>するよう記入してください。</a:t>
          </a:r>
        </a:p>
      </xdr:txBody>
    </xdr:sp>
    <xdr:clientData/>
  </xdr:twoCellAnchor>
  <xdr:oneCellAnchor>
    <xdr:from>
      <xdr:col>13</xdr:col>
      <xdr:colOff>281915</xdr:colOff>
      <xdr:row>39</xdr:row>
      <xdr:rowOff>67801</xdr:rowOff>
    </xdr:from>
    <xdr:ext cx="1746910" cy="1237124"/>
    <xdr:sp macro="" textlink="">
      <xdr:nvSpPr>
        <xdr:cNvPr id="33" name="テキスト ボックス 32">
          <a:extLst>
            <a:ext uri="{FF2B5EF4-FFF2-40B4-BE49-F238E27FC236}">
              <a16:creationId xmlns:a16="http://schemas.microsoft.com/office/drawing/2014/main" xmlns="" id="{ABF5FB83-B68E-4FF1-95AE-CFA868EA01B8}"/>
            </a:ext>
          </a:extLst>
        </xdr:cNvPr>
        <xdr:cNvSpPr txBox="1"/>
      </xdr:nvSpPr>
      <xdr:spPr>
        <a:xfrm>
          <a:off x="7568540" y="9535651"/>
          <a:ext cx="1746910" cy="1237124"/>
        </a:xfrm>
        <a:prstGeom prst="rect">
          <a:avLst/>
        </a:prstGeom>
        <a:solidFill>
          <a:srgbClr val="FFFF00"/>
        </a:solidFill>
        <a:ln w="3175" cmpd="sng">
          <a:solidFill>
            <a:schemeClr val="accent4">
              <a:lumMod val="20000"/>
              <a:lumOff val="8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spAutoFit/>
        </a:bodyPr>
        <a:lstStyle/>
        <a:p>
          <a:r>
            <a:rPr kumimoji="1" lang="ja-JP" altLang="en-US" sz="1100" b="1" u="sng">
              <a:latin typeface="Meiryo UI" panose="020B0604030504040204" pitchFamily="50" charset="-128"/>
              <a:ea typeface="Meiryo UI" panose="020B0604030504040204" pitchFamily="50" charset="-128"/>
            </a:rPr>
            <a:t>素材生産</a:t>
          </a:r>
          <a:r>
            <a:rPr kumimoji="1" lang="ja-JP" altLang="en-US" sz="1100" b="1">
              <a:latin typeface="Meiryo UI" panose="020B0604030504040204" pitchFamily="50" charset="-128"/>
              <a:ea typeface="Meiryo UI" panose="020B0604030504040204" pitchFamily="50" charset="-128"/>
            </a:rPr>
            <a:t>の年間就労日数</a:t>
          </a:r>
          <a:r>
            <a:rPr kumimoji="1" lang="en-US" altLang="ja-JP" sz="1100" b="1">
              <a:latin typeface="Meiryo UI" panose="020B0604030504040204" pitchFamily="50" charset="-128"/>
              <a:ea typeface="Meiryo UI" panose="020B0604030504040204" pitchFamily="50" charset="-128"/>
            </a:rPr>
            <a:t>(c+d)</a:t>
          </a:r>
          <a:r>
            <a:rPr kumimoji="1" lang="ja-JP" altLang="en-US" sz="1100">
              <a:latin typeface="Meiryo UI" panose="020B0604030504040204" pitchFamily="50" charset="-128"/>
              <a:ea typeface="Meiryo UI" panose="020B0604030504040204" pitchFamily="50" charset="-128"/>
            </a:rPr>
            <a:t>は、「別紙　個別就労状況票」の素材生産の就労日数の合計と一致するように記入してください。</a:t>
          </a:r>
        </a:p>
      </xdr:txBody>
    </xdr:sp>
    <xdr:clientData/>
  </xdr:oneCellAnchor>
  <xdr:oneCellAnchor>
    <xdr:from>
      <xdr:col>11</xdr:col>
      <xdr:colOff>695326</xdr:colOff>
      <xdr:row>93</xdr:row>
      <xdr:rowOff>35514</xdr:rowOff>
    </xdr:from>
    <xdr:ext cx="141064" cy="232884"/>
    <xdr:sp macro="" textlink="">
      <xdr:nvSpPr>
        <xdr:cNvPr id="34" name="テキスト ボックス 33">
          <a:extLst>
            <a:ext uri="{FF2B5EF4-FFF2-40B4-BE49-F238E27FC236}">
              <a16:creationId xmlns:a16="http://schemas.microsoft.com/office/drawing/2014/main" xmlns="" id="{ABF5FB83-B68E-4FF1-95AE-CFA868EA01B8}"/>
            </a:ext>
          </a:extLst>
        </xdr:cNvPr>
        <xdr:cNvSpPr txBox="1"/>
      </xdr:nvSpPr>
      <xdr:spPr>
        <a:xfrm>
          <a:off x="6829426" y="17732964"/>
          <a:ext cx="141064" cy="232884"/>
        </a:xfrm>
        <a:prstGeom prst="rect">
          <a:avLst/>
        </a:prstGeom>
        <a:noFill/>
        <a:ln w="317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ja-JP" altLang="en-US" sz="1100" b="1">
              <a:solidFill>
                <a:sysClr val="windowText" lastClr="000000"/>
              </a:solidFill>
              <a:latin typeface="Meiryo UI" panose="020B0604030504040204" pitchFamily="50" charset="-128"/>
              <a:ea typeface="Meiryo UI" panose="020B0604030504040204" pitchFamily="50" charset="-128"/>
            </a:rPr>
            <a:t>人</a:t>
          </a:r>
          <a:endParaRPr kumimoji="1" lang="ja-JP" altLang="en-US" sz="1100">
            <a:solidFill>
              <a:sysClr val="windowText" lastClr="000000"/>
            </a:solidFill>
            <a:latin typeface="Meiryo UI" panose="020B0604030504040204" pitchFamily="50" charset="-128"/>
            <a:ea typeface="Meiryo UI" panose="020B0604030504040204" pitchFamily="50" charset="-128"/>
          </a:endParaRPr>
        </a:p>
      </xdr:txBody>
    </xdr:sp>
    <xdr:clientData/>
  </xdr:oneCellAnchor>
  <xdr:oneCellAnchor>
    <xdr:from>
      <xdr:col>11</xdr:col>
      <xdr:colOff>695326</xdr:colOff>
      <xdr:row>94</xdr:row>
      <xdr:rowOff>22377</xdr:rowOff>
    </xdr:from>
    <xdr:ext cx="141064" cy="232884"/>
    <xdr:sp macro="" textlink="">
      <xdr:nvSpPr>
        <xdr:cNvPr id="35" name="テキスト ボックス 34">
          <a:extLst>
            <a:ext uri="{FF2B5EF4-FFF2-40B4-BE49-F238E27FC236}">
              <a16:creationId xmlns:a16="http://schemas.microsoft.com/office/drawing/2014/main" xmlns="" id="{ABF5FB83-B68E-4FF1-95AE-CFA868EA01B8}"/>
            </a:ext>
          </a:extLst>
        </xdr:cNvPr>
        <xdr:cNvSpPr txBox="1"/>
      </xdr:nvSpPr>
      <xdr:spPr>
        <a:xfrm>
          <a:off x="6829426" y="17996052"/>
          <a:ext cx="141064" cy="232884"/>
        </a:xfrm>
        <a:prstGeom prst="rect">
          <a:avLst/>
        </a:prstGeom>
        <a:noFill/>
        <a:ln w="317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ja-JP" altLang="en-US" sz="1100" b="1">
              <a:solidFill>
                <a:sysClr val="windowText" lastClr="000000"/>
              </a:solidFill>
              <a:latin typeface="Meiryo UI" panose="020B0604030504040204" pitchFamily="50" charset="-128"/>
              <a:ea typeface="Meiryo UI" panose="020B0604030504040204" pitchFamily="50" charset="-128"/>
            </a:rPr>
            <a:t>人</a:t>
          </a:r>
          <a:endParaRPr kumimoji="1" lang="ja-JP" altLang="en-US" sz="1100">
            <a:solidFill>
              <a:sysClr val="windowText" lastClr="000000"/>
            </a:solidFill>
            <a:latin typeface="Meiryo UI" panose="020B0604030504040204" pitchFamily="50" charset="-128"/>
            <a:ea typeface="Meiryo UI" panose="020B0604030504040204" pitchFamily="50" charset="-128"/>
          </a:endParaRPr>
        </a:p>
      </xdr:txBody>
    </xdr:sp>
    <xdr:clientData/>
  </xdr:oneCellAnchor>
  <xdr:oneCellAnchor>
    <xdr:from>
      <xdr:col>13</xdr:col>
      <xdr:colOff>721601</xdr:colOff>
      <xdr:row>93</xdr:row>
      <xdr:rowOff>35514</xdr:rowOff>
    </xdr:from>
    <xdr:ext cx="141064" cy="232884"/>
    <xdr:sp macro="" textlink="">
      <xdr:nvSpPr>
        <xdr:cNvPr id="36" name="テキスト ボックス 35">
          <a:extLst>
            <a:ext uri="{FF2B5EF4-FFF2-40B4-BE49-F238E27FC236}">
              <a16:creationId xmlns:a16="http://schemas.microsoft.com/office/drawing/2014/main" xmlns="" id="{ABF5FB83-B68E-4FF1-95AE-CFA868EA01B8}"/>
            </a:ext>
          </a:extLst>
        </xdr:cNvPr>
        <xdr:cNvSpPr txBox="1"/>
      </xdr:nvSpPr>
      <xdr:spPr>
        <a:xfrm>
          <a:off x="8008226" y="17732964"/>
          <a:ext cx="141064" cy="232884"/>
        </a:xfrm>
        <a:prstGeom prst="rect">
          <a:avLst/>
        </a:prstGeom>
        <a:noFill/>
        <a:ln w="317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ja-JP" altLang="en-US" sz="1100" b="1">
              <a:solidFill>
                <a:sysClr val="windowText" lastClr="000000"/>
              </a:solidFill>
              <a:latin typeface="Meiryo UI" panose="020B0604030504040204" pitchFamily="50" charset="-128"/>
              <a:ea typeface="Meiryo UI" panose="020B0604030504040204" pitchFamily="50" charset="-128"/>
            </a:rPr>
            <a:t>人</a:t>
          </a:r>
          <a:endParaRPr kumimoji="1" lang="ja-JP" altLang="en-US" sz="1100">
            <a:solidFill>
              <a:sysClr val="windowText" lastClr="000000"/>
            </a:solidFill>
            <a:latin typeface="Meiryo UI" panose="020B0604030504040204" pitchFamily="50" charset="-128"/>
            <a:ea typeface="Meiryo UI" panose="020B0604030504040204" pitchFamily="50" charset="-128"/>
          </a:endParaRPr>
        </a:p>
      </xdr:txBody>
    </xdr:sp>
    <xdr:clientData/>
  </xdr:oneCellAnchor>
  <xdr:oneCellAnchor>
    <xdr:from>
      <xdr:col>13</xdr:col>
      <xdr:colOff>728170</xdr:colOff>
      <xdr:row>94</xdr:row>
      <xdr:rowOff>22377</xdr:rowOff>
    </xdr:from>
    <xdr:ext cx="141064" cy="232884"/>
    <xdr:sp macro="" textlink="">
      <xdr:nvSpPr>
        <xdr:cNvPr id="37" name="テキスト ボックス 36">
          <a:extLst>
            <a:ext uri="{FF2B5EF4-FFF2-40B4-BE49-F238E27FC236}">
              <a16:creationId xmlns:a16="http://schemas.microsoft.com/office/drawing/2014/main" xmlns="" id="{ABF5FB83-B68E-4FF1-95AE-CFA868EA01B8}"/>
            </a:ext>
          </a:extLst>
        </xdr:cNvPr>
        <xdr:cNvSpPr txBox="1"/>
      </xdr:nvSpPr>
      <xdr:spPr>
        <a:xfrm>
          <a:off x="8014795" y="17996052"/>
          <a:ext cx="141064" cy="232884"/>
        </a:xfrm>
        <a:prstGeom prst="rect">
          <a:avLst/>
        </a:prstGeom>
        <a:noFill/>
        <a:ln w="317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ja-JP" altLang="en-US" sz="1100" b="1">
              <a:solidFill>
                <a:sysClr val="windowText" lastClr="000000"/>
              </a:solidFill>
              <a:latin typeface="Meiryo UI" panose="020B0604030504040204" pitchFamily="50" charset="-128"/>
              <a:ea typeface="Meiryo UI" panose="020B0604030504040204" pitchFamily="50" charset="-128"/>
            </a:rPr>
            <a:t>人</a:t>
          </a:r>
          <a:endParaRPr kumimoji="1" lang="ja-JP" altLang="en-US" sz="1100">
            <a:solidFill>
              <a:sysClr val="windowText" lastClr="000000"/>
            </a:solidFill>
            <a:latin typeface="Meiryo UI" panose="020B0604030504040204" pitchFamily="50" charset="-128"/>
            <a:ea typeface="Meiryo UI" panose="020B0604030504040204" pitchFamily="50" charset="-128"/>
          </a:endParaRPr>
        </a:p>
      </xdr:txBody>
    </xdr:sp>
    <xdr:clientData/>
  </xdr:oneCellAnchor>
  <xdr:twoCellAnchor>
    <xdr:from>
      <xdr:col>15</xdr:col>
      <xdr:colOff>349054</xdr:colOff>
      <xdr:row>125</xdr:row>
      <xdr:rowOff>203410</xdr:rowOff>
    </xdr:from>
    <xdr:to>
      <xdr:col>16</xdr:col>
      <xdr:colOff>170348</xdr:colOff>
      <xdr:row>127</xdr:row>
      <xdr:rowOff>251866</xdr:rowOff>
    </xdr:to>
    <xdr:sp macro="" textlink="" fLocksText="0">
      <xdr:nvSpPr>
        <xdr:cNvPr id="38" name="ストライプ矢印 30"/>
        <xdr:cNvSpPr/>
      </xdr:nvSpPr>
      <xdr:spPr>
        <a:xfrm>
          <a:off x="8772467" y="27088758"/>
          <a:ext cx="699251" cy="421173"/>
        </a:xfrm>
        <a:custGeom>
          <a:avLst/>
          <a:gdLst/>
          <a:ahLst/>
          <a:cxnLst/>
          <a:rect l="0" t="0" r="0" b="0"/>
          <a:pathLst>
            <a:path w="523875" h="342900">
              <a:moveTo>
                <a:pt x="0" y="85725"/>
              </a:moveTo>
              <a:lnTo>
                <a:pt x="10716" y="85725"/>
              </a:lnTo>
              <a:lnTo>
                <a:pt x="10716" y="257175"/>
              </a:lnTo>
              <a:lnTo>
                <a:pt x="0" y="257175"/>
              </a:lnTo>
              <a:lnTo>
                <a:pt x="0" y="85725"/>
              </a:lnTo>
              <a:close/>
              <a:moveTo>
                <a:pt x="0" y="85725"/>
              </a:moveTo>
              <a:lnTo>
                <a:pt x="21431" y="85725"/>
              </a:lnTo>
              <a:lnTo>
                <a:pt x="42863" y="85725"/>
              </a:lnTo>
              <a:lnTo>
                <a:pt x="42863" y="257175"/>
              </a:lnTo>
              <a:lnTo>
                <a:pt x="21431" y="257175"/>
              </a:lnTo>
              <a:close/>
              <a:moveTo>
                <a:pt x="21431" y="257175"/>
              </a:moveTo>
              <a:lnTo>
                <a:pt x="21431" y="85725"/>
              </a:lnTo>
              <a:lnTo>
                <a:pt x="53578" y="85725"/>
              </a:lnTo>
              <a:lnTo>
                <a:pt x="352425" y="85725"/>
              </a:lnTo>
              <a:lnTo>
                <a:pt x="352425" y="0"/>
              </a:lnTo>
              <a:lnTo>
                <a:pt x="523875" y="171450"/>
              </a:lnTo>
              <a:lnTo>
                <a:pt x="352425" y="342900"/>
              </a:lnTo>
              <a:lnTo>
                <a:pt x="352425" y="257175"/>
              </a:lnTo>
              <a:close/>
            </a:path>
          </a:pathLst>
        </a:custGeom>
        <a:solidFill>
          <a:schemeClr val="tx1"/>
        </a:solidFill>
        <a:ln>
          <a:solidFill>
            <a:schemeClr val="tx1">
              <a:shade val="50000"/>
            </a:schemeClr>
          </a:solidFill>
        </a:ln>
      </xdr:spPr>
      <xdr:style>
        <a:lnRef idx="2">
          <a:schemeClr val="tx1">
            <a:shade val="50000"/>
          </a:schemeClr>
        </a:lnRef>
        <a:fillRef idx="1">
          <a:schemeClr val="tx1"/>
        </a:fillRef>
        <a:effectRef idx="0">
          <a:schemeClr val="tx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1</xdr:col>
      <xdr:colOff>464527</xdr:colOff>
      <xdr:row>246</xdr:row>
      <xdr:rowOff>42496</xdr:rowOff>
    </xdr:from>
    <xdr:to>
      <xdr:col>15</xdr:col>
      <xdr:colOff>616927</xdr:colOff>
      <xdr:row>246</xdr:row>
      <xdr:rowOff>42496</xdr:rowOff>
    </xdr:to>
    <xdr:sp macro="" textlink="">
      <xdr:nvSpPr>
        <xdr:cNvPr id="39" name="Line 99"/>
        <xdr:cNvSpPr>
          <a:spLocks noChangeShapeType="1"/>
        </xdr:cNvSpPr>
      </xdr:nvSpPr>
      <xdr:spPr bwMode="auto">
        <a:xfrm>
          <a:off x="706315" y="38809246"/>
          <a:ext cx="8343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240</xdr:row>
      <xdr:rowOff>47625</xdr:rowOff>
    </xdr:from>
    <xdr:to>
      <xdr:col>15</xdr:col>
      <xdr:colOff>619125</xdr:colOff>
      <xdr:row>250</xdr:row>
      <xdr:rowOff>57150</xdr:rowOff>
    </xdr:to>
    <xdr:sp macro="" textlink="">
      <xdr:nvSpPr>
        <xdr:cNvPr id="47" name="Rectangle 89"/>
        <xdr:cNvSpPr>
          <a:spLocks noChangeArrowheads="1"/>
        </xdr:cNvSpPr>
      </xdr:nvSpPr>
      <xdr:spPr bwMode="auto">
        <a:xfrm>
          <a:off x="685800" y="42062400"/>
          <a:ext cx="8372475" cy="18573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457200</xdr:colOff>
      <xdr:row>235</xdr:row>
      <xdr:rowOff>52021</xdr:rowOff>
    </xdr:from>
    <xdr:to>
      <xdr:col>15</xdr:col>
      <xdr:colOff>609600</xdr:colOff>
      <xdr:row>235</xdr:row>
      <xdr:rowOff>52021</xdr:rowOff>
    </xdr:to>
    <xdr:sp macro="" textlink="">
      <xdr:nvSpPr>
        <xdr:cNvPr id="48" name="Line 99"/>
        <xdr:cNvSpPr>
          <a:spLocks noChangeShapeType="1"/>
        </xdr:cNvSpPr>
      </xdr:nvSpPr>
      <xdr:spPr bwMode="auto">
        <a:xfrm>
          <a:off x="695325" y="41761996"/>
          <a:ext cx="8353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156883</xdr:colOff>
      <xdr:row>94</xdr:row>
      <xdr:rowOff>324969</xdr:rowOff>
    </xdr:from>
    <xdr:to>
      <xdr:col>17</xdr:col>
      <xdr:colOff>357075</xdr:colOff>
      <xdr:row>95</xdr:row>
      <xdr:rowOff>101822</xdr:rowOff>
    </xdr:to>
    <xdr:sp macro="" textlink="" fLocksText="0">
      <xdr:nvSpPr>
        <xdr:cNvPr id="41" name="左矢印 40"/>
        <xdr:cNvSpPr/>
      </xdr:nvSpPr>
      <xdr:spPr>
        <a:xfrm rot="1800000">
          <a:off x="9715501" y="20742087"/>
          <a:ext cx="200192" cy="124235"/>
        </a:xfrm>
        <a:prstGeom prst="leftArrow">
          <a:avLst/>
        </a:prstGeom>
        <a:noFill/>
        <a:ln w="12700">
          <a:solidFill>
            <a:srgbClr val="FF0000"/>
          </a:solidFill>
        </a:ln>
      </xdr:spPr>
      <xdr:style>
        <a:lnRef idx="2">
          <a:schemeClr val="accent2"/>
        </a:lnRef>
        <a:fillRef idx="1">
          <a:schemeClr val="bg1"/>
        </a:fillRef>
        <a:effectRef idx="0">
          <a:schemeClr val="accent2"/>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0</xdr:col>
      <xdr:colOff>236963</xdr:colOff>
      <xdr:row>156</xdr:row>
      <xdr:rowOff>9525</xdr:rowOff>
    </xdr:from>
    <xdr:to>
      <xdr:col>15</xdr:col>
      <xdr:colOff>0</xdr:colOff>
      <xdr:row>176</xdr:row>
      <xdr:rowOff>49696</xdr:rowOff>
    </xdr:to>
    <xdr:sp macro="" textlink="">
      <xdr:nvSpPr>
        <xdr:cNvPr id="42" name="Rectangle 89"/>
        <xdr:cNvSpPr>
          <a:spLocks noChangeArrowheads="1"/>
        </xdr:cNvSpPr>
      </xdr:nvSpPr>
      <xdr:spPr bwMode="auto">
        <a:xfrm>
          <a:off x="236963" y="32228873"/>
          <a:ext cx="8186450" cy="3667953"/>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0</xdr:colOff>
      <xdr:row>155</xdr:row>
      <xdr:rowOff>1</xdr:rowOff>
    </xdr:from>
    <xdr:to>
      <xdr:col>10</xdr:col>
      <xdr:colOff>142875</xdr:colOff>
      <xdr:row>174</xdr:row>
      <xdr:rowOff>35719</xdr:rowOff>
    </xdr:to>
    <xdr:sp macro="" textlink="">
      <xdr:nvSpPr>
        <xdr:cNvPr id="44" name="Rectangle 89"/>
        <xdr:cNvSpPr>
          <a:spLocks noChangeArrowheads="1"/>
        </xdr:cNvSpPr>
      </xdr:nvSpPr>
      <xdr:spPr bwMode="auto">
        <a:xfrm>
          <a:off x="3582865" y="32187174"/>
          <a:ext cx="2428875" cy="355264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142875</xdr:colOff>
      <xdr:row>155</xdr:row>
      <xdr:rowOff>2</xdr:rowOff>
    </xdr:from>
    <xdr:to>
      <xdr:col>15</xdr:col>
      <xdr:colOff>0</xdr:colOff>
      <xdr:row>174</xdr:row>
      <xdr:rowOff>35719</xdr:rowOff>
    </xdr:to>
    <xdr:sp macro="" textlink="">
      <xdr:nvSpPr>
        <xdr:cNvPr id="45" name="Rectangle 89"/>
        <xdr:cNvSpPr>
          <a:spLocks noChangeArrowheads="1"/>
        </xdr:cNvSpPr>
      </xdr:nvSpPr>
      <xdr:spPr bwMode="auto">
        <a:xfrm>
          <a:off x="5998679" y="31929459"/>
          <a:ext cx="2424734" cy="360552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3663</xdr:colOff>
      <xdr:row>158</xdr:row>
      <xdr:rowOff>36636</xdr:rowOff>
    </xdr:from>
    <xdr:to>
      <xdr:col>15</xdr:col>
      <xdr:colOff>0</xdr:colOff>
      <xdr:row>158</xdr:row>
      <xdr:rowOff>36636</xdr:rowOff>
    </xdr:to>
    <xdr:sp macro="" textlink="">
      <xdr:nvSpPr>
        <xdr:cNvPr id="46" name="Line 90"/>
        <xdr:cNvSpPr>
          <a:spLocks noChangeShapeType="1"/>
        </xdr:cNvSpPr>
      </xdr:nvSpPr>
      <xdr:spPr bwMode="auto">
        <a:xfrm>
          <a:off x="241788" y="32862167"/>
          <a:ext cx="819974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3663</xdr:colOff>
      <xdr:row>160</xdr:row>
      <xdr:rowOff>36635</xdr:rowOff>
    </xdr:from>
    <xdr:to>
      <xdr:col>15</xdr:col>
      <xdr:colOff>0</xdr:colOff>
      <xdr:row>160</xdr:row>
      <xdr:rowOff>36635</xdr:rowOff>
    </xdr:to>
    <xdr:sp macro="" textlink="">
      <xdr:nvSpPr>
        <xdr:cNvPr id="49" name="Line 90"/>
        <xdr:cNvSpPr>
          <a:spLocks noChangeShapeType="1"/>
        </xdr:cNvSpPr>
      </xdr:nvSpPr>
      <xdr:spPr bwMode="auto">
        <a:xfrm>
          <a:off x="241788" y="33225307"/>
          <a:ext cx="819974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3663</xdr:colOff>
      <xdr:row>162</xdr:row>
      <xdr:rowOff>36635</xdr:rowOff>
    </xdr:from>
    <xdr:to>
      <xdr:col>15</xdr:col>
      <xdr:colOff>0</xdr:colOff>
      <xdr:row>162</xdr:row>
      <xdr:rowOff>36635</xdr:rowOff>
    </xdr:to>
    <xdr:sp macro="" textlink="">
      <xdr:nvSpPr>
        <xdr:cNvPr id="50" name="Line 90"/>
        <xdr:cNvSpPr>
          <a:spLocks noChangeShapeType="1"/>
        </xdr:cNvSpPr>
      </xdr:nvSpPr>
      <xdr:spPr bwMode="auto">
        <a:xfrm>
          <a:off x="241788" y="33588448"/>
          <a:ext cx="819974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3663</xdr:colOff>
      <xdr:row>164</xdr:row>
      <xdr:rowOff>29309</xdr:rowOff>
    </xdr:from>
    <xdr:to>
      <xdr:col>15</xdr:col>
      <xdr:colOff>0</xdr:colOff>
      <xdr:row>164</xdr:row>
      <xdr:rowOff>29309</xdr:rowOff>
    </xdr:to>
    <xdr:sp macro="" textlink="">
      <xdr:nvSpPr>
        <xdr:cNvPr id="51" name="Line 90"/>
        <xdr:cNvSpPr>
          <a:spLocks noChangeShapeType="1"/>
        </xdr:cNvSpPr>
      </xdr:nvSpPr>
      <xdr:spPr bwMode="auto">
        <a:xfrm>
          <a:off x="241788" y="33944262"/>
          <a:ext cx="819974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3663</xdr:colOff>
      <xdr:row>166</xdr:row>
      <xdr:rowOff>36636</xdr:rowOff>
    </xdr:from>
    <xdr:to>
      <xdr:col>15</xdr:col>
      <xdr:colOff>0</xdr:colOff>
      <xdr:row>166</xdr:row>
      <xdr:rowOff>36636</xdr:rowOff>
    </xdr:to>
    <xdr:sp macro="" textlink="">
      <xdr:nvSpPr>
        <xdr:cNvPr id="52" name="Line 90"/>
        <xdr:cNvSpPr>
          <a:spLocks noChangeShapeType="1"/>
        </xdr:cNvSpPr>
      </xdr:nvSpPr>
      <xdr:spPr bwMode="auto">
        <a:xfrm>
          <a:off x="241788" y="34314730"/>
          <a:ext cx="819974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3663</xdr:colOff>
      <xdr:row>168</xdr:row>
      <xdr:rowOff>29309</xdr:rowOff>
    </xdr:from>
    <xdr:to>
      <xdr:col>15</xdr:col>
      <xdr:colOff>0</xdr:colOff>
      <xdr:row>168</xdr:row>
      <xdr:rowOff>29309</xdr:rowOff>
    </xdr:to>
    <xdr:sp macro="" textlink="">
      <xdr:nvSpPr>
        <xdr:cNvPr id="53" name="Line 90"/>
        <xdr:cNvSpPr>
          <a:spLocks noChangeShapeType="1"/>
        </xdr:cNvSpPr>
      </xdr:nvSpPr>
      <xdr:spPr bwMode="auto">
        <a:xfrm>
          <a:off x="241788" y="34670543"/>
          <a:ext cx="819974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3663</xdr:colOff>
      <xdr:row>170</xdr:row>
      <xdr:rowOff>36635</xdr:rowOff>
    </xdr:from>
    <xdr:to>
      <xdr:col>15</xdr:col>
      <xdr:colOff>0</xdr:colOff>
      <xdr:row>170</xdr:row>
      <xdr:rowOff>36635</xdr:rowOff>
    </xdr:to>
    <xdr:sp macro="" textlink="">
      <xdr:nvSpPr>
        <xdr:cNvPr id="54" name="Line 90"/>
        <xdr:cNvSpPr>
          <a:spLocks noChangeShapeType="1"/>
        </xdr:cNvSpPr>
      </xdr:nvSpPr>
      <xdr:spPr bwMode="auto">
        <a:xfrm>
          <a:off x="241788" y="35041010"/>
          <a:ext cx="819974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3663</xdr:colOff>
      <xdr:row>172</xdr:row>
      <xdr:rowOff>36636</xdr:rowOff>
    </xdr:from>
    <xdr:to>
      <xdr:col>15</xdr:col>
      <xdr:colOff>0</xdr:colOff>
      <xdr:row>172</xdr:row>
      <xdr:rowOff>36636</xdr:rowOff>
    </xdr:to>
    <xdr:sp macro="" textlink="">
      <xdr:nvSpPr>
        <xdr:cNvPr id="55" name="Line 90"/>
        <xdr:cNvSpPr>
          <a:spLocks noChangeShapeType="1"/>
        </xdr:cNvSpPr>
      </xdr:nvSpPr>
      <xdr:spPr bwMode="auto">
        <a:xfrm>
          <a:off x="241788" y="35404152"/>
          <a:ext cx="819974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3663</xdr:colOff>
      <xdr:row>174</xdr:row>
      <xdr:rowOff>33272</xdr:rowOff>
    </xdr:from>
    <xdr:to>
      <xdr:col>14</xdr:col>
      <xdr:colOff>0</xdr:colOff>
      <xdr:row>174</xdr:row>
      <xdr:rowOff>33272</xdr:rowOff>
    </xdr:to>
    <xdr:sp macro="" textlink="">
      <xdr:nvSpPr>
        <xdr:cNvPr id="59" name="Line 90"/>
        <xdr:cNvSpPr>
          <a:spLocks noChangeShapeType="1"/>
        </xdr:cNvSpPr>
      </xdr:nvSpPr>
      <xdr:spPr bwMode="auto">
        <a:xfrm>
          <a:off x="241788" y="35763928"/>
          <a:ext cx="793185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174</xdr:row>
      <xdr:rowOff>39174</xdr:rowOff>
    </xdr:from>
    <xdr:to>
      <xdr:col>7</xdr:col>
      <xdr:colOff>4825</xdr:colOff>
      <xdr:row>176</xdr:row>
      <xdr:rowOff>44152</xdr:rowOff>
    </xdr:to>
    <xdr:sp macro="" textlink="">
      <xdr:nvSpPr>
        <xdr:cNvPr id="60" name="Line 90"/>
        <xdr:cNvSpPr>
          <a:spLocks noChangeShapeType="1"/>
        </xdr:cNvSpPr>
      </xdr:nvSpPr>
      <xdr:spPr bwMode="auto">
        <a:xfrm flipH="1" flipV="1">
          <a:off x="3582865" y="35743270"/>
          <a:ext cx="4825" cy="35667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36636</xdr:colOff>
      <xdr:row>175</xdr:row>
      <xdr:rowOff>0</xdr:rowOff>
    </xdr:from>
    <xdr:to>
      <xdr:col>14</xdr:col>
      <xdr:colOff>73270</xdr:colOff>
      <xdr:row>175</xdr:row>
      <xdr:rowOff>278423</xdr:rowOff>
    </xdr:to>
    <xdr:sp macro="" textlink="">
      <xdr:nvSpPr>
        <xdr:cNvPr id="3" name="大かっこ 2"/>
        <xdr:cNvSpPr/>
      </xdr:nvSpPr>
      <xdr:spPr>
        <a:xfrm>
          <a:off x="3619501" y="35777365"/>
          <a:ext cx="4623288" cy="278423"/>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349054</xdr:colOff>
      <xdr:row>192</xdr:row>
      <xdr:rowOff>100706</xdr:rowOff>
    </xdr:from>
    <xdr:to>
      <xdr:col>16</xdr:col>
      <xdr:colOff>170348</xdr:colOff>
      <xdr:row>193</xdr:row>
      <xdr:rowOff>210453</xdr:rowOff>
    </xdr:to>
    <xdr:sp macro="" textlink="" fLocksText="0">
      <xdr:nvSpPr>
        <xdr:cNvPr id="62" name="ストライプ矢印 30"/>
        <xdr:cNvSpPr/>
      </xdr:nvSpPr>
      <xdr:spPr>
        <a:xfrm>
          <a:off x="8788204" y="41020106"/>
          <a:ext cx="697594" cy="424072"/>
        </a:xfrm>
        <a:custGeom>
          <a:avLst/>
          <a:gdLst/>
          <a:ahLst/>
          <a:cxnLst/>
          <a:rect l="0" t="0" r="0" b="0"/>
          <a:pathLst>
            <a:path w="523875" h="342900">
              <a:moveTo>
                <a:pt x="0" y="85725"/>
              </a:moveTo>
              <a:lnTo>
                <a:pt x="10716" y="85725"/>
              </a:lnTo>
              <a:lnTo>
                <a:pt x="10716" y="257175"/>
              </a:lnTo>
              <a:lnTo>
                <a:pt x="0" y="257175"/>
              </a:lnTo>
              <a:lnTo>
                <a:pt x="0" y="85725"/>
              </a:lnTo>
              <a:close/>
              <a:moveTo>
                <a:pt x="0" y="85725"/>
              </a:moveTo>
              <a:lnTo>
                <a:pt x="21431" y="85725"/>
              </a:lnTo>
              <a:lnTo>
                <a:pt x="42863" y="85725"/>
              </a:lnTo>
              <a:lnTo>
                <a:pt x="42863" y="257175"/>
              </a:lnTo>
              <a:lnTo>
                <a:pt x="21431" y="257175"/>
              </a:lnTo>
              <a:close/>
              <a:moveTo>
                <a:pt x="21431" y="257175"/>
              </a:moveTo>
              <a:lnTo>
                <a:pt x="21431" y="85725"/>
              </a:lnTo>
              <a:lnTo>
                <a:pt x="53578" y="85725"/>
              </a:lnTo>
              <a:lnTo>
                <a:pt x="352425" y="85725"/>
              </a:lnTo>
              <a:lnTo>
                <a:pt x="352425" y="0"/>
              </a:lnTo>
              <a:lnTo>
                <a:pt x="523875" y="171450"/>
              </a:lnTo>
              <a:lnTo>
                <a:pt x="352425" y="342900"/>
              </a:lnTo>
              <a:lnTo>
                <a:pt x="352425" y="257175"/>
              </a:lnTo>
              <a:close/>
            </a:path>
          </a:pathLst>
        </a:custGeom>
        <a:solidFill>
          <a:schemeClr val="tx1"/>
        </a:solidFill>
        <a:ln>
          <a:solidFill>
            <a:schemeClr val="tx1">
              <a:shade val="50000"/>
            </a:schemeClr>
          </a:solidFill>
        </a:ln>
      </xdr:spPr>
      <xdr:style>
        <a:lnRef idx="2">
          <a:schemeClr val="tx1">
            <a:shade val="50000"/>
          </a:schemeClr>
        </a:lnRef>
        <a:fillRef idx="1">
          <a:schemeClr val="tx1"/>
        </a:fillRef>
        <a:effectRef idx="0">
          <a:schemeClr val="tx1"/>
        </a:effectRef>
        <a:fontRef idx="minor">
          <a:schemeClr val="bg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124239</xdr:colOff>
      <xdr:row>5</xdr:row>
      <xdr:rowOff>2021</xdr:rowOff>
    </xdr:from>
    <xdr:ext cx="1987826" cy="504000"/>
    <xdr:sp macro="" textlink="" fLocksText="0">
      <xdr:nvSpPr>
        <xdr:cNvPr id="2" name="AutoShape 5"/>
        <xdr:cNvSpPr/>
      </xdr:nvSpPr>
      <xdr:spPr bwMode="auto">
        <a:xfrm>
          <a:off x="124239" y="904825"/>
          <a:ext cx="1987826" cy="504000"/>
        </a:xfrm>
        <a:prstGeom prst="wedgeRectCallout">
          <a:avLst>
            <a:gd name="adj1" fmla="val 28589"/>
            <a:gd name="adj2" fmla="val 109829"/>
          </a:avLst>
        </a:prstGeom>
        <a:solidFill>
          <a:srgbClr val="FFFFFF"/>
        </a:solidFill>
        <a:ln w="9525">
          <a:solidFill>
            <a:srgbClr val="000000"/>
          </a:solidFill>
          <a:miter lim="800000"/>
        </a:ln>
      </xdr:spPr>
      <xdr:txBody>
        <a:bodyPr vertOverflow="clip" horzOverflow="clip" wrap="square" lIns="36000" tIns="36000" rIns="36000" bIns="36000" anchor="t" anchorCtr="0" upright="1">
          <a:noAutofit/>
        </a:bodyPr>
        <a:lstStyle/>
        <a:p>
          <a:pPr algn="l" rtl="0">
            <a:lnSpc>
              <a:spcPts val="1000"/>
            </a:lnSpc>
            <a:defRPr sz="1000"/>
          </a:pPr>
          <a:r>
            <a:rPr lang="ja-JP" altLang="en-US" sz="1050" b="0" i="0" u="none" spc="50" baseline="0">
              <a:solidFill>
                <a:sysClr val="windowText" lastClr="000000"/>
              </a:solidFill>
              <a:latin typeface="HGPｺﾞｼｯｸM" panose="020B0600000000000000" pitchFamily="50" charset="-128"/>
              <a:ea typeface="HGPｺﾞｼｯｸM" panose="020B0600000000000000" pitchFamily="50" charset="-128"/>
            </a:rPr>
            <a:t>定期雇用者は、雇用保険の被保険者期間が通算して６か月以上</a:t>
          </a:r>
          <a:r>
            <a:rPr lang="en-US" altLang="ja-JP" sz="1050" b="0" i="0" u="none" spc="50" baseline="0">
              <a:solidFill>
                <a:sysClr val="windowText" lastClr="000000"/>
              </a:solidFill>
              <a:latin typeface="HGPｺﾞｼｯｸM" panose="020B0600000000000000" pitchFamily="50" charset="-128"/>
              <a:ea typeface="HGPｺﾞｼｯｸM" panose="020B0600000000000000" pitchFamily="50" charset="-128"/>
            </a:rPr>
            <a:t>1</a:t>
          </a:r>
          <a:r>
            <a:rPr lang="ja-JP" altLang="en-US" sz="1050" b="0" i="0" u="none" spc="50" baseline="0">
              <a:solidFill>
                <a:sysClr val="windowText" lastClr="000000"/>
              </a:solidFill>
              <a:latin typeface="HGPｺﾞｼｯｸM" panose="020B0600000000000000" pitchFamily="50" charset="-128"/>
              <a:ea typeface="HGPｺﾞｼｯｸM" panose="020B0600000000000000" pitchFamily="50" charset="-128"/>
            </a:rPr>
            <a:t>年未満の雇用の者です。</a:t>
          </a:r>
        </a:p>
      </xdr:txBody>
    </xdr:sp>
    <xdr:clientData/>
  </xdr:oneCellAnchor>
  <xdr:twoCellAnchor>
    <xdr:from>
      <xdr:col>7</xdr:col>
      <xdr:colOff>152399</xdr:colOff>
      <xdr:row>5</xdr:row>
      <xdr:rowOff>9525</xdr:rowOff>
    </xdr:from>
    <xdr:to>
      <xdr:col>10</xdr:col>
      <xdr:colOff>676275</xdr:colOff>
      <xdr:row>8</xdr:row>
      <xdr:rowOff>91112</xdr:rowOff>
    </xdr:to>
    <xdr:sp macro="" textlink="" fLocksText="0">
      <xdr:nvSpPr>
        <xdr:cNvPr id="3" name="AutoShape 6"/>
        <xdr:cNvSpPr/>
      </xdr:nvSpPr>
      <xdr:spPr bwMode="auto">
        <a:xfrm>
          <a:off x="4326834" y="912329"/>
          <a:ext cx="2420593" cy="504000"/>
        </a:xfrm>
        <a:prstGeom prst="wedgeRectCallout">
          <a:avLst>
            <a:gd name="adj1" fmla="val -29309"/>
            <a:gd name="adj2" fmla="val 121406"/>
          </a:avLst>
        </a:prstGeom>
        <a:solidFill>
          <a:srgbClr val="FFFFFF"/>
        </a:solidFill>
        <a:ln w="9525">
          <a:solidFill>
            <a:srgbClr val="000000"/>
          </a:solidFill>
          <a:miter lim="800000"/>
        </a:ln>
      </xdr:spPr>
      <xdr:txBody>
        <a:bodyPr vertOverflow="clip" wrap="square" lIns="36000" tIns="36000" rIns="36000" bIns="36000" anchor="t" anchorCtr="0" upright="1"/>
        <a:lstStyle/>
        <a:p>
          <a:pPr algn="l" rtl="0">
            <a:lnSpc>
              <a:spcPts val="1000"/>
            </a:lnSpc>
            <a:defRPr sz="1000"/>
          </a:pPr>
          <a:r>
            <a:rPr lang="ja-JP" altLang="en-US" sz="1050" b="0" i="0" u="none" spc="50" baseline="0">
              <a:solidFill>
                <a:srgbClr val="000000"/>
              </a:solidFill>
              <a:latin typeface="HGPｺﾞｼｯｸM" panose="020B0600000000000000" pitchFamily="50" charset="-128"/>
              <a:ea typeface="HGPｺﾞｼｯｸM" panose="020B0600000000000000" pitchFamily="50" charset="-128"/>
            </a:rPr>
            <a:t>複数の事業に従事している場合は、概ねで結構ですので、該当する事業の就労日数を記入してください。</a:t>
          </a:r>
        </a:p>
      </xdr:txBody>
    </xdr:sp>
    <xdr:clientData/>
  </xdr:twoCellAnchor>
  <xdr:twoCellAnchor>
    <xdr:from>
      <xdr:col>10</xdr:col>
      <xdr:colOff>915521</xdr:colOff>
      <xdr:row>4</xdr:row>
      <xdr:rowOff>117199</xdr:rowOff>
    </xdr:from>
    <xdr:to>
      <xdr:col>13</xdr:col>
      <xdr:colOff>194692</xdr:colOff>
      <xdr:row>9</xdr:row>
      <xdr:rowOff>115177</xdr:rowOff>
    </xdr:to>
    <xdr:sp macro="" textlink="" fLocksText="0">
      <xdr:nvSpPr>
        <xdr:cNvPr id="4" name="AutoShape 9"/>
        <xdr:cNvSpPr/>
      </xdr:nvSpPr>
      <xdr:spPr bwMode="auto">
        <a:xfrm>
          <a:off x="6985245" y="879199"/>
          <a:ext cx="2419137" cy="720564"/>
        </a:xfrm>
        <a:prstGeom prst="wedgeRectCallout">
          <a:avLst>
            <a:gd name="adj1" fmla="val -26040"/>
            <a:gd name="adj2" fmla="val 70091"/>
          </a:avLst>
        </a:prstGeom>
        <a:solidFill>
          <a:schemeClr val="bg1"/>
        </a:solidFill>
        <a:ln w="9525">
          <a:solidFill>
            <a:srgbClr val="000000"/>
          </a:solidFill>
          <a:miter lim="800000"/>
        </a:ln>
      </xdr:spPr>
      <xdr:txBody>
        <a:bodyPr vertOverflow="clip" wrap="square" lIns="36000" tIns="36000" rIns="36000" bIns="36000" anchor="t" anchorCtr="0" upright="1"/>
        <a:lstStyle/>
        <a:p>
          <a:pPr algn="l" rtl="0">
            <a:lnSpc>
              <a:spcPts val="1100"/>
            </a:lnSpc>
            <a:defRPr sz="1000"/>
          </a:pPr>
          <a:r>
            <a:rPr lang="ja-JP" altLang="en-US" sz="1050" b="0" i="0" u="none" spc="50" baseline="0">
              <a:solidFill>
                <a:sysClr val="windowText" lastClr="000000"/>
              </a:solidFill>
              <a:latin typeface="HGPｺﾞｼｯｸM" panose="020B0600000000000000" pitchFamily="50" charset="-128"/>
              <a:ea typeface="HGPｺﾞｼｯｸM" panose="020B0600000000000000" pitchFamily="50" charset="-128"/>
            </a:rPr>
            <a:t>定期雇用者で、</a:t>
          </a:r>
          <a:r>
            <a:rPr lang="ja-JP" altLang="en-US" sz="1050" b="0" i="0" u="sng" spc="50" baseline="0">
              <a:solidFill>
                <a:sysClr val="windowText" lastClr="000000"/>
              </a:solidFill>
              <a:latin typeface="HGPｺﾞｼｯｸM" panose="020B0600000000000000" pitchFamily="50" charset="-128"/>
              <a:ea typeface="HGPｺﾞｼｯｸM" panose="020B0600000000000000" pitchFamily="50" charset="-128"/>
            </a:rPr>
            <a:t>調査時点では離職しているが、令和４年度も引き続き雇用する予定の場合は、「１：就業中」としてください</a:t>
          </a:r>
          <a:endParaRPr lang="en-US" altLang="ja-JP" sz="1050" b="0" i="0" u="sng" spc="50" baseline="0">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4</xdr:col>
      <xdr:colOff>82826</xdr:colOff>
      <xdr:row>5</xdr:row>
      <xdr:rowOff>0</xdr:rowOff>
    </xdr:from>
    <xdr:to>
      <xdr:col>7</xdr:col>
      <xdr:colOff>0</xdr:colOff>
      <xdr:row>9</xdr:row>
      <xdr:rowOff>84782</xdr:rowOff>
    </xdr:to>
    <xdr:sp macro="" textlink="" fLocksText="0">
      <xdr:nvSpPr>
        <xdr:cNvPr id="5" name="AutoShape 19"/>
        <xdr:cNvSpPr/>
      </xdr:nvSpPr>
      <xdr:spPr bwMode="auto">
        <a:xfrm>
          <a:off x="2322843" y="906517"/>
          <a:ext cx="1855019" cy="662851"/>
        </a:xfrm>
        <a:prstGeom prst="wedgeRectCallout">
          <a:avLst>
            <a:gd name="adj1" fmla="val 9101"/>
            <a:gd name="adj2" fmla="val 82430"/>
          </a:avLst>
        </a:prstGeom>
        <a:solidFill>
          <a:srgbClr val="FFFFFF"/>
        </a:solidFill>
        <a:ln w="9525">
          <a:solidFill>
            <a:srgbClr val="000000"/>
          </a:solidFill>
          <a:miter lim="800000"/>
        </a:ln>
      </xdr:spPr>
      <xdr:txBody>
        <a:bodyPr vertOverflow="clip" wrap="square" lIns="36000" tIns="36000" rIns="36000" bIns="36000" anchor="t" anchorCtr="0" upright="1"/>
        <a:lstStyle/>
        <a:p>
          <a:pPr algn="l" rtl="0">
            <a:lnSpc>
              <a:spcPts val="1000"/>
            </a:lnSpc>
            <a:defRPr sz="1000"/>
          </a:pPr>
          <a:r>
            <a:rPr lang="ja-JP" altLang="en-US" sz="1050" b="0" i="0" u="none" spc="50" baseline="0">
              <a:solidFill>
                <a:srgbClr val="000000"/>
              </a:solidFill>
              <a:latin typeface="HGPｺﾞｼｯｸM" panose="020B0600000000000000" pitchFamily="50" charset="-128"/>
              <a:ea typeface="HGPｺﾞｼｯｸM" panose="020B0600000000000000" pitchFamily="50" charset="-128"/>
            </a:rPr>
            <a:t>調査年度に新規採用された方で林業経験がない場合は、林業経験年数「１」と記入してください。</a:t>
          </a:r>
        </a:p>
      </xdr:txBody>
    </xdr:sp>
    <xdr:clientData/>
  </xdr:twoCellAnchor>
  <xdr:twoCellAnchor>
    <xdr:from>
      <xdr:col>13</xdr:col>
      <xdr:colOff>446690</xdr:colOff>
      <xdr:row>4</xdr:row>
      <xdr:rowOff>57150</xdr:rowOff>
    </xdr:from>
    <xdr:to>
      <xdr:col>16</xdr:col>
      <xdr:colOff>647701</xdr:colOff>
      <xdr:row>9</xdr:row>
      <xdr:rowOff>98775</xdr:rowOff>
    </xdr:to>
    <xdr:sp macro="" textlink="" fLocksText="0">
      <xdr:nvSpPr>
        <xdr:cNvPr id="7" name="AutoShape 8"/>
        <xdr:cNvSpPr/>
      </xdr:nvSpPr>
      <xdr:spPr bwMode="auto">
        <a:xfrm>
          <a:off x="9656380" y="819150"/>
          <a:ext cx="2303080" cy="764211"/>
        </a:xfrm>
        <a:prstGeom prst="wedgeRectCallout">
          <a:avLst>
            <a:gd name="adj1" fmla="val -40972"/>
            <a:gd name="adj2" fmla="val 73328"/>
          </a:avLst>
        </a:prstGeom>
        <a:solidFill>
          <a:schemeClr val="bg1"/>
        </a:solidFill>
        <a:ln w="9525">
          <a:solidFill>
            <a:srgbClr val="000000"/>
          </a:solidFill>
          <a:miter lim="800000"/>
        </a:ln>
      </xdr:spPr>
      <xdr:txBody>
        <a:bodyPr vertOverflow="clip" wrap="square" lIns="36000" tIns="36000" rIns="36000" bIns="36000" anchor="t" anchorCtr="0" upright="1"/>
        <a:lstStyle/>
        <a:p>
          <a:pPr algn="l" rtl="0">
            <a:lnSpc>
              <a:spcPts val="1100"/>
            </a:lnSpc>
            <a:defRPr sz="1000"/>
          </a:pPr>
          <a:r>
            <a:rPr lang="ja-JP" altLang="en-US" sz="1050" b="0" i="0" u="sng" spc="50" baseline="0">
              <a:solidFill>
                <a:sysClr val="windowText" lastClr="000000"/>
              </a:solidFill>
              <a:latin typeface="HGPｺﾞｼｯｸM" panose="020B0600000000000000" pitchFamily="50" charset="-128"/>
              <a:ea typeface="HGPｺﾞｼｯｸM" panose="020B0600000000000000" pitchFamily="50" charset="-128"/>
            </a:rPr>
            <a:t>定期雇用者で、前年度に引き続き雇用された人は、令和３年度の新規採用者に含みません</a:t>
          </a:r>
          <a:r>
            <a:rPr lang="ja-JP" altLang="en-US" sz="1050" b="0" i="0" u="none" spc="50" baseline="0">
              <a:solidFill>
                <a:sysClr val="windowText" lastClr="000000"/>
              </a:solidFill>
              <a:latin typeface="HGPｺﾞｼｯｸM" panose="020B0600000000000000" pitchFamily="50" charset="-128"/>
              <a:ea typeface="HGPｺﾞｼｯｸM" panose="020B0600000000000000" pitchFamily="50" charset="-128"/>
            </a:rPr>
            <a:t>。</a:t>
          </a:r>
          <a:r>
            <a:rPr lang="ja-JP" altLang="en-US" sz="1050" b="0" i="0" u="none" spc="50" baseline="0">
              <a:solidFill>
                <a:srgbClr val="000000"/>
              </a:solidFill>
              <a:latin typeface="HGPｺﾞｼｯｸM" panose="020B0600000000000000" pitchFamily="50" charset="-128"/>
              <a:ea typeface="HGPｺﾞｼｯｸM" panose="020B0600000000000000" pitchFamily="50" charset="-128"/>
            </a:rPr>
            <a:t>同業他社からの就業者は含みます。</a:t>
          </a:r>
          <a:endParaRPr lang="en-US" altLang="ja-JP" sz="1050" b="0" i="0" u="none" spc="50" baseline="0">
            <a:solidFill>
              <a:srgbClr val="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14</xdr:col>
      <xdr:colOff>200025</xdr:colOff>
      <xdr:row>27</xdr:row>
      <xdr:rowOff>19050</xdr:rowOff>
    </xdr:from>
    <xdr:to>
      <xdr:col>16</xdr:col>
      <xdr:colOff>685575</xdr:colOff>
      <xdr:row>27</xdr:row>
      <xdr:rowOff>19050</xdr:rowOff>
    </xdr:to>
    <xdr:cxnSp macro="">
      <xdr:nvCxnSpPr>
        <xdr:cNvPr id="8" name="直線矢印コネクタ 7"/>
        <xdr:cNvCxnSpPr/>
      </xdr:nvCxnSpPr>
      <xdr:spPr>
        <a:xfrm>
          <a:off x="10182225" y="6953250"/>
          <a:ext cx="1800000" cy="0"/>
        </a:xfrm>
        <a:prstGeom prst="straightConnector1">
          <a:avLst/>
        </a:prstGeom>
        <a:ln w="57150">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28577</xdr:colOff>
      <xdr:row>27</xdr:row>
      <xdr:rowOff>10638</xdr:rowOff>
    </xdr:from>
    <xdr:to>
      <xdr:col>11</xdr:col>
      <xdr:colOff>561752</xdr:colOff>
      <xdr:row>27</xdr:row>
      <xdr:rowOff>19051</xdr:rowOff>
    </xdr:to>
    <xdr:cxnSp macro="">
      <xdr:nvCxnSpPr>
        <xdr:cNvPr id="19" name="直線矢印コネクタ 18"/>
        <xdr:cNvCxnSpPr/>
      </xdr:nvCxnSpPr>
      <xdr:spPr>
        <a:xfrm flipH="1">
          <a:off x="6105527" y="6944838"/>
          <a:ext cx="1800000" cy="8413"/>
        </a:xfrm>
        <a:prstGeom prst="straightConnector1">
          <a:avLst/>
        </a:prstGeom>
        <a:ln w="57150">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oneCellAnchor>
    <xdr:from>
      <xdr:col>5</xdr:col>
      <xdr:colOff>49192</xdr:colOff>
      <xdr:row>28</xdr:row>
      <xdr:rowOff>16811</xdr:rowOff>
    </xdr:from>
    <xdr:ext cx="1970941" cy="954739"/>
    <xdr:sp macro="" textlink="">
      <xdr:nvSpPr>
        <xdr:cNvPr id="38" name="テキスト ボックス 37">
          <a:extLst>
            <a:ext uri="{FF2B5EF4-FFF2-40B4-BE49-F238E27FC236}">
              <a16:creationId xmlns:a16="http://schemas.microsoft.com/office/drawing/2014/main" xmlns="" id="{ABF5FB83-B68E-4FF1-95AE-CFA868EA01B8}"/>
            </a:ext>
          </a:extLst>
        </xdr:cNvPr>
        <xdr:cNvSpPr txBox="1"/>
      </xdr:nvSpPr>
      <xdr:spPr>
        <a:xfrm>
          <a:off x="3007545" y="7244605"/>
          <a:ext cx="1970941" cy="954739"/>
        </a:xfrm>
        <a:prstGeom prst="rect">
          <a:avLst/>
        </a:prstGeom>
        <a:solidFill>
          <a:srgbClr val="FFFF00"/>
        </a:solidFill>
        <a:ln w="3175" cmpd="sng">
          <a:solidFill>
            <a:schemeClr val="accent4">
              <a:lumMod val="20000"/>
              <a:lumOff val="8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54000" tIns="36000" rIns="36000" bIns="36000" rtlCol="0" anchor="t">
          <a:spAutoFit/>
        </a:bodyPr>
        <a:lstStyle/>
        <a:p>
          <a:r>
            <a:rPr kumimoji="1" lang="ja-JP" altLang="ja-JP" sz="1100" b="1">
              <a:solidFill>
                <a:schemeClr val="dk1"/>
              </a:solidFill>
              <a:effectLst/>
              <a:latin typeface="+mn-lt"/>
              <a:ea typeface="+mn-ea"/>
              <a:cs typeface="+mn-cs"/>
            </a:rPr>
            <a:t>素材生産の</a:t>
          </a:r>
          <a:r>
            <a:rPr kumimoji="1" lang="ja-JP" altLang="en-US" sz="1100" b="1">
              <a:solidFill>
                <a:schemeClr val="dk1"/>
              </a:solidFill>
              <a:effectLst/>
              <a:latin typeface="+mn-lt"/>
              <a:ea typeface="+mn-ea"/>
              <a:cs typeface="+mn-cs"/>
            </a:rPr>
            <a:t>年間林業</a:t>
          </a:r>
          <a:r>
            <a:rPr kumimoji="1" lang="ja-JP" altLang="ja-JP" sz="1100" b="1">
              <a:solidFill>
                <a:schemeClr val="dk1"/>
              </a:solidFill>
              <a:effectLst/>
              <a:latin typeface="+mn-lt"/>
              <a:ea typeface="+mn-ea"/>
              <a:cs typeface="+mn-cs"/>
            </a:rPr>
            <a:t>就労日数の合計</a:t>
          </a:r>
          <a:r>
            <a:rPr kumimoji="1" lang="ja-JP" altLang="en-US" sz="1100" b="0">
              <a:solidFill>
                <a:schemeClr val="dk1"/>
              </a:solidFill>
              <a:effectLst/>
              <a:latin typeface="+mn-lt"/>
              <a:ea typeface="+mn-ea"/>
              <a:cs typeface="+mn-cs"/>
            </a:rPr>
            <a:t>は、</a:t>
          </a:r>
          <a:r>
            <a:rPr kumimoji="1" lang="ja-JP" altLang="en-US" sz="1100" b="1">
              <a:solidFill>
                <a:schemeClr val="dk1"/>
              </a:solidFill>
              <a:effectLst/>
              <a:latin typeface="+mn-lt"/>
              <a:ea typeface="+mn-ea"/>
              <a:cs typeface="+mn-cs"/>
            </a:rPr>
            <a:t>調査票</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問３</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の</a:t>
          </a:r>
          <a:r>
            <a:rPr kumimoji="1" lang="ja-JP" altLang="en-US" sz="1100" b="1">
              <a:latin typeface="Meiryo UI" panose="020B0604030504040204" pitchFamily="50" charset="-128"/>
              <a:ea typeface="Meiryo UI" panose="020B0604030504040204" pitchFamily="50" charset="-128"/>
            </a:rPr>
            <a:t>年間就労日数</a:t>
          </a:r>
          <a:r>
            <a:rPr kumimoji="1" lang="en-US" altLang="ja-JP" sz="1100" b="1">
              <a:latin typeface="Meiryo UI" panose="020B0604030504040204" pitchFamily="50" charset="-128"/>
              <a:ea typeface="Meiryo UI" panose="020B0604030504040204" pitchFamily="50" charset="-128"/>
            </a:rPr>
            <a:t>(c+d)</a:t>
          </a:r>
          <a:r>
            <a:rPr kumimoji="1" lang="ja-JP" altLang="en-US" sz="1100">
              <a:latin typeface="Meiryo UI" panose="020B0604030504040204" pitchFamily="50" charset="-128"/>
              <a:ea typeface="Meiryo UI" panose="020B0604030504040204" pitchFamily="50" charset="-128"/>
            </a:rPr>
            <a:t>と一致するよう記入してください。</a:t>
          </a:r>
        </a:p>
      </xdr:txBody>
    </xdr:sp>
    <xdr:clientData/>
  </xdr:oneCellAnchor>
  <xdr:oneCellAnchor>
    <xdr:from>
      <xdr:col>15</xdr:col>
      <xdr:colOff>21772</xdr:colOff>
      <xdr:row>13</xdr:row>
      <xdr:rowOff>28575</xdr:rowOff>
    </xdr:from>
    <xdr:ext cx="620485" cy="400110"/>
    <xdr:sp macro="" textlink="">
      <xdr:nvSpPr>
        <xdr:cNvPr id="39" name="テキスト ボックス 38">
          <a:extLst>
            <a:ext uri="{FF2B5EF4-FFF2-40B4-BE49-F238E27FC236}">
              <a16:creationId xmlns:a16="http://schemas.microsoft.com/office/drawing/2014/main" xmlns="" id="{ABF5FB83-B68E-4FF1-95AE-CFA868EA01B8}"/>
            </a:ext>
          </a:extLst>
        </xdr:cNvPr>
        <xdr:cNvSpPr txBox="1"/>
      </xdr:nvSpPr>
      <xdr:spPr>
        <a:xfrm>
          <a:off x="10678886" y="2363561"/>
          <a:ext cx="620485" cy="400110"/>
        </a:xfrm>
        <a:prstGeom prst="rect">
          <a:avLst/>
        </a:prstGeom>
        <a:noFill/>
        <a:ln w="3175" cmpd="sng">
          <a:solidFill>
            <a:schemeClr val="accent4">
              <a:lumMod val="20000"/>
              <a:lumOff val="8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800" b="0">
              <a:solidFill>
                <a:schemeClr val="dk1"/>
              </a:solidFill>
              <a:effectLst/>
              <a:latin typeface="HGｺﾞｼｯｸM" panose="020B0609000000000000" pitchFamily="49" charset="-128"/>
              <a:ea typeface="HGｺﾞｼｯｸM" panose="020B0609000000000000" pitchFamily="49" charset="-128"/>
              <a:cs typeface="+mn-cs"/>
            </a:rPr>
            <a:t>就業にあたり出身市町村に戻られた方</a:t>
          </a:r>
          <a:endParaRPr kumimoji="1" lang="ja-JP" altLang="en-US" sz="1050" b="0">
            <a:latin typeface="HGｺﾞｼｯｸM" panose="020B0609000000000000" pitchFamily="49" charset="-128"/>
            <a:ea typeface="HGｺﾞｼｯｸM" panose="020B0609000000000000" pitchFamily="49" charset="-128"/>
          </a:endParaRPr>
        </a:p>
      </xdr:txBody>
    </xdr:sp>
    <xdr:clientData/>
  </xdr:oneCellAnchor>
  <xdr:twoCellAnchor>
    <xdr:from>
      <xdr:col>6</xdr:col>
      <xdr:colOff>52178</xdr:colOff>
      <xdr:row>26</xdr:row>
      <xdr:rowOff>23812</xdr:rowOff>
    </xdr:from>
    <xdr:to>
      <xdr:col>6</xdr:col>
      <xdr:colOff>605818</xdr:colOff>
      <xdr:row>27</xdr:row>
      <xdr:rowOff>29765</xdr:rowOff>
    </xdr:to>
    <xdr:sp macro="" textlink="">
      <xdr:nvSpPr>
        <xdr:cNvPr id="10" name="二等辺三角形 9"/>
        <xdr:cNvSpPr/>
      </xdr:nvSpPr>
      <xdr:spPr>
        <a:xfrm rot="10800000">
          <a:off x="3626854" y="6993871"/>
          <a:ext cx="553640" cy="106806"/>
        </a:xfrm>
        <a:prstGeom prst="triangl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52178</xdr:colOff>
      <xdr:row>27</xdr:row>
      <xdr:rowOff>41672</xdr:rowOff>
    </xdr:from>
    <xdr:to>
      <xdr:col>6</xdr:col>
      <xdr:colOff>605818</xdr:colOff>
      <xdr:row>27</xdr:row>
      <xdr:rowOff>142875</xdr:rowOff>
    </xdr:to>
    <xdr:sp macro="" textlink="">
      <xdr:nvSpPr>
        <xdr:cNvPr id="45" name="二等辺三角形 44"/>
        <xdr:cNvSpPr/>
      </xdr:nvSpPr>
      <xdr:spPr>
        <a:xfrm rot="10800000">
          <a:off x="3626854" y="7112584"/>
          <a:ext cx="553640" cy="101203"/>
        </a:xfrm>
        <a:prstGeom prst="triangl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124239</xdr:colOff>
      <xdr:row>41</xdr:row>
      <xdr:rowOff>2021</xdr:rowOff>
    </xdr:from>
    <xdr:ext cx="1987826" cy="504000"/>
    <xdr:sp macro="" textlink="" fLocksText="0">
      <xdr:nvSpPr>
        <xdr:cNvPr id="13" name="AutoShape 5"/>
        <xdr:cNvSpPr/>
      </xdr:nvSpPr>
      <xdr:spPr bwMode="auto">
        <a:xfrm>
          <a:off x="124239" y="927307"/>
          <a:ext cx="1987826" cy="504000"/>
        </a:xfrm>
        <a:prstGeom prst="wedgeRectCallout">
          <a:avLst>
            <a:gd name="adj1" fmla="val 28589"/>
            <a:gd name="adj2" fmla="val 109829"/>
          </a:avLst>
        </a:prstGeom>
        <a:solidFill>
          <a:srgbClr val="FFFFFF"/>
        </a:solidFill>
        <a:ln w="9525">
          <a:solidFill>
            <a:srgbClr val="000000"/>
          </a:solidFill>
          <a:miter lim="800000"/>
        </a:ln>
      </xdr:spPr>
      <xdr:txBody>
        <a:bodyPr vertOverflow="clip" horzOverflow="clip" wrap="square" lIns="36000" tIns="36000" rIns="36000" bIns="36000" anchor="t" anchorCtr="0" upright="1">
          <a:noAutofit/>
        </a:bodyPr>
        <a:lstStyle/>
        <a:p>
          <a:pPr algn="l" rtl="0">
            <a:lnSpc>
              <a:spcPts val="1000"/>
            </a:lnSpc>
            <a:defRPr sz="1000"/>
          </a:pPr>
          <a:r>
            <a:rPr lang="ja-JP" altLang="en-US" sz="1050" b="0" i="0" u="none" spc="50" baseline="0">
              <a:solidFill>
                <a:sysClr val="windowText" lastClr="000000"/>
              </a:solidFill>
              <a:latin typeface="HGPｺﾞｼｯｸM" panose="020B0600000000000000" pitchFamily="50" charset="-128"/>
              <a:ea typeface="HGPｺﾞｼｯｸM" panose="020B0600000000000000" pitchFamily="50" charset="-128"/>
            </a:rPr>
            <a:t>定期雇用者は、雇用保険の被保険者期間が通算して６か月以上</a:t>
          </a:r>
          <a:r>
            <a:rPr lang="en-US" altLang="ja-JP" sz="1050" b="0" i="0" u="none" spc="50" baseline="0">
              <a:solidFill>
                <a:sysClr val="windowText" lastClr="000000"/>
              </a:solidFill>
              <a:latin typeface="HGPｺﾞｼｯｸM" panose="020B0600000000000000" pitchFamily="50" charset="-128"/>
              <a:ea typeface="HGPｺﾞｼｯｸM" panose="020B0600000000000000" pitchFamily="50" charset="-128"/>
            </a:rPr>
            <a:t>1</a:t>
          </a:r>
          <a:r>
            <a:rPr lang="ja-JP" altLang="en-US" sz="1050" b="0" i="0" u="none" spc="50" baseline="0">
              <a:solidFill>
                <a:sysClr val="windowText" lastClr="000000"/>
              </a:solidFill>
              <a:latin typeface="HGPｺﾞｼｯｸM" panose="020B0600000000000000" pitchFamily="50" charset="-128"/>
              <a:ea typeface="HGPｺﾞｼｯｸM" panose="020B0600000000000000" pitchFamily="50" charset="-128"/>
            </a:rPr>
            <a:t>年未満の雇用の者です。</a:t>
          </a:r>
        </a:p>
      </xdr:txBody>
    </xdr:sp>
    <xdr:clientData/>
  </xdr:oneCellAnchor>
  <xdr:twoCellAnchor>
    <xdr:from>
      <xdr:col>7</xdr:col>
      <xdr:colOff>152399</xdr:colOff>
      <xdr:row>41</xdr:row>
      <xdr:rowOff>9525</xdr:rowOff>
    </xdr:from>
    <xdr:to>
      <xdr:col>10</xdr:col>
      <xdr:colOff>676275</xdr:colOff>
      <xdr:row>44</xdr:row>
      <xdr:rowOff>91112</xdr:rowOff>
    </xdr:to>
    <xdr:sp macro="" textlink="" fLocksText="0">
      <xdr:nvSpPr>
        <xdr:cNvPr id="14" name="AutoShape 6"/>
        <xdr:cNvSpPr/>
      </xdr:nvSpPr>
      <xdr:spPr bwMode="auto">
        <a:xfrm>
          <a:off x="4343399" y="934811"/>
          <a:ext cx="2428876" cy="530622"/>
        </a:xfrm>
        <a:prstGeom prst="wedgeRectCallout">
          <a:avLst>
            <a:gd name="adj1" fmla="val -29309"/>
            <a:gd name="adj2" fmla="val 121406"/>
          </a:avLst>
        </a:prstGeom>
        <a:solidFill>
          <a:srgbClr val="FFFFFF"/>
        </a:solidFill>
        <a:ln w="9525">
          <a:solidFill>
            <a:srgbClr val="000000"/>
          </a:solidFill>
          <a:miter lim="800000"/>
        </a:ln>
      </xdr:spPr>
      <xdr:txBody>
        <a:bodyPr vertOverflow="clip" wrap="square" lIns="36000" tIns="36000" rIns="36000" bIns="36000" anchor="t" anchorCtr="0" upright="1"/>
        <a:lstStyle/>
        <a:p>
          <a:pPr algn="l" rtl="0">
            <a:lnSpc>
              <a:spcPts val="1000"/>
            </a:lnSpc>
            <a:defRPr sz="1000"/>
          </a:pPr>
          <a:r>
            <a:rPr lang="ja-JP" altLang="en-US" sz="1050" b="0" i="0" u="none" spc="50" baseline="0">
              <a:solidFill>
                <a:srgbClr val="000000"/>
              </a:solidFill>
              <a:latin typeface="HGPｺﾞｼｯｸM" panose="020B0600000000000000" pitchFamily="50" charset="-128"/>
              <a:ea typeface="HGPｺﾞｼｯｸM" panose="020B0600000000000000" pitchFamily="50" charset="-128"/>
            </a:rPr>
            <a:t>複数の事業に従事している場合は、概ねで結構ですので、該当する事業の就労日数を記入してください。</a:t>
          </a:r>
        </a:p>
      </xdr:txBody>
    </xdr:sp>
    <xdr:clientData/>
  </xdr:twoCellAnchor>
  <xdr:twoCellAnchor>
    <xdr:from>
      <xdr:col>10</xdr:col>
      <xdr:colOff>915521</xdr:colOff>
      <xdr:row>40</xdr:row>
      <xdr:rowOff>117199</xdr:rowOff>
    </xdr:from>
    <xdr:to>
      <xdr:col>13</xdr:col>
      <xdr:colOff>194692</xdr:colOff>
      <xdr:row>45</xdr:row>
      <xdr:rowOff>115177</xdr:rowOff>
    </xdr:to>
    <xdr:sp macro="" textlink="" fLocksText="0">
      <xdr:nvSpPr>
        <xdr:cNvPr id="15" name="AutoShape 9"/>
        <xdr:cNvSpPr/>
      </xdr:nvSpPr>
      <xdr:spPr bwMode="auto">
        <a:xfrm>
          <a:off x="7011521" y="892806"/>
          <a:ext cx="2408814" cy="746371"/>
        </a:xfrm>
        <a:prstGeom prst="wedgeRectCallout">
          <a:avLst>
            <a:gd name="adj1" fmla="val -26040"/>
            <a:gd name="adj2" fmla="val 70091"/>
          </a:avLst>
        </a:prstGeom>
        <a:solidFill>
          <a:schemeClr val="bg1"/>
        </a:solidFill>
        <a:ln w="9525">
          <a:solidFill>
            <a:srgbClr val="000000"/>
          </a:solidFill>
          <a:miter lim="800000"/>
        </a:ln>
      </xdr:spPr>
      <xdr:txBody>
        <a:bodyPr vertOverflow="clip" wrap="square" lIns="36000" tIns="36000" rIns="36000" bIns="36000" anchor="t" anchorCtr="0" upright="1"/>
        <a:lstStyle/>
        <a:p>
          <a:pPr algn="l" rtl="0">
            <a:lnSpc>
              <a:spcPts val="1100"/>
            </a:lnSpc>
            <a:defRPr sz="1000"/>
          </a:pPr>
          <a:r>
            <a:rPr lang="ja-JP" altLang="en-US" sz="1050" b="0" i="0" u="none" spc="50" baseline="0">
              <a:solidFill>
                <a:sysClr val="windowText" lastClr="000000"/>
              </a:solidFill>
              <a:latin typeface="HGPｺﾞｼｯｸM" panose="020B0600000000000000" pitchFamily="50" charset="-128"/>
              <a:ea typeface="HGPｺﾞｼｯｸM" panose="020B0600000000000000" pitchFamily="50" charset="-128"/>
            </a:rPr>
            <a:t>定期雇用者で、</a:t>
          </a:r>
          <a:r>
            <a:rPr lang="ja-JP" altLang="en-US" sz="1050" b="0" i="0" u="sng" spc="50" baseline="0">
              <a:solidFill>
                <a:sysClr val="windowText" lastClr="000000"/>
              </a:solidFill>
              <a:latin typeface="HGPｺﾞｼｯｸM" panose="020B0600000000000000" pitchFamily="50" charset="-128"/>
              <a:ea typeface="HGPｺﾞｼｯｸM" panose="020B0600000000000000" pitchFamily="50" charset="-128"/>
            </a:rPr>
            <a:t>調査時点では離職しているが、令和４年度も引き続き雇用する予定の場合は、「１：就業中」としてください</a:t>
          </a:r>
          <a:endParaRPr lang="en-US" altLang="ja-JP" sz="1050" b="0" i="0" u="sng" spc="50" baseline="0">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4</xdr:col>
      <xdr:colOff>82826</xdr:colOff>
      <xdr:row>41</xdr:row>
      <xdr:rowOff>0</xdr:rowOff>
    </xdr:from>
    <xdr:to>
      <xdr:col>7</xdr:col>
      <xdr:colOff>0</xdr:colOff>
      <xdr:row>45</xdr:row>
      <xdr:rowOff>84782</xdr:rowOff>
    </xdr:to>
    <xdr:sp macro="" textlink="" fLocksText="0">
      <xdr:nvSpPr>
        <xdr:cNvPr id="16" name="AutoShape 19"/>
        <xdr:cNvSpPr/>
      </xdr:nvSpPr>
      <xdr:spPr bwMode="auto">
        <a:xfrm>
          <a:off x="2314397" y="925286"/>
          <a:ext cx="1876603" cy="683496"/>
        </a:xfrm>
        <a:prstGeom prst="wedgeRectCallout">
          <a:avLst>
            <a:gd name="adj1" fmla="val 9101"/>
            <a:gd name="adj2" fmla="val 82430"/>
          </a:avLst>
        </a:prstGeom>
        <a:solidFill>
          <a:srgbClr val="FFFFFF"/>
        </a:solidFill>
        <a:ln w="9525">
          <a:solidFill>
            <a:srgbClr val="000000"/>
          </a:solidFill>
          <a:miter lim="800000"/>
        </a:ln>
      </xdr:spPr>
      <xdr:txBody>
        <a:bodyPr vertOverflow="clip" wrap="square" lIns="36000" tIns="36000" rIns="36000" bIns="36000" anchor="t" anchorCtr="0" upright="1"/>
        <a:lstStyle/>
        <a:p>
          <a:pPr algn="l" rtl="0">
            <a:lnSpc>
              <a:spcPts val="1000"/>
            </a:lnSpc>
            <a:defRPr sz="1000"/>
          </a:pPr>
          <a:r>
            <a:rPr lang="ja-JP" altLang="en-US" sz="1050" b="0" i="0" u="none" spc="50" baseline="0">
              <a:solidFill>
                <a:srgbClr val="000000"/>
              </a:solidFill>
              <a:latin typeface="HGPｺﾞｼｯｸM" panose="020B0600000000000000" pitchFamily="50" charset="-128"/>
              <a:ea typeface="HGPｺﾞｼｯｸM" panose="020B0600000000000000" pitchFamily="50" charset="-128"/>
            </a:rPr>
            <a:t>調査年度に新規採用された方で林業経験がない場合は、林業経験年数「１」と記入してください。</a:t>
          </a:r>
        </a:p>
      </xdr:txBody>
    </xdr:sp>
    <xdr:clientData/>
  </xdr:twoCellAnchor>
  <xdr:twoCellAnchor>
    <xdr:from>
      <xdr:col>13</xdr:col>
      <xdr:colOff>446690</xdr:colOff>
      <xdr:row>40</xdr:row>
      <xdr:rowOff>57150</xdr:rowOff>
    </xdr:from>
    <xdr:to>
      <xdr:col>16</xdr:col>
      <xdr:colOff>647701</xdr:colOff>
      <xdr:row>45</xdr:row>
      <xdr:rowOff>98775</xdr:rowOff>
    </xdr:to>
    <xdr:sp macro="" textlink="" fLocksText="0">
      <xdr:nvSpPr>
        <xdr:cNvPr id="17" name="AutoShape 8"/>
        <xdr:cNvSpPr/>
      </xdr:nvSpPr>
      <xdr:spPr bwMode="auto">
        <a:xfrm>
          <a:off x="9672333" y="832757"/>
          <a:ext cx="2296511" cy="790018"/>
        </a:xfrm>
        <a:prstGeom prst="wedgeRectCallout">
          <a:avLst>
            <a:gd name="adj1" fmla="val -40972"/>
            <a:gd name="adj2" fmla="val 73328"/>
          </a:avLst>
        </a:prstGeom>
        <a:solidFill>
          <a:schemeClr val="bg1"/>
        </a:solidFill>
        <a:ln w="9525">
          <a:solidFill>
            <a:srgbClr val="000000"/>
          </a:solidFill>
          <a:miter lim="800000"/>
        </a:ln>
      </xdr:spPr>
      <xdr:txBody>
        <a:bodyPr vertOverflow="clip" wrap="square" lIns="36000" tIns="36000" rIns="36000" bIns="36000" anchor="t" anchorCtr="0" upright="1"/>
        <a:lstStyle/>
        <a:p>
          <a:pPr algn="l" rtl="0">
            <a:lnSpc>
              <a:spcPts val="1100"/>
            </a:lnSpc>
            <a:defRPr sz="1000"/>
          </a:pPr>
          <a:r>
            <a:rPr lang="ja-JP" altLang="en-US" sz="1050" b="0" i="0" u="sng" spc="50" baseline="0">
              <a:solidFill>
                <a:sysClr val="windowText" lastClr="000000"/>
              </a:solidFill>
              <a:latin typeface="HGPｺﾞｼｯｸM" panose="020B0600000000000000" pitchFamily="50" charset="-128"/>
              <a:ea typeface="HGPｺﾞｼｯｸM" panose="020B0600000000000000" pitchFamily="50" charset="-128"/>
            </a:rPr>
            <a:t>定期雇用者で、前年度に引き続き雇用された人は、令和３年度の新規採用者に含みません</a:t>
          </a:r>
          <a:r>
            <a:rPr lang="ja-JP" altLang="en-US" sz="1050" b="0" i="0" u="none" spc="50" baseline="0">
              <a:solidFill>
                <a:sysClr val="windowText" lastClr="000000"/>
              </a:solidFill>
              <a:latin typeface="HGPｺﾞｼｯｸM" panose="020B0600000000000000" pitchFamily="50" charset="-128"/>
              <a:ea typeface="HGPｺﾞｼｯｸM" panose="020B0600000000000000" pitchFamily="50" charset="-128"/>
            </a:rPr>
            <a:t>。</a:t>
          </a:r>
          <a:r>
            <a:rPr lang="ja-JP" altLang="en-US" sz="1050" b="0" i="0" u="none" spc="50" baseline="0">
              <a:solidFill>
                <a:srgbClr val="000000"/>
              </a:solidFill>
              <a:latin typeface="HGPｺﾞｼｯｸM" panose="020B0600000000000000" pitchFamily="50" charset="-128"/>
              <a:ea typeface="HGPｺﾞｼｯｸM" panose="020B0600000000000000" pitchFamily="50" charset="-128"/>
            </a:rPr>
            <a:t>同業他社からの就業者は含みます。</a:t>
          </a:r>
          <a:endParaRPr lang="en-US" altLang="ja-JP" sz="1050" b="0" i="0" u="none" spc="50" baseline="0">
            <a:solidFill>
              <a:srgbClr val="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14</xdr:col>
      <xdr:colOff>200025</xdr:colOff>
      <xdr:row>63</xdr:row>
      <xdr:rowOff>19050</xdr:rowOff>
    </xdr:from>
    <xdr:to>
      <xdr:col>16</xdr:col>
      <xdr:colOff>685575</xdr:colOff>
      <xdr:row>63</xdr:row>
      <xdr:rowOff>19050</xdr:rowOff>
    </xdr:to>
    <xdr:cxnSp macro="">
      <xdr:nvCxnSpPr>
        <xdr:cNvPr id="18" name="直線矢印コネクタ 17"/>
        <xdr:cNvCxnSpPr/>
      </xdr:nvCxnSpPr>
      <xdr:spPr>
        <a:xfrm>
          <a:off x="10106025" y="7040336"/>
          <a:ext cx="1872118" cy="0"/>
        </a:xfrm>
        <a:prstGeom prst="straightConnector1">
          <a:avLst/>
        </a:prstGeom>
        <a:ln w="57150">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28577</xdr:colOff>
      <xdr:row>63</xdr:row>
      <xdr:rowOff>10638</xdr:rowOff>
    </xdr:from>
    <xdr:to>
      <xdr:col>11</xdr:col>
      <xdr:colOff>561752</xdr:colOff>
      <xdr:row>63</xdr:row>
      <xdr:rowOff>19051</xdr:rowOff>
    </xdr:to>
    <xdr:cxnSp macro="">
      <xdr:nvCxnSpPr>
        <xdr:cNvPr id="20" name="直線矢印コネクタ 19"/>
        <xdr:cNvCxnSpPr/>
      </xdr:nvCxnSpPr>
      <xdr:spPr>
        <a:xfrm flipH="1">
          <a:off x="6124577" y="7031924"/>
          <a:ext cx="1757818" cy="8413"/>
        </a:xfrm>
        <a:prstGeom prst="straightConnector1">
          <a:avLst/>
        </a:prstGeom>
        <a:ln w="57150">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oneCellAnchor>
    <xdr:from>
      <xdr:col>5</xdr:col>
      <xdr:colOff>49192</xdr:colOff>
      <xdr:row>64</xdr:row>
      <xdr:rowOff>16811</xdr:rowOff>
    </xdr:from>
    <xdr:ext cx="1970941" cy="954739"/>
    <xdr:sp macro="" textlink="">
      <xdr:nvSpPr>
        <xdr:cNvPr id="21" name="テキスト ボックス 20">
          <a:extLst>
            <a:ext uri="{FF2B5EF4-FFF2-40B4-BE49-F238E27FC236}">
              <a16:creationId xmlns:a16="http://schemas.microsoft.com/office/drawing/2014/main" xmlns="" id="{ABF5FB83-B68E-4FF1-95AE-CFA868EA01B8}"/>
            </a:ext>
          </a:extLst>
        </xdr:cNvPr>
        <xdr:cNvSpPr txBox="1"/>
      </xdr:nvSpPr>
      <xdr:spPr>
        <a:xfrm>
          <a:off x="2988335" y="7187775"/>
          <a:ext cx="1970941" cy="954739"/>
        </a:xfrm>
        <a:prstGeom prst="rect">
          <a:avLst/>
        </a:prstGeom>
        <a:solidFill>
          <a:srgbClr val="FFFF00"/>
        </a:solidFill>
        <a:ln w="3175" cmpd="sng">
          <a:solidFill>
            <a:schemeClr val="accent4">
              <a:lumMod val="20000"/>
              <a:lumOff val="8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54000" tIns="36000" rIns="36000" bIns="36000" rtlCol="0" anchor="t">
          <a:spAutoFit/>
        </a:bodyPr>
        <a:lstStyle/>
        <a:p>
          <a:r>
            <a:rPr kumimoji="1" lang="ja-JP" altLang="ja-JP" sz="1100" b="1">
              <a:solidFill>
                <a:schemeClr val="dk1"/>
              </a:solidFill>
              <a:effectLst/>
              <a:latin typeface="+mn-lt"/>
              <a:ea typeface="+mn-ea"/>
              <a:cs typeface="+mn-cs"/>
            </a:rPr>
            <a:t>素材生産の</a:t>
          </a:r>
          <a:r>
            <a:rPr kumimoji="1" lang="ja-JP" altLang="en-US" sz="1100" b="1">
              <a:solidFill>
                <a:schemeClr val="dk1"/>
              </a:solidFill>
              <a:effectLst/>
              <a:latin typeface="+mn-lt"/>
              <a:ea typeface="+mn-ea"/>
              <a:cs typeface="+mn-cs"/>
            </a:rPr>
            <a:t>年間林業</a:t>
          </a:r>
          <a:r>
            <a:rPr kumimoji="1" lang="ja-JP" altLang="ja-JP" sz="1100" b="1">
              <a:solidFill>
                <a:schemeClr val="dk1"/>
              </a:solidFill>
              <a:effectLst/>
              <a:latin typeface="+mn-lt"/>
              <a:ea typeface="+mn-ea"/>
              <a:cs typeface="+mn-cs"/>
            </a:rPr>
            <a:t>就労日数の合計</a:t>
          </a:r>
          <a:r>
            <a:rPr kumimoji="1" lang="ja-JP" altLang="en-US" sz="1100" b="0">
              <a:solidFill>
                <a:schemeClr val="dk1"/>
              </a:solidFill>
              <a:effectLst/>
              <a:latin typeface="+mn-lt"/>
              <a:ea typeface="+mn-ea"/>
              <a:cs typeface="+mn-cs"/>
            </a:rPr>
            <a:t>は、</a:t>
          </a:r>
          <a:r>
            <a:rPr kumimoji="1" lang="ja-JP" altLang="en-US" sz="1100" b="1">
              <a:solidFill>
                <a:schemeClr val="dk1"/>
              </a:solidFill>
              <a:effectLst/>
              <a:latin typeface="+mn-lt"/>
              <a:ea typeface="+mn-ea"/>
              <a:cs typeface="+mn-cs"/>
            </a:rPr>
            <a:t>調査票</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問３</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の</a:t>
          </a:r>
          <a:r>
            <a:rPr kumimoji="1" lang="ja-JP" altLang="en-US" sz="1100" b="1">
              <a:latin typeface="Meiryo UI" panose="020B0604030504040204" pitchFamily="50" charset="-128"/>
              <a:ea typeface="Meiryo UI" panose="020B0604030504040204" pitchFamily="50" charset="-128"/>
            </a:rPr>
            <a:t>年間就労日数</a:t>
          </a:r>
          <a:r>
            <a:rPr kumimoji="1" lang="en-US" altLang="ja-JP" sz="1100" b="1">
              <a:latin typeface="Meiryo UI" panose="020B0604030504040204" pitchFamily="50" charset="-128"/>
              <a:ea typeface="Meiryo UI" panose="020B0604030504040204" pitchFamily="50" charset="-128"/>
            </a:rPr>
            <a:t>(c+d)</a:t>
          </a:r>
          <a:r>
            <a:rPr kumimoji="1" lang="ja-JP" altLang="en-US" sz="1100">
              <a:latin typeface="Meiryo UI" panose="020B0604030504040204" pitchFamily="50" charset="-128"/>
              <a:ea typeface="Meiryo UI" panose="020B0604030504040204" pitchFamily="50" charset="-128"/>
            </a:rPr>
            <a:t>と一致するよう記入してください。</a:t>
          </a:r>
        </a:p>
      </xdr:txBody>
    </xdr:sp>
    <xdr:clientData/>
  </xdr:oneCellAnchor>
  <xdr:oneCellAnchor>
    <xdr:from>
      <xdr:col>15</xdr:col>
      <xdr:colOff>21772</xdr:colOff>
      <xdr:row>49</xdr:row>
      <xdr:rowOff>28575</xdr:rowOff>
    </xdr:from>
    <xdr:ext cx="620485" cy="400110"/>
    <xdr:sp macro="" textlink="">
      <xdr:nvSpPr>
        <xdr:cNvPr id="22" name="テキスト ボックス 21">
          <a:extLst>
            <a:ext uri="{FF2B5EF4-FFF2-40B4-BE49-F238E27FC236}">
              <a16:creationId xmlns:a16="http://schemas.microsoft.com/office/drawing/2014/main" xmlns="" id="{ABF5FB83-B68E-4FF1-95AE-CFA868EA01B8}"/>
            </a:ext>
          </a:extLst>
        </xdr:cNvPr>
        <xdr:cNvSpPr txBox="1"/>
      </xdr:nvSpPr>
      <xdr:spPr>
        <a:xfrm>
          <a:off x="10662558" y="2464254"/>
          <a:ext cx="620485" cy="400110"/>
        </a:xfrm>
        <a:prstGeom prst="rect">
          <a:avLst/>
        </a:prstGeom>
        <a:noFill/>
        <a:ln w="3175" cmpd="sng">
          <a:solidFill>
            <a:schemeClr val="accent4">
              <a:lumMod val="20000"/>
              <a:lumOff val="8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800" b="0">
              <a:solidFill>
                <a:schemeClr val="dk1"/>
              </a:solidFill>
              <a:effectLst/>
              <a:latin typeface="HGｺﾞｼｯｸM" panose="020B0609000000000000" pitchFamily="49" charset="-128"/>
              <a:ea typeface="HGｺﾞｼｯｸM" panose="020B0609000000000000" pitchFamily="49" charset="-128"/>
              <a:cs typeface="+mn-cs"/>
            </a:rPr>
            <a:t>就業にあたり出身市町村に戻られた方</a:t>
          </a:r>
          <a:endParaRPr kumimoji="1" lang="ja-JP" altLang="en-US" sz="1050" b="0">
            <a:latin typeface="HGｺﾞｼｯｸM" panose="020B0609000000000000" pitchFamily="49" charset="-128"/>
            <a:ea typeface="HGｺﾞｼｯｸM" panose="020B0609000000000000" pitchFamily="49" charset="-128"/>
          </a:endParaRPr>
        </a:p>
      </xdr:txBody>
    </xdr:sp>
    <xdr:clientData/>
  </xdr:oneCellAnchor>
  <xdr:twoCellAnchor>
    <xdr:from>
      <xdr:col>6</xdr:col>
      <xdr:colOff>52178</xdr:colOff>
      <xdr:row>62</xdr:row>
      <xdr:rowOff>23812</xdr:rowOff>
    </xdr:from>
    <xdr:to>
      <xdr:col>6</xdr:col>
      <xdr:colOff>605818</xdr:colOff>
      <xdr:row>63</xdr:row>
      <xdr:rowOff>29765</xdr:rowOff>
    </xdr:to>
    <xdr:sp macro="" textlink="">
      <xdr:nvSpPr>
        <xdr:cNvPr id="23" name="二等辺三角形 22"/>
        <xdr:cNvSpPr/>
      </xdr:nvSpPr>
      <xdr:spPr>
        <a:xfrm rot="10800000">
          <a:off x="3617249" y="6949848"/>
          <a:ext cx="553640" cy="101203"/>
        </a:xfrm>
        <a:prstGeom prst="triangl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52178</xdr:colOff>
      <xdr:row>63</xdr:row>
      <xdr:rowOff>41672</xdr:rowOff>
    </xdr:from>
    <xdr:to>
      <xdr:col>6</xdr:col>
      <xdr:colOff>605818</xdr:colOff>
      <xdr:row>63</xdr:row>
      <xdr:rowOff>142875</xdr:rowOff>
    </xdr:to>
    <xdr:sp macro="" textlink="">
      <xdr:nvSpPr>
        <xdr:cNvPr id="24" name="二等辺三角形 23"/>
        <xdr:cNvSpPr/>
      </xdr:nvSpPr>
      <xdr:spPr>
        <a:xfrm rot="10800000">
          <a:off x="3617249" y="7062958"/>
          <a:ext cx="553640" cy="101203"/>
        </a:xfrm>
        <a:prstGeom prst="triangl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124239</xdr:colOff>
      <xdr:row>77</xdr:row>
      <xdr:rowOff>2021</xdr:rowOff>
    </xdr:from>
    <xdr:ext cx="1987826" cy="504000"/>
    <xdr:sp macro="" textlink="" fLocksText="0">
      <xdr:nvSpPr>
        <xdr:cNvPr id="25" name="AutoShape 5"/>
        <xdr:cNvSpPr/>
      </xdr:nvSpPr>
      <xdr:spPr bwMode="auto">
        <a:xfrm>
          <a:off x="124239" y="927307"/>
          <a:ext cx="1987826" cy="504000"/>
        </a:xfrm>
        <a:prstGeom prst="wedgeRectCallout">
          <a:avLst>
            <a:gd name="adj1" fmla="val 28589"/>
            <a:gd name="adj2" fmla="val 109829"/>
          </a:avLst>
        </a:prstGeom>
        <a:solidFill>
          <a:srgbClr val="FFFFFF"/>
        </a:solidFill>
        <a:ln w="9525">
          <a:solidFill>
            <a:srgbClr val="000000"/>
          </a:solidFill>
          <a:miter lim="800000"/>
        </a:ln>
      </xdr:spPr>
      <xdr:txBody>
        <a:bodyPr vertOverflow="clip" horzOverflow="clip" wrap="square" lIns="36000" tIns="36000" rIns="36000" bIns="36000" anchor="t" anchorCtr="0" upright="1">
          <a:noAutofit/>
        </a:bodyPr>
        <a:lstStyle/>
        <a:p>
          <a:pPr algn="l" rtl="0">
            <a:lnSpc>
              <a:spcPts val="1000"/>
            </a:lnSpc>
            <a:defRPr sz="1000"/>
          </a:pPr>
          <a:r>
            <a:rPr lang="ja-JP" altLang="en-US" sz="1050" b="0" i="0" u="none" spc="50" baseline="0">
              <a:solidFill>
                <a:sysClr val="windowText" lastClr="000000"/>
              </a:solidFill>
              <a:latin typeface="HGPｺﾞｼｯｸM" panose="020B0600000000000000" pitchFamily="50" charset="-128"/>
              <a:ea typeface="HGPｺﾞｼｯｸM" panose="020B0600000000000000" pitchFamily="50" charset="-128"/>
            </a:rPr>
            <a:t>定期雇用者は、雇用保険の被保険者期間が通算して６か月以上</a:t>
          </a:r>
          <a:r>
            <a:rPr lang="en-US" altLang="ja-JP" sz="1050" b="0" i="0" u="none" spc="50" baseline="0">
              <a:solidFill>
                <a:sysClr val="windowText" lastClr="000000"/>
              </a:solidFill>
              <a:latin typeface="HGPｺﾞｼｯｸM" panose="020B0600000000000000" pitchFamily="50" charset="-128"/>
              <a:ea typeface="HGPｺﾞｼｯｸM" panose="020B0600000000000000" pitchFamily="50" charset="-128"/>
            </a:rPr>
            <a:t>1</a:t>
          </a:r>
          <a:r>
            <a:rPr lang="ja-JP" altLang="en-US" sz="1050" b="0" i="0" u="none" spc="50" baseline="0">
              <a:solidFill>
                <a:sysClr val="windowText" lastClr="000000"/>
              </a:solidFill>
              <a:latin typeface="HGPｺﾞｼｯｸM" panose="020B0600000000000000" pitchFamily="50" charset="-128"/>
              <a:ea typeface="HGPｺﾞｼｯｸM" panose="020B0600000000000000" pitchFamily="50" charset="-128"/>
            </a:rPr>
            <a:t>年未満の雇用の者です。</a:t>
          </a:r>
        </a:p>
      </xdr:txBody>
    </xdr:sp>
    <xdr:clientData/>
  </xdr:oneCellAnchor>
  <xdr:twoCellAnchor>
    <xdr:from>
      <xdr:col>7</xdr:col>
      <xdr:colOff>152399</xdr:colOff>
      <xdr:row>77</xdr:row>
      <xdr:rowOff>9525</xdr:rowOff>
    </xdr:from>
    <xdr:to>
      <xdr:col>10</xdr:col>
      <xdr:colOff>676275</xdr:colOff>
      <xdr:row>80</xdr:row>
      <xdr:rowOff>91112</xdr:rowOff>
    </xdr:to>
    <xdr:sp macro="" textlink="" fLocksText="0">
      <xdr:nvSpPr>
        <xdr:cNvPr id="26" name="AutoShape 6"/>
        <xdr:cNvSpPr/>
      </xdr:nvSpPr>
      <xdr:spPr bwMode="auto">
        <a:xfrm>
          <a:off x="4343399" y="934811"/>
          <a:ext cx="2428876" cy="530622"/>
        </a:xfrm>
        <a:prstGeom prst="wedgeRectCallout">
          <a:avLst>
            <a:gd name="adj1" fmla="val -29309"/>
            <a:gd name="adj2" fmla="val 121406"/>
          </a:avLst>
        </a:prstGeom>
        <a:solidFill>
          <a:srgbClr val="FFFFFF"/>
        </a:solidFill>
        <a:ln w="9525">
          <a:solidFill>
            <a:srgbClr val="000000"/>
          </a:solidFill>
          <a:miter lim="800000"/>
        </a:ln>
      </xdr:spPr>
      <xdr:txBody>
        <a:bodyPr vertOverflow="clip" wrap="square" lIns="36000" tIns="36000" rIns="36000" bIns="36000" anchor="t" anchorCtr="0" upright="1"/>
        <a:lstStyle/>
        <a:p>
          <a:pPr algn="l" rtl="0">
            <a:lnSpc>
              <a:spcPts val="1000"/>
            </a:lnSpc>
            <a:defRPr sz="1000"/>
          </a:pPr>
          <a:r>
            <a:rPr lang="ja-JP" altLang="en-US" sz="1050" b="0" i="0" u="none" spc="50" baseline="0">
              <a:solidFill>
                <a:srgbClr val="000000"/>
              </a:solidFill>
              <a:latin typeface="HGPｺﾞｼｯｸM" panose="020B0600000000000000" pitchFamily="50" charset="-128"/>
              <a:ea typeface="HGPｺﾞｼｯｸM" panose="020B0600000000000000" pitchFamily="50" charset="-128"/>
            </a:rPr>
            <a:t>複数の事業に従事している場合は、概ねで結構ですので、該当する事業の就労日数を記入してください。</a:t>
          </a:r>
        </a:p>
      </xdr:txBody>
    </xdr:sp>
    <xdr:clientData/>
  </xdr:twoCellAnchor>
  <xdr:twoCellAnchor>
    <xdr:from>
      <xdr:col>10</xdr:col>
      <xdr:colOff>915521</xdr:colOff>
      <xdr:row>76</xdr:row>
      <xdr:rowOff>117199</xdr:rowOff>
    </xdr:from>
    <xdr:to>
      <xdr:col>13</xdr:col>
      <xdr:colOff>194692</xdr:colOff>
      <xdr:row>81</xdr:row>
      <xdr:rowOff>115177</xdr:rowOff>
    </xdr:to>
    <xdr:sp macro="" textlink="" fLocksText="0">
      <xdr:nvSpPr>
        <xdr:cNvPr id="27" name="AutoShape 9"/>
        <xdr:cNvSpPr/>
      </xdr:nvSpPr>
      <xdr:spPr bwMode="auto">
        <a:xfrm>
          <a:off x="7011521" y="892806"/>
          <a:ext cx="2408814" cy="746371"/>
        </a:xfrm>
        <a:prstGeom prst="wedgeRectCallout">
          <a:avLst>
            <a:gd name="adj1" fmla="val -26040"/>
            <a:gd name="adj2" fmla="val 70091"/>
          </a:avLst>
        </a:prstGeom>
        <a:solidFill>
          <a:schemeClr val="bg1"/>
        </a:solidFill>
        <a:ln w="9525">
          <a:solidFill>
            <a:srgbClr val="000000"/>
          </a:solidFill>
          <a:miter lim="800000"/>
        </a:ln>
      </xdr:spPr>
      <xdr:txBody>
        <a:bodyPr vertOverflow="clip" wrap="square" lIns="36000" tIns="36000" rIns="36000" bIns="36000" anchor="t" anchorCtr="0" upright="1"/>
        <a:lstStyle/>
        <a:p>
          <a:pPr algn="l" rtl="0">
            <a:lnSpc>
              <a:spcPts val="1100"/>
            </a:lnSpc>
            <a:defRPr sz="1000"/>
          </a:pPr>
          <a:r>
            <a:rPr lang="ja-JP" altLang="en-US" sz="1050" b="0" i="0" u="none" spc="50" baseline="0">
              <a:solidFill>
                <a:sysClr val="windowText" lastClr="000000"/>
              </a:solidFill>
              <a:latin typeface="HGPｺﾞｼｯｸM" panose="020B0600000000000000" pitchFamily="50" charset="-128"/>
              <a:ea typeface="HGPｺﾞｼｯｸM" panose="020B0600000000000000" pitchFamily="50" charset="-128"/>
            </a:rPr>
            <a:t>定期雇用者で、</a:t>
          </a:r>
          <a:r>
            <a:rPr lang="ja-JP" altLang="en-US" sz="1050" b="0" i="0" u="sng" spc="50" baseline="0">
              <a:solidFill>
                <a:sysClr val="windowText" lastClr="000000"/>
              </a:solidFill>
              <a:latin typeface="HGPｺﾞｼｯｸM" panose="020B0600000000000000" pitchFamily="50" charset="-128"/>
              <a:ea typeface="HGPｺﾞｼｯｸM" panose="020B0600000000000000" pitchFamily="50" charset="-128"/>
            </a:rPr>
            <a:t>調査時点では離職しているが、令和４年度も引き続き雇用する予定の場合は、「１：就業中」としてください</a:t>
          </a:r>
          <a:endParaRPr lang="en-US" altLang="ja-JP" sz="1050" b="0" i="0" u="sng" spc="50" baseline="0">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4</xdr:col>
      <xdr:colOff>82826</xdr:colOff>
      <xdr:row>77</xdr:row>
      <xdr:rowOff>0</xdr:rowOff>
    </xdr:from>
    <xdr:to>
      <xdr:col>7</xdr:col>
      <xdr:colOff>0</xdr:colOff>
      <xdr:row>81</xdr:row>
      <xdr:rowOff>84782</xdr:rowOff>
    </xdr:to>
    <xdr:sp macro="" textlink="" fLocksText="0">
      <xdr:nvSpPr>
        <xdr:cNvPr id="28" name="AutoShape 19"/>
        <xdr:cNvSpPr/>
      </xdr:nvSpPr>
      <xdr:spPr bwMode="auto">
        <a:xfrm>
          <a:off x="2314397" y="925286"/>
          <a:ext cx="1876603" cy="683496"/>
        </a:xfrm>
        <a:prstGeom prst="wedgeRectCallout">
          <a:avLst>
            <a:gd name="adj1" fmla="val 9101"/>
            <a:gd name="adj2" fmla="val 82430"/>
          </a:avLst>
        </a:prstGeom>
        <a:solidFill>
          <a:srgbClr val="FFFFFF"/>
        </a:solidFill>
        <a:ln w="9525">
          <a:solidFill>
            <a:srgbClr val="000000"/>
          </a:solidFill>
          <a:miter lim="800000"/>
        </a:ln>
      </xdr:spPr>
      <xdr:txBody>
        <a:bodyPr vertOverflow="clip" wrap="square" lIns="36000" tIns="36000" rIns="36000" bIns="36000" anchor="t" anchorCtr="0" upright="1"/>
        <a:lstStyle/>
        <a:p>
          <a:pPr algn="l" rtl="0">
            <a:lnSpc>
              <a:spcPts val="1000"/>
            </a:lnSpc>
            <a:defRPr sz="1000"/>
          </a:pPr>
          <a:r>
            <a:rPr lang="ja-JP" altLang="en-US" sz="1050" b="0" i="0" u="none" spc="50" baseline="0">
              <a:solidFill>
                <a:srgbClr val="000000"/>
              </a:solidFill>
              <a:latin typeface="HGPｺﾞｼｯｸM" panose="020B0600000000000000" pitchFamily="50" charset="-128"/>
              <a:ea typeface="HGPｺﾞｼｯｸM" panose="020B0600000000000000" pitchFamily="50" charset="-128"/>
            </a:rPr>
            <a:t>調査年度に新規採用された方で林業経験がない場合は、林業経験年数「１」と記入してください。</a:t>
          </a:r>
        </a:p>
      </xdr:txBody>
    </xdr:sp>
    <xdr:clientData/>
  </xdr:twoCellAnchor>
  <xdr:twoCellAnchor>
    <xdr:from>
      <xdr:col>13</xdr:col>
      <xdr:colOff>446690</xdr:colOff>
      <xdr:row>76</xdr:row>
      <xdr:rowOff>57150</xdr:rowOff>
    </xdr:from>
    <xdr:to>
      <xdr:col>16</xdr:col>
      <xdr:colOff>647701</xdr:colOff>
      <xdr:row>81</xdr:row>
      <xdr:rowOff>98775</xdr:rowOff>
    </xdr:to>
    <xdr:sp macro="" textlink="" fLocksText="0">
      <xdr:nvSpPr>
        <xdr:cNvPr id="29" name="AutoShape 8"/>
        <xdr:cNvSpPr/>
      </xdr:nvSpPr>
      <xdr:spPr bwMode="auto">
        <a:xfrm>
          <a:off x="9672333" y="832757"/>
          <a:ext cx="2296511" cy="790018"/>
        </a:xfrm>
        <a:prstGeom prst="wedgeRectCallout">
          <a:avLst>
            <a:gd name="adj1" fmla="val -40972"/>
            <a:gd name="adj2" fmla="val 73328"/>
          </a:avLst>
        </a:prstGeom>
        <a:solidFill>
          <a:schemeClr val="bg1"/>
        </a:solidFill>
        <a:ln w="9525">
          <a:solidFill>
            <a:srgbClr val="000000"/>
          </a:solidFill>
          <a:miter lim="800000"/>
        </a:ln>
      </xdr:spPr>
      <xdr:txBody>
        <a:bodyPr vertOverflow="clip" wrap="square" lIns="36000" tIns="36000" rIns="36000" bIns="36000" anchor="t" anchorCtr="0" upright="1"/>
        <a:lstStyle/>
        <a:p>
          <a:pPr algn="l" rtl="0">
            <a:lnSpc>
              <a:spcPts val="1100"/>
            </a:lnSpc>
            <a:defRPr sz="1000"/>
          </a:pPr>
          <a:r>
            <a:rPr lang="ja-JP" altLang="en-US" sz="1050" b="0" i="0" u="sng" spc="50" baseline="0">
              <a:solidFill>
                <a:sysClr val="windowText" lastClr="000000"/>
              </a:solidFill>
              <a:latin typeface="HGPｺﾞｼｯｸM" panose="020B0600000000000000" pitchFamily="50" charset="-128"/>
              <a:ea typeface="HGPｺﾞｼｯｸM" panose="020B0600000000000000" pitchFamily="50" charset="-128"/>
            </a:rPr>
            <a:t>定期雇用者で、前年度に引き続き雇用された人は、令和３年度の新規採用者に含みません</a:t>
          </a:r>
          <a:r>
            <a:rPr lang="ja-JP" altLang="en-US" sz="1050" b="0" i="0" u="none" spc="50" baseline="0">
              <a:solidFill>
                <a:sysClr val="windowText" lastClr="000000"/>
              </a:solidFill>
              <a:latin typeface="HGPｺﾞｼｯｸM" panose="020B0600000000000000" pitchFamily="50" charset="-128"/>
              <a:ea typeface="HGPｺﾞｼｯｸM" panose="020B0600000000000000" pitchFamily="50" charset="-128"/>
            </a:rPr>
            <a:t>。</a:t>
          </a:r>
          <a:r>
            <a:rPr lang="ja-JP" altLang="en-US" sz="1050" b="0" i="0" u="none" spc="50" baseline="0">
              <a:solidFill>
                <a:srgbClr val="000000"/>
              </a:solidFill>
              <a:latin typeface="HGPｺﾞｼｯｸM" panose="020B0600000000000000" pitchFamily="50" charset="-128"/>
              <a:ea typeface="HGPｺﾞｼｯｸM" panose="020B0600000000000000" pitchFamily="50" charset="-128"/>
            </a:rPr>
            <a:t>同業他社からの就業者は含みます。</a:t>
          </a:r>
          <a:endParaRPr lang="en-US" altLang="ja-JP" sz="1050" b="0" i="0" u="none" spc="50" baseline="0">
            <a:solidFill>
              <a:srgbClr val="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14</xdr:col>
      <xdr:colOff>200025</xdr:colOff>
      <xdr:row>99</xdr:row>
      <xdr:rowOff>19050</xdr:rowOff>
    </xdr:from>
    <xdr:to>
      <xdr:col>16</xdr:col>
      <xdr:colOff>685575</xdr:colOff>
      <xdr:row>99</xdr:row>
      <xdr:rowOff>19050</xdr:rowOff>
    </xdr:to>
    <xdr:cxnSp macro="">
      <xdr:nvCxnSpPr>
        <xdr:cNvPr id="30" name="直線矢印コネクタ 29"/>
        <xdr:cNvCxnSpPr/>
      </xdr:nvCxnSpPr>
      <xdr:spPr>
        <a:xfrm>
          <a:off x="10106025" y="7040336"/>
          <a:ext cx="1872118" cy="0"/>
        </a:xfrm>
        <a:prstGeom prst="straightConnector1">
          <a:avLst/>
        </a:prstGeom>
        <a:ln w="57150">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28577</xdr:colOff>
      <xdr:row>99</xdr:row>
      <xdr:rowOff>10638</xdr:rowOff>
    </xdr:from>
    <xdr:to>
      <xdr:col>11</xdr:col>
      <xdr:colOff>561752</xdr:colOff>
      <xdr:row>99</xdr:row>
      <xdr:rowOff>19051</xdr:rowOff>
    </xdr:to>
    <xdr:cxnSp macro="">
      <xdr:nvCxnSpPr>
        <xdr:cNvPr id="31" name="直線矢印コネクタ 30"/>
        <xdr:cNvCxnSpPr/>
      </xdr:nvCxnSpPr>
      <xdr:spPr>
        <a:xfrm flipH="1">
          <a:off x="6124577" y="7031924"/>
          <a:ext cx="1757818" cy="8413"/>
        </a:xfrm>
        <a:prstGeom prst="straightConnector1">
          <a:avLst/>
        </a:prstGeom>
        <a:ln w="57150">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oneCellAnchor>
    <xdr:from>
      <xdr:col>5</xdr:col>
      <xdr:colOff>49192</xdr:colOff>
      <xdr:row>100</xdr:row>
      <xdr:rowOff>16811</xdr:rowOff>
    </xdr:from>
    <xdr:ext cx="1970941" cy="954739"/>
    <xdr:sp macro="" textlink="">
      <xdr:nvSpPr>
        <xdr:cNvPr id="32" name="テキスト ボックス 31">
          <a:extLst>
            <a:ext uri="{FF2B5EF4-FFF2-40B4-BE49-F238E27FC236}">
              <a16:creationId xmlns:a16="http://schemas.microsoft.com/office/drawing/2014/main" xmlns="" id="{ABF5FB83-B68E-4FF1-95AE-CFA868EA01B8}"/>
            </a:ext>
          </a:extLst>
        </xdr:cNvPr>
        <xdr:cNvSpPr txBox="1"/>
      </xdr:nvSpPr>
      <xdr:spPr>
        <a:xfrm>
          <a:off x="2988335" y="7187775"/>
          <a:ext cx="1970941" cy="954739"/>
        </a:xfrm>
        <a:prstGeom prst="rect">
          <a:avLst/>
        </a:prstGeom>
        <a:solidFill>
          <a:srgbClr val="FFFF00"/>
        </a:solidFill>
        <a:ln w="3175" cmpd="sng">
          <a:solidFill>
            <a:schemeClr val="accent4">
              <a:lumMod val="20000"/>
              <a:lumOff val="8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54000" tIns="36000" rIns="36000" bIns="36000" rtlCol="0" anchor="t">
          <a:spAutoFit/>
        </a:bodyPr>
        <a:lstStyle/>
        <a:p>
          <a:r>
            <a:rPr kumimoji="1" lang="ja-JP" altLang="ja-JP" sz="1100" b="1">
              <a:solidFill>
                <a:schemeClr val="dk1"/>
              </a:solidFill>
              <a:effectLst/>
              <a:latin typeface="+mn-lt"/>
              <a:ea typeface="+mn-ea"/>
              <a:cs typeface="+mn-cs"/>
            </a:rPr>
            <a:t>素材生産の</a:t>
          </a:r>
          <a:r>
            <a:rPr kumimoji="1" lang="ja-JP" altLang="en-US" sz="1100" b="1">
              <a:solidFill>
                <a:schemeClr val="dk1"/>
              </a:solidFill>
              <a:effectLst/>
              <a:latin typeface="+mn-lt"/>
              <a:ea typeface="+mn-ea"/>
              <a:cs typeface="+mn-cs"/>
            </a:rPr>
            <a:t>年間林業</a:t>
          </a:r>
          <a:r>
            <a:rPr kumimoji="1" lang="ja-JP" altLang="ja-JP" sz="1100" b="1">
              <a:solidFill>
                <a:schemeClr val="dk1"/>
              </a:solidFill>
              <a:effectLst/>
              <a:latin typeface="+mn-lt"/>
              <a:ea typeface="+mn-ea"/>
              <a:cs typeface="+mn-cs"/>
            </a:rPr>
            <a:t>就労日数の合計</a:t>
          </a:r>
          <a:r>
            <a:rPr kumimoji="1" lang="ja-JP" altLang="en-US" sz="1100" b="0">
              <a:solidFill>
                <a:schemeClr val="dk1"/>
              </a:solidFill>
              <a:effectLst/>
              <a:latin typeface="+mn-lt"/>
              <a:ea typeface="+mn-ea"/>
              <a:cs typeface="+mn-cs"/>
            </a:rPr>
            <a:t>は、</a:t>
          </a:r>
          <a:r>
            <a:rPr kumimoji="1" lang="ja-JP" altLang="en-US" sz="1100" b="1">
              <a:solidFill>
                <a:schemeClr val="dk1"/>
              </a:solidFill>
              <a:effectLst/>
              <a:latin typeface="+mn-lt"/>
              <a:ea typeface="+mn-ea"/>
              <a:cs typeface="+mn-cs"/>
            </a:rPr>
            <a:t>調査票</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問３</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の</a:t>
          </a:r>
          <a:r>
            <a:rPr kumimoji="1" lang="ja-JP" altLang="en-US" sz="1100" b="1">
              <a:latin typeface="Meiryo UI" panose="020B0604030504040204" pitchFamily="50" charset="-128"/>
              <a:ea typeface="Meiryo UI" panose="020B0604030504040204" pitchFamily="50" charset="-128"/>
            </a:rPr>
            <a:t>年間就労日数</a:t>
          </a:r>
          <a:r>
            <a:rPr kumimoji="1" lang="en-US" altLang="ja-JP" sz="1100" b="1">
              <a:latin typeface="Meiryo UI" panose="020B0604030504040204" pitchFamily="50" charset="-128"/>
              <a:ea typeface="Meiryo UI" panose="020B0604030504040204" pitchFamily="50" charset="-128"/>
            </a:rPr>
            <a:t>(c+d)</a:t>
          </a:r>
          <a:r>
            <a:rPr kumimoji="1" lang="ja-JP" altLang="en-US" sz="1100">
              <a:latin typeface="Meiryo UI" panose="020B0604030504040204" pitchFamily="50" charset="-128"/>
              <a:ea typeface="Meiryo UI" panose="020B0604030504040204" pitchFamily="50" charset="-128"/>
            </a:rPr>
            <a:t>と一致するよう記入してください。</a:t>
          </a:r>
        </a:p>
      </xdr:txBody>
    </xdr:sp>
    <xdr:clientData/>
  </xdr:oneCellAnchor>
  <xdr:oneCellAnchor>
    <xdr:from>
      <xdr:col>15</xdr:col>
      <xdr:colOff>21772</xdr:colOff>
      <xdr:row>85</xdr:row>
      <xdr:rowOff>28575</xdr:rowOff>
    </xdr:from>
    <xdr:ext cx="620485" cy="400110"/>
    <xdr:sp macro="" textlink="">
      <xdr:nvSpPr>
        <xdr:cNvPr id="33" name="テキスト ボックス 32">
          <a:extLst>
            <a:ext uri="{FF2B5EF4-FFF2-40B4-BE49-F238E27FC236}">
              <a16:creationId xmlns:a16="http://schemas.microsoft.com/office/drawing/2014/main" xmlns="" id="{ABF5FB83-B68E-4FF1-95AE-CFA868EA01B8}"/>
            </a:ext>
          </a:extLst>
        </xdr:cNvPr>
        <xdr:cNvSpPr txBox="1"/>
      </xdr:nvSpPr>
      <xdr:spPr>
        <a:xfrm>
          <a:off x="10662558" y="2464254"/>
          <a:ext cx="620485" cy="400110"/>
        </a:xfrm>
        <a:prstGeom prst="rect">
          <a:avLst/>
        </a:prstGeom>
        <a:noFill/>
        <a:ln w="3175" cmpd="sng">
          <a:solidFill>
            <a:schemeClr val="accent4">
              <a:lumMod val="20000"/>
              <a:lumOff val="8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800" b="0">
              <a:solidFill>
                <a:schemeClr val="dk1"/>
              </a:solidFill>
              <a:effectLst/>
              <a:latin typeface="HGｺﾞｼｯｸM" panose="020B0609000000000000" pitchFamily="49" charset="-128"/>
              <a:ea typeface="HGｺﾞｼｯｸM" panose="020B0609000000000000" pitchFamily="49" charset="-128"/>
              <a:cs typeface="+mn-cs"/>
            </a:rPr>
            <a:t>就業にあたり出身市町村に戻られた方</a:t>
          </a:r>
          <a:endParaRPr kumimoji="1" lang="ja-JP" altLang="en-US" sz="1050" b="0">
            <a:latin typeface="HGｺﾞｼｯｸM" panose="020B0609000000000000" pitchFamily="49" charset="-128"/>
            <a:ea typeface="HGｺﾞｼｯｸM" panose="020B0609000000000000" pitchFamily="49" charset="-128"/>
          </a:endParaRPr>
        </a:p>
      </xdr:txBody>
    </xdr:sp>
    <xdr:clientData/>
  </xdr:oneCellAnchor>
  <xdr:twoCellAnchor>
    <xdr:from>
      <xdr:col>6</xdr:col>
      <xdr:colOff>52178</xdr:colOff>
      <xdr:row>98</xdr:row>
      <xdr:rowOff>23812</xdr:rowOff>
    </xdr:from>
    <xdr:to>
      <xdr:col>6</xdr:col>
      <xdr:colOff>605818</xdr:colOff>
      <xdr:row>99</xdr:row>
      <xdr:rowOff>29765</xdr:rowOff>
    </xdr:to>
    <xdr:sp macro="" textlink="">
      <xdr:nvSpPr>
        <xdr:cNvPr id="34" name="二等辺三角形 33"/>
        <xdr:cNvSpPr/>
      </xdr:nvSpPr>
      <xdr:spPr>
        <a:xfrm rot="10800000">
          <a:off x="3617249" y="6949848"/>
          <a:ext cx="553640" cy="101203"/>
        </a:xfrm>
        <a:prstGeom prst="triangl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52178</xdr:colOff>
      <xdr:row>99</xdr:row>
      <xdr:rowOff>41672</xdr:rowOff>
    </xdr:from>
    <xdr:to>
      <xdr:col>6</xdr:col>
      <xdr:colOff>605818</xdr:colOff>
      <xdr:row>99</xdr:row>
      <xdr:rowOff>142875</xdr:rowOff>
    </xdr:to>
    <xdr:sp macro="" textlink="">
      <xdr:nvSpPr>
        <xdr:cNvPr id="35" name="二等辺三角形 34"/>
        <xdr:cNvSpPr/>
      </xdr:nvSpPr>
      <xdr:spPr>
        <a:xfrm rot="10800000">
          <a:off x="3617249" y="7062958"/>
          <a:ext cx="553640" cy="101203"/>
        </a:xfrm>
        <a:prstGeom prst="triangl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124239</xdr:colOff>
      <xdr:row>113</xdr:row>
      <xdr:rowOff>2021</xdr:rowOff>
    </xdr:from>
    <xdr:ext cx="1987826" cy="504000"/>
    <xdr:sp macro="" textlink="" fLocksText="0">
      <xdr:nvSpPr>
        <xdr:cNvPr id="36" name="AutoShape 5"/>
        <xdr:cNvSpPr/>
      </xdr:nvSpPr>
      <xdr:spPr bwMode="auto">
        <a:xfrm>
          <a:off x="124239" y="927307"/>
          <a:ext cx="1987826" cy="504000"/>
        </a:xfrm>
        <a:prstGeom prst="wedgeRectCallout">
          <a:avLst>
            <a:gd name="adj1" fmla="val 28589"/>
            <a:gd name="adj2" fmla="val 109829"/>
          </a:avLst>
        </a:prstGeom>
        <a:solidFill>
          <a:srgbClr val="FFFFFF"/>
        </a:solidFill>
        <a:ln w="9525">
          <a:solidFill>
            <a:srgbClr val="000000"/>
          </a:solidFill>
          <a:miter lim="800000"/>
        </a:ln>
      </xdr:spPr>
      <xdr:txBody>
        <a:bodyPr vertOverflow="clip" horzOverflow="clip" wrap="square" lIns="36000" tIns="36000" rIns="36000" bIns="36000" anchor="t" anchorCtr="0" upright="1">
          <a:noAutofit/>
        </a:bodyPr>
        <a:lstStyle/>
        <a:p>
          <a:pPr algn="l" rtl="0">
            <a:lnSpc>
              <a:spcPts val="1000"/>
            </a:lnSpc>
            <a:defRPr sz="1000"/>
          </a:pPr>
          <a:r>
            <a:rPr lang="ja-JP" altLang="en-US" sz="1050" b="0" i="0" u="none" spc="50" baseline="0">
              <a:solidFill>
                <a:sysClr val="windowText" lastClr="000000"/>
              </a:solidFill>
              <a:latin typeface="HGPｺﾞｼｯｸM" panose="020B0600000000000000" pitchFamily="50" charset="-128"/>
              <a:ea typeface="HGPｺﾞｼｯｸM" panose="020B0600000000000000" pitchFamily="50" charset="-128"/>
            </a:rPr>
            <a:t>定期雇用者は、雇用保険の被保険者期間が通算して６か月以上</a:t>
          </a:r>
          <a:r>
            <a:rPr lang="en-US" altLang="ja-JP" sz="1050" b="0" i="0" u="none" spc="50" baseline="0">
              <a:solidFill>
                <a:sysClr val="windowText" lastClr="000000"/>
              </a:solidFill>
              <a:latin typeface="HGPｺﾞｼｯｸM" panose="020B0600000000000000" pitchFamily="50" charset="-128"/>
              <a:ea typeface="HGPｺﾞｼｯｸM" panose="020B0600000000000000" pitchFamily="50" charset="-128"/>
            </a:rPr>
            <a:t>1</a:t>
          </a:r>
          <a:r>
            <a:rPr lang="ja-JP" altLang="en-US" sz="1050" b="0" i="0" u="none" spc="50" baseline="0">
              <a:solidFill>
                <a:sysClr val="windowText" lastClr="000000"/>
              </a:solidFill>
              <a:latin typeface="HGPｺﾞｼｯｸM" panose="020B0600000000000000" pitchFamily="50" charset="-128"/>
              <a:ea typeface="HGPｺﾞｼｯｸM" panose="020B0600000000000000" pitchFamily="50" charset="-128"/>
            </a:rPr>
            <a:t>年未満の雇用の者です。</a:t>
          </a:r>
        </a:p>
      </xdr:txBody>
    </xdr:sp>
    <xdr:clientData/>
  </xdr:oneCellAnchor>
  <xdr:twoCellAnchor>
    <xdr:from>
      <xdr:col>7</xdr:col>
      <xdr:colOff>152399</xdr:colOff>
      <xdr:row>113</xdr:row>
      <xdr:rowOff>9525</xdr:rowOff>
    </xdr:from>
    <xdr:to>
      <xdr:col>10</xdr:col>
      <xdr:colOff>676275</xdr:colOff>
      <xdr:row>116</xdr:row>
      <xdr:rowOff>91112</xdr:rowOff>
    </xdr:to>
    <xdr:sp macro="" textlink="" fLocksText="0">
      <xdr:nvSpPr>
        <xdr:cNvPr id="37" name="AutoShape 6"/>
        <xdr:cNvSpPr/>
      </xdr:nvSpPr>
      <xdr:spPr bwMode="auto">
        <a:xfrm>
          <a:off x="4343399" y="934811"/>
          <a:ext cx="2428876" cy="530622"/>
        </a:xfrm>
        <a:prstGeom prst="wedgeRectCallout">
          <a:avLst>
            <a:gd name="adj1" fmla="val -29309"/>
            <a:gd name="adj2" fmla="val 121406"/>
          </a:avLst>
        </a:prstGeom>
        <a:solidFill>
          <a:srgbClr val="FFFFFF"/>
        </a:solidFill>
        <a:ln w="9525">
          <a:solidFill>
            <a:srgbClr val="000000"/>
          </a:solidFill>
          <a:miter lim="800000"/>
        </a:ln>
      </xdr:spPr>
      <xdr:txBody>
        <a:bodyPr vertOverflow="clip" wrap="square" lIns="36000" tIns="36000" rIns="36000" bIns="36000" anchor="t" anchorCtr="0" upright="1"/>
        <a:lstStyle/>
        <a:p>
          <a:pPr algn="l" rtl="0">
            <a:lnSpc>
              <a:spcPts val="1000"/>
            </a:lnSpc>
            <a:defRPr sz="1000"/>
          </a:pPr>
          <a:r>
            <a:rPr lang="ja-JP" altLang="en-US" sz="1050" b="0" i="0" u="none" spc="50" baseline="0">
              <a:solidFill>
                <a:srgbClr val="000000"/>
              </a:solidFill>
              <a:latin typeface="HGPｺﾞｼｯｸM" panose="020B0600000000000000" pitchFamily="50" charset="-128"/>
              <a:ea typeface="HGPｺﾞｼｯｸM" panose="020B0600000000000000" pitchFamily="50" charset="-128"/>
            </a:rPr>
            <a:t>複数の事業に従事している場合は、概ねで結構ですので、該当する事業の就労日数を記入してください。</a:t>
          </a:r>
        </a:p>
      </xdr:txBody>
    </xdr:sp>
    <xdr:clientData/>
  </xdr:twoCellAnchor>
  <xdr:twoCellAnchor>
    <xdr:from>
      <xdr:col>10</xdr:col>
      <xdr:colOff>915521</xdr:colOff>
      <xdr:row>112</xdr:row>
      <xdr:rowOff>117199</xdr:rowOff>
    </xdr:from>
    <xdr:to>
      <xdr:col>13</xdr:col>
      <xdr:colOff>194692</xdr:colOff>
      <xdr:row>117</xdr:row>
      <xdr:rowOff>115177</xdr:rowOff>
    </xdr:to>
    <xdr:sp macro="" textlink="" fLocksText="0">
      <xdr:nvSpPr>
        <xdr:cNvPr id="40" name="AutoShape 9"/>
        <xdr:cNvSpPr/>
      </xdr:nvSpPr>
      <xdr:spPr bwMode="auto">
        <a:xfrm>
          <a:off x="7011521" y="892806"/>
          <a:ext cx="2408814" cy="746371"/>
        </a:xfrm>
        <a:prstGeom prst="wedgeRectCallout">
          <a:avLst>
            <a:gd name="adj1" fmla="val -26040"/>
            <a:gd name="adj2" fmla="val 70091"/>
          </a:avLst>
        </a:prstGeom>
        <a:solidFill>
          <a:schemeClr val="bg1"/>
        </a:solidFill>
        <a:ln w="9525">
          <a:solidFill>
            <a:srgbClr val="000000"/>
          </a:solidFill>
          <a:miter lim="800000"/>
        </a:ln>
      </xdr:spPr>
      <xdr:txBody>
        <a:bodyPr vertOverflow="clip" wrap="square" lIns="36000" tIns="36000" rIns="36000" bIns="36000" anchor="t" anchorCtr="0" upright="1"/>
        <a:lstStyle/>
        <a:p>
          <a:pPr algn="l" rtl="0">
            <a:lnSpc>
              <a:spcPts val="1100"/>
            </a:lnSpc>
            <a:defRPr sz="1000"/>
          </a:pPr>
          <a:r>
            <a:rPr lang="ja-JP" altLang="en-US" sz="1050" b="0" i="0" u="none" spc="50" baseline="0">
              <a:solidFill>
                <a:sysClr val="windowText" lastClr="000000"/>
              </a:solidFill>
              <a:latin typeface="HGPｺﾞｼｯｸM" panose="020B0600000000000000" pitchFamily="50" charset="-128"/>
              <a:ea typeface="HGPｺﾞｼｯｸM" panose="020B0600000000000000" pitchFamily="50" charset="-128"/>
            </a:rPr>
            <a:t>定期雇用者で、</a:t>
          </a:r>
          <a:r>
            <a:rPr lang="ja-JP" altLang="en-US" sz="1050" b="0" i="0" u="sng" spc="50" baseline="0">
              <a:solidFill>
                <a:sysClr val="windowText" lastClr="000000"/>
              </a:solidFill>
              <a:latin typeface="HGPｺﾞｼｯｸM" panose="020B0600000000000000" pitchFamily="50" charset="-128"/>
              <a:ea typeface="HGPｺﾞｼｯｸM" panose="020B0600000000000000" pitchFamily="50" charset="-128"/>
            </a:rPr>
            <a:t>調査時点では離職しているが、令和４年度も引き続き雇用する予定の場合は、「１：就業中」としてください</a:t>
          </a:r>
          <a:endParaRPr lang="en-US" altLang="ja-JP" sz="1050" b="0" i="0" u="sng" spc="50" baseline="0">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4</xdr:col>
      <xdr:colOff>82826</xdr:colOff>
      <xdr:row>113</xdr:row>
      <xdr:rowOff>0</xdr:rowOff>
    </xdr:from>
    <xdr:to>
      <xdr:col>7</xdr:col>
      <xdr:colOff>0</xdr:colOff>
      <xdr:row>117</xdr:row>
      <xdr:rowOff>84782</xdr:rowOff>
    </xdr:to>
    <xdr:sp macro="" textlink="" fLocksText="0">
      <xdr:nvSpPr>
        <xdr:cNvPr id="41" name="AutoShape 19"/>
        <xdr:cNvSpPr/>
      </xdr:nvSpPr>
      <xdr:spPr bwMode="auto">
        <a:xfrm>
          <a:off x="2314397" y="925286"/>
          <a:ext cx="1876603" cy="683496"/>
        </a:xfrm>
        <a:prstGeom prst="wedgeRectCallout">
          <a:avLst>
            <a:gd name="adj1" fmla="val 9101"/>
            <a:gd name="adj2" fmla="val 82430"/>
          </a:avLst>
        </a:prstGeom>
        <a:solidFill>
          <a:srgbClr val="FFFFFF"/>
        </a:solidFill>
        <a:ln w="9525">
          <a:solidFill>
            <a:srgbClr val="000000"/>
          </a:solidFill>
          <a:miter lim="800000"/>
        </a:ln>
      </xdr:spPr>
      <xdr:txBody>
        <a:bodyPr vertOverflow="clip" wrap="square" lIns="36000" tIns="36000" rIns="36000" bIns="36000" anchor="t" anchorCtr="0" upright="1"/>
        <a:lstStyle/>
        <a:p>
          <a:pPr algn="l" rtl="0">
            <a:lnSpc>
              <a:spcPts val="1000"/>
            </a:lnSpc>
            <a:defRPr sz="1000"/>
          </a:pPr>
          <a:r>
            <a:rPr lang="ja-JP" altLang="en-US" sz="1050" b="0" i="0" u="none" spc="50" baseline="0">
              <a:solidFill>
                <a:srgbClr val="000000"/>
              </a:solidFill>
              <a:latin typeface="HGPｺﾞｼｯｸM" panose="020B0600000000000000" pitchFamily="50" charset="-128"/>
              <a:ea typeface="HGPｺﾞｼｯｸM" panose="020B0600000000000000" pitchFamily="50" charset="-128"/>
            </a:rPr>
            <a:t>調査年度に新規採用された方で林業経験がない場合は、林業経験年数「１」と記入してください。</a:t>
          </a:r>
        </a:p>
      </xdr:txBody>
    </xdr:sp>
    <xdr:clientData/>
  </xdr:twoCellAnchor>
  <xdr:twoCellAnchor>
    <xdr:from>
      <xdr:col>13</xdr:col>
      <xdr:colOff>446690</xdr:colOff>
      <xdr:row>112</xdr:row>
      <xdr:rowOff>57150</xdr:rowOff>
    </xdr:from>
    <xdr:to>
      <xdr:col>16</xdr:col>
      <xdr:colOff>647701</xdr:colOff>
      <xdr:row>117</xdr:row>
      <xdr:rowOff>98775</xdr:rowOff>
    </xdr:to>
    <xdr:sp macro="" textlink="" fLocksText="0">
      <xdr:nvSpPr>
        <xdr:cNvPr id="42" name="AutoShape 8"/>
        <xdr:cNvSpPr/>
      </xdr:nvSpPr>
      <xdr:spPr bwMode="auto">
        <a:xfrm>
          <a:off x="9672333" y="832757"/>
          <a:ext cx="2296511" cy="790018"/>
        </a:xfrm>
        <a:prstGeom prst="wedgeRectCallout">
          <a:avLst>
            <a:gd name="adj1" fmla="val -40972"/>
            <a:gd name="adj2" fmla="val 73328"/>
          </a:avLst>
        </a:prstGeom>
        <a:solidFill>
          <a:schemeClr val="bg1"/>
        </a:solidFill>
        <a:ln w="9525">
          <a:solidFill>
            <a:srgbClr val="000000"/>
          </a:solidFill>
          <a:miter lim="800000"/>
        </a:ln>
      </xdr:spPr>
      <xdr:txBody>
        <a:bodyPr vertOverflow="clip" wrap="square" lIns="36000" tIns="36000" rIns="36000" bIns="36000" anchor="t" anchorCtr="0" upright="1"/>
        <a:lstStyle/>
        <a:p>
          <a:pPr algn="l" rtl="0">
            <a:lnSpc>
              <a:spcPts val="1100"/>
            </a:lnSpc>
            <a:defRPr sz="1000"/>
          </a:pPr>
          <a:r>
            <a:rPr lang="ja-JP" altLang="en-US" sz="1050" b="0" i="0" u="sng" spc="50" baseline="0">
              <a:solidFill>
                <a:sysClr val="windowText" lastClr="000000"/>
              </a:solidFill>
              <a:latin typeface="HGPｺﾞｼｯｸM" panose="020B0600000000000000" pitchFamily="50" charset="-128"/>
              <a:ea typeface="HGPｺﾞｼｯｸM" panose="020B0600000000000000" pitchFamily="50" charset="-128"/>
            </a:rPr>
            <a:t>定期雇用者で、前年度に引き続き雇用された人は、令和３年度の新規採用者に含みません</a:t>
          </a:r>
          <a:r>
            <a:rPr lang="ja-JP" altLang="en-US" sz="1050" b="0" i="0" u="none" spc="50" baseline="0">
              <a:solidFill>
                <a:sysClr val="windowText" lastClr="000000"/>
              </a:solidFill>
              <a:latin typeface="HGPｺﾞｼｯｸM" panose="020B0600000000000000" pitchFamily="50" charset="-128"/>
              <a:ea typeface="HGPｺﾞｼｯｸM" panose="020B0600000000000000" pitchFamily="50" charset="-128"/>
            </a:rPr>
            <a:t>。</a:t>
          </a:r>
          <a:r>
            <a:rPr lang="ja-JP" altLang="en-US" sz="1050" b="0" i="0" u="none" spc="50" baseline="0">
              <a:solidFill>
                <a:srgbClr val="000000"/>
              </a:solidFill>
              <a:latin typeface="HGPｺﾞｼｯｸM" panose="020B0600000000000000" pitchFamily="50" charset="-128"/>
              <a:ea typeface="HGPｺﾞｼｯｸM" panose="020B0600000000000000" pitchFamily="50" charset="-128"/>
            </a:rPr>
            <a:t>同業他社からの就業者は含みます。</a:t>
          </a:r>
          <a:endParaRPr lang="en-US" altLang="ja-JP" sz="1050" b="0" i="0" u="none" spc="50" baseline="0">
            <a:solidFill>
              <a:srgbClr val="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14</xdr:col>
      <xdr:colOff>200025</xdr:colOff>
      <xdr:row>135</xdr:row>
      <xdr:rowOff>19050</xdr:rowOff>
    </xdr:from>
    <xdr:to>
      <xdr:col>16</xdr:col>
      <xdr:colOff>685575</xdr:colOff>
      <xdr:row>135</xdr:row>
      <xdr:rowOff>19050</xdr:rowOff>
    </xdr:to>
    <xdr:cxnSp macro="">
      <xdr:nvCxnSpPr>
        <xdr:cNvPr id="43" name="直線矢印コネクタ 42"/>
        <xdr:cNvCxnSpPr/>
      </xdr:nvCxnSpPr>
      <xdr:spPr>
        <a:xfrm>
          <a:off x="10106025" y="7040336"/>
          <a:ext cx="1872118" cy="0"/>
        </a:xfrm>
        <a:prstGeom prst="straightConnector1">
          <a:avLst/>
        </a:prstGeom>
        <a:ln w="57150">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28577</xdr:colOff>
      <xdr:row>135</xdr:row>
      <xdr:rowOff>10638</xdr:rowOff>
    </xdr:from>
    <xdr:to>
      <xdr:col>11</xdr:col>
      <xdr:colOff>561752</xdr:colOff>
      <xdr:row>135</xdr:row>
      <xdr:rowOff>19051</xdr:rowOff>
    </xdr:to>
    <xdr:cxnSp macro="">
      <xdr:nvCxnSpPr>
        <xdr:cNvPr id="44" name="直線矢印コネクタ 43"/>
        <xdr:cNvCxnSpPr/>
      </xdr:nvCxnSpPr>
      <xdr:spPr>
        <a:xfrm flipH="1">
          <a:off x="6124577" y="7031924"/>
          <a:ext cx="1757818" cy="8413"/>
        </a:xfrm>
        <a:prstGeom prst="straightConnector1">
          <a:avLst/>
        </a:prstGeom>
        <a:ln w="57150">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oneCellAnchor>
    <xdr:from>
      <xdr:col>5</xdr:col>
      <xdr:colOff>49192</xdr:colOff>
      <xdr:row>136</xdr:row>
      <xdr:rowOff>16811</xdr:rowOff>
    </xdr:from>
    <xdr:ext cx="1970941" cy="954739"/>
    <xdr:sp macro="" textlink="">
      <xdr:nvSpPr>
        <xdr:cNvPr id="46" name="テキスト ボックス 45">
          <a:extLst>
            <a:ext uri="{FF2B5EF4-FFF2-40B4-BE49-F238E27FC236}">
              <a16:creationId xmlns:a16="http://schemas.microsoft.com/office/drawing/2014/main" xmlns="" id="{ABF5FB83-B68E-4FF1-95AE-CFA868EA01B8}"/>
            </a:ext>
          </a:extLst>
        </xdr:cNvPr>
        <xdr:cNvSpPr txBox="1"/>
      </xdr:nvSpPr>
      <xdr:spPr>
        <a:xfrm>
          <a:off x="2988335" y="7187775"/>
          <a:ext cx="1970941" cy="954739"/>
        </a:xfrm>
        <a:prstGeom prst="rect">
          <a:avLst/>
        </a:prstGeom>
        <a:solidFill>
          <a:srgbClr val="FFFF00"/>
        </a:solidFill>
        <a:ln w="3175" cmpd="sng">
          <a:solidFill>
            <a:schemeClr val="accent4">
              <a:lumMod val="20000"/>
              <a:lumOff val="8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54000" tIns="36000" rIns="36000" bIns="36000" rtlCol="0" anchor="t">
          <a:spAutoFit/>
        </a:bodyPr>
        <a:lstStyle/>
        <a:p>
          <a:r>
            <a:rPr kumimoji="1" lang="ja-JP" altLang="ja-JP" sz="1100" b="1">
              <a:solidFill>
                <a:schemeClr val="dk1"/>
              </a:solidFill>
              <a:effectLst/>
              <a:latin typeface="+mn-lt"/>
              <a:ea typeface="+mn-ea"/>
              <a:cs typeface="+mn-cs"/>
            </a:rPr>
            <a:t>素材生産の</a:t>
          </a:r>
          <a:r>
            <a:rPr kumimoji="1" lang="ja-JP" altLang="en-US" sz="1100" b="1">
              <a:solidFill>
                <a:schemeClr val="dk1"/>
              </a:solidFill>
              <a:effectLst/>
              <a:latin typeface="+mn-lt"/>
              <a:ea typeface="+mn-ea"/>
              <a:cs typeface="+mn-cs"/>
            </a:rPr>
            <a:t>年間林業</a:t>
          </a:r>
          <a:r>
            <a:rPr kumimoji="1" lang="ja-JP" altLang="ja-JP" sz="1100" b="1">
              <a:solidFill>
                <a:schemeClr val="dk1"/>
              </a:solidFill>
              <a:effectLst/>
              <a:latin typeface="+mn-lt"/>
              <a:ea typeface="+mn-ea"/>
              <a:cs typeface="+mn-cs"/>
            </a:rPr>
            <a:t>就労日数の合計</a:t>
          </a:r>
          <a:r>
            <a:rPr kumimoji="1" lang="ja-JP" altLang="en-US" sz="1100" b="0">
              <a:solidFill>
                <a:schemeClr val="dk1"/>
              </a:solidFill>
              <a:effectLst/>
              <a:latin typeface="+mn-lt"/>
              <a:ea typeface="+mn-ea"/>
              <a:cs typeface="+mn-cs"/>
            </a:rPr>
            <a:t>は、</a:t>
          </a:r>
          <a:r>
            <a:rPr kumimoji="1" lang="ja-JP" altLang="en-US" sz="1100" b="1">
              <a:solidFill>
                <a:schemeClr val="dk1"/>
              </a:solidFill>
              <a:effectLst/>
              <a:latin typeface="+mn-lt"/>
              <a:ea typeface="+mn-ea"/>
              <a:cs typeface="+mn-cs"/>
            </a:rPr>
            <a:t>調査票</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問３</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の</a:t>
          </a:r>
          <a:r>
            <a:rPr kumimoji="1" lang="ja-JP" altLang="en-US" sz="1100" b="1">
              <a:latin typeface="Meiryo UI" panose="020B0604030504040204" pitchFamily="50" charset="-128"/>
              <a:ea typeface="Meiryo UI" panose="020B0604030504040204" pitchFamily="50" charset="-128"/>
            </a:rPr>
            <a:t>年間就労日数</a:t>
          </a:r>
          <a:r>
            <a:rPr kumimoji="1" lang="en-US" altLang="ja-JP" sz="1100" b="1">
              <a:latin typeface="Meiryo UI" panose="020B0604030504040204" pitchFamily="50" charset="-128"/>
              <a:ea typeface="Meiryo UI" panose="020B0604030504040204" pitchFamily="50" charset="-128"/>
            </a:rPr>
            <a:t>(c+d)</a:t>
          </a:r>
          <a:r>
            <a:rPr kumimoji="1" lang="ja-JP" altLang="en-US" sz="1100">
              <a:latin typeface="Meiryo UI" panose="020B0604030504040204" pitchFamily="50" charset="-128"/>
              <a:ea typeface="Meiryo UI" panose="020B0604030504040204" pitchFamily="50" charset="-128"/>
            </a:rPr>
            <a:t>と一致するよう記入してください。</a:t>
          </a:r>
        </a:p>
      </xdr:txBody>
    </xdr:sp>
    <xdr:clientData/>
  </xdr:oneCellAnchor>
  <xdr:oneCellAnchor>
    <xdr:from>
      <xdr:col>15</xdr:col>
      <xdr:colOff>21772</xdr:colOff>
      <xdr:row>121</xdr:row>
      <xdr:rowOff>28575</xdr:rowOff>
    </xdr:from>
    <xdr:ext cx="620485" cy="400110"/>
    <xdr:sp macro="" textlink="">
      <xdr:nvSpPr>
        <xdr:cNvPr id="47" name="テキスト ボックス 46">
          <a:extLst>
            <a:ext uri="{FF2B5EF4-FFF2-40B4-BE49-F238E27FC236}">
              <a16:creationId xmlns:a16="http://schemas.microsoft.com/office/drawing/2014/main" xmlns="" id="{ABF5FB83-B68E-4FF1-95AE-CFA868EA01B8}"/>
            </a:ext>
          </a:extLst>
        </xdr:cNvPr>
        <xdr:cNvSpPr txBox="1"/>
      </xdr:nvSpPr>
      <xdr:spPr>
        <a:xfrm>
          <a:off x="10662558" y="2464254"/>
          <a:ext cx="620485" cy="400110"/>
        </a:xfrm>
        <a:prstGeom prst="rect">
          <a:avLst/>
        </a:prstGeom>
        <a:noFill/>
        <a:ln w="3175" cmpd="sng">
          <a:solidFill>
            <a:schemeClr val="accent4">
              <a:lumMod val="20000"/>
              <a:lumOff val="8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800" b="0">
              <a:solidFill>
                <a:schemeClr val="dk1"/>
              </a:solidFill>
              <a:effectLst/>
              <a:latin typeface="HGｺﾞｼｯｸM" panose="020B0609000000000000" pitchFamily="49" charset="-128"/>
              <a:ea typeface="HGｺﾞｼｯｸM" panose="020B0609000000000000" pitchFamily="49" charset="-128"/>
              <a:cs typeface="+mn-cs"/>
            </a:rPr>
            <a:t>就業にあたり出身市町村に戻られた方</a:t>
          </a:r>
          <a:endParaRPr kumimoji="1" lang="ja-JP" altLang="en-US" sz="1050" b="0">
            <a:latin typeface="HGｺﾞｼｯｸM" panose="020B0609000000000000" pitchFamily="49" charset="-128"/>
            <a:ea typeface="HGｺﾞｼｯｸM" panose="020B0609000000000000" pitchFamily="49" charset="-128"/>
          </a:endParaRPr>
        </a:p>
      </xdr:txBody>
    </xdr:sp>
    <xdr:clientData/>
  </xdr:oneCellAnchor>
  <xdr:twoCellAnchor>
    <xdr:from>
      <xdr:col>6</xdr:col>
      <xdr:colOff>52178</xdr:colOff>
      <xdr:row>134</xdr:row>
      <xdr:rowOff>23812</xdr:rowOff>
    </xdr:from>
    <xdr:to>
      <xdr:col>6</xdr:col>
      <xdr:colOff>605818</xdr:colOff>
      <xdr:row>135</xdr:row>
      <xdr:rowOff>29765</xdr:rowOff>
    </xdr:to>
    <xdr:sp macro="" textlink="">
      <xdr:nvSpPr>
        <xdr:cNvPr id="48" name="二等辺三角形 47"/>
        <xdr:cNvSpPr/>
      </xdr:nvSpPr>
      <xdr:spPr>
        <a:xfrm rot="10800000">
          <a:off x="3617249" y="6949848"/>
          <a:ext cx="553640" cy="101203"/>
        </a:xfrm>
        <a:prstGeom prst="triangl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52178</xdr:colOff>
      <xdr:row>135</xdr:row>
      <xdr:rowOff>41672</xdr:rowOff>
    </xdr:from>
    <xdr:to>
      <xdr:col>6</xdr:col>
      <xdr:colOff>605818</xdr:colOff>
      <xdr:row>135</xdr:row>
      <xdr:rowOff>142875</xdr:rowOff>
    </xdr:to>
    <xdr:sp macro="" textlink="">
      <xdr:nvSpPr>
        <xdr:cNvPr id="49" name="二等辺三角形 48"/>
        <xdr:cNvSpPr/>
      </xdr:nvSpPr>
      <xdr:spPr>
        <a:xfrm rot="10800000">
          <a:off x="3617249" y="7062958"/>
          <a:ext cx="553640" cy="101203"/>
        </a:xfrm>
        <a:prstGeom prst="triangl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181732</xdr:colOff>
      <xdr:row>5</xdr:row>
      <xdr:rowOff>2021</xdr:rowOff>
    </xdr:from>
    <xdr:ext cx="1891358" cy="504000"/>
    <xdr:sp macro="" textlink="" fLocksText="0">
      <xdr:nvSpPr>
        <xdr:cNvPr id="2" name="AutoShape 5"/>
        <xdr:cNvSpPr/>
      </xdr:nvSpPr>
      <xdr:spPr bwMode="auto">
        <a:xfrm>
          <a:off x="181732" y="909697"/>
          <a:ext cx="1891358" cy="504000"/>
        </a:xfrm>
        <a:prstGeom prst="wedgeRectCallout">
          <a:avLst>
            <a:gd name="adj1" fmla="val 28589"/>
            <a:gd name="adj2" fmla="val 109829"/>
          </a:avLst>
        </a:prstGeom>
        <a:solidFill>
          <a:srgbClr val="FFFFFF"/>
        </a:solidFill>
        <a:ln w="9525">
          <a:solidFill>
            <a:srgbClr val="000000"/>
          </a:solidFill>
          <a:miter lim="800000"/>
        </a:ln>
      </xdr:spPr>
      <xdr:txBody>
        <a:bodyPr vertOverflow="clip" horzOverflow="clip" wrap="square" lIns="36000" tIns="36000" rIns="36000" bIns="36000" anchor="ctr" anchorCtr="0" upright="1">
          <a:noAutofit/>
        </a:bodyPr>
        <a:lstStyle/>
        <a:p>
          <a:pPr marL="0" marR="0" lvl="0" indent="0" algn="l" defTabSz="914400" rtl="0" eaLnBrk="1" fontAlgn="auto" latinLnBrk="0" hangingPunct="1">
            <a:lnSpc>
              <a:spcPts val="1000"/>
            </a:lnSpc>
            <a:spcBef>
              <a:spcPts val="0"/>
            </a:spcBef>
            <a:spcAft>
              <a:spcPts val="0"/>
            </a:spcAft>
            <a:buClrTx/>
            <a:buSzTx/>
            <a:buFontTx/>
            <a:buNone/>
            <a:tabLst/>
            <a:defRPr sz="1000"/>
          </a:pPr>
          <a:r>
            <a:rPr lang="ja-JP" altLang="ja-JP" sz="1050" b="0" i="0" baseline="0">
              <a:solidFill>
                <a:sysClr val="windowText" lastClr="000000"/>
              </a:solidFill>
              <a:effectLst/>
              <a:latin typeface="HGPｺﾞｼｯｸM" panose="020B0600000000000000" pitchFamily="50" charset="-128"/>
              <a:ea typeface="HGPｺﾞｼｯｸM" panose="020B0600000000000000" pitchFamily="50" charset="-128"/>
              <a:cs typeface="+mn-cs"/>
            </a:rPr>
            <a:t>定期雇用者は、雇用保険の被保険者期間が通算して６か月以上</a:t>
          </a:r>
          <a:r>
            <a:rPr lang="en-US" altLang="ja-JP" sz="1050" b="0" i="0" baseline="0">
              <a:solidFill>
                <a:sysClr val="windowText" lastClr="000000"/>
              </a:solidFill>
              <a:effectLst/>
              <a:latin typeface="HGPｺﾞｼｯｸM" panose="020B0600000000000000" pitchFamily="50" charset="-128"/>
              <a:ea typeface="HGPｺﾞｼｯｸM" panose="020B0600000000000000" pitchFamily="50" charset="-128"/>
              <a:cs typeface="+mn-cs"/>
            </a:rPr>
            <a:t>1</a:t>
          </a:r>
          <a:r>
            <a:rPr lang="ja-JP" altLang="ja-JP" sz="1050" b="0" i="0" baseline="0">
              <a:solidFill>
                <a:sysClr val="windowText" lastClr="000000"/>
              </a:solidFill>
              <a:effectLst/>
              <a:latin typeface="HGPｺﾞｼｯｸM" panose="020B0600000000000000" pitchFamily="50" charset="-128"/>
              <a:ea typeface="HGPｺﾞｼｯｸM" panose="020B0600000000000000" pitchFamily="50" charset="-128"/>
              <a:cs typeface="+mn-cs"/>
            </a:rPr>
            <a:t>年未満の雇用の者です。</a:t>
          </a:r>
          <a:endParaRPr lang="ja-JP" altLang="en-US" sz="1050" b="0" i="0" u="none" spc="50" baseline="0">
            <a:solidFill>
              <a:sysClr val="windowText" lastClr="000000"/>
            </a:solidFill>
            <a:latin typeface="HGPｺﾞｼｯｸM" panose="020B0600000000000000" pitchFamily="50" charset="-128"/>
            <a:ea typeface="HGPｺﾞｼｯｸM" panose="020B0600000000000000" pitchFamily="50" charset="-128"/>
          </a:endParaRPr>
        </a:p>
      </xdr:txBody>
    </xdr:sp>
    <xdr:clientData/>
  </xdr:oneCellAnchor>
  <xdr:twoCellAnchor>
    <xdr:from>
      <xdr:col>7</xdr:col>
      <xdr:colOff>152399</xdr:colOff>
      <xdr:row>5</xdr:row>
      <xdr:rowOff>9525</xdr:rowOff>
    </xdr:from>
    <xdr:to>
      <xdr:col>10</xdr:col>
      <xdr:colOff>790575</xdr:colOff>
      <xdr:row>8</xdr:row>
      <xdr:rowOff>91112</xdr:rowOff>
    </xdr:to>
    <xdr:sp macro="" textlink="" fLocksText="0">
      <xdr:nvSpPr>
        <xdr:cNvPr id="3" name="AutoShape 6"/>
        <xdr:cNvSpPr/>
      </xdr:nvSpPr>
      <xdr:spPr bwMode="auto">
        <a:xfrm>
          <a:off x="4333874" y="914400"/>
          <a:ext cx="2533651" cy="510212"/>
        </a:xfrm>
        <a:prstGeom prst="wedgeRectCallout">
          <a:avLst>
            <a:gd name="adj1" fmla="val -29309"/>
            <a:gd name="adj2" fmla="val 121406"/>
          </a:avLst>
        </a:prstGeom>
        <a:solidFill>
          <a:srgbClr val="FFFFFF"/>
        </a:solidFill>
        <a:ln w="9525">
          <a:solidFill>
            <a:srgbClr val="000000"/>
          </a:solidFill>
          <a:miter lim="800000"/>
        </a:ln>
      </xdr:spPr>
      <xdr:txBody>
        <a:bodyPr vertOverflow="clip" wrap="square" lIns="36000" tIns="36000" rIns="36000" bIns="36000" anchor="ctr" anchorCtr="0" upright="1"/>
        <a:lstStyle/>
        <a:p>
          <a:pPr algn="l" rtl="0">
            <a:lnSpc>
              <a:spcPts val="1000"/>
            </a:lnSpc>
            <a:defRPr sz="1000"/>
          </a:pPr>
          <a:r>
            <a:rPr lang="ja-JP" altLang="en-US" sz="1200" b="0" i="0" u="none" spc="50" baseline="0">
              <a:solidFill>
                <a:srgbClr val="000000"/>
              </a:solidFill>
              <a:latin typeface="HGPｺﾞｼｯｸM" panose="020B0600000000000000" pitchFamily="50" charset="-128"/>
              <a:ea typeface="HGPｺﾞｼｯｸM" panose="020B0600000000000000" pitchFamily="50" charset="-128"/>
            </a:rPr>
            <a:t>複数の事業に従事している場合は、概ねで結構ですので、該当する事業の就労日数を記入してください。</a:t>
          </a:r>
        </a:p>
      </xdr:txBody>
    </xdr:sp>
    <xdr:clientData/>
  </xdr:twoCellAnchor>
  <xdr:twoCellAnchor>
    <xdr:from>
      <xdr:col>4</xdr:col>
      <xdr:colOff>82826</xdr:colOff>
      <xdr:row>5</xdr:row>
      <xdr:rowOff>0</xdr:rowOff>
    </xdr:from>
    <xdr:to>
      <xdr:col>7</xdr:col>
      <xdr:colOff>0</xdr:colOff>
      <xdr:row>9</xdr:row>
      <xdr:rowOff>84782</xdr:rowOff>
    </xdr:to>
    <xdr:sp macro="" textlink="" fLocksText="0">
      <xdr:nvSpPr>
        <xdr:cNvPr id="5" name="AutoShape 19"/>
        <xdr:cNvSpPr/>
      </xdr:nvSpPr>
      <xdr:spPr bwMode="auto">
        <a:xfrm>
          <a:off x="2321201" y="904875"/>
          <a:ext cx="1860274" cy="656282"/>
        </a:xfrm>
        <a:prstGeom prst="wedgeRectCallout">
          <a:avLst>
            <a:gd name="adj1" fmla="val 9101"/>
            <a:gd name="adj2" fmla="val 82430"/>
          </a:avLst>
        </a:prstGeom>
        <a:solidFill>
          <a:srgbClr val="FFFFFF"/>
        </a:solidFill>
        <a:ln w="9525">
          <a:solidFill>
            <a:srgbClr val="000000"/>
          </a:solidFill>
          <a:miter lim="800000"/>
        </a:ln>
      </xdr:spPr>
      <xdr:txBody>
        <a:bodyPr vertOverflow="clip" wrap="square" lIns="36000" tIns="36000" rIns="36000" bIns="36000" anchor="ctr" anchorCtr="0" upright="1"/>
        <a:lstStyle/>
        <a:p>
          <a:pPr algn="l" rtl="0">
            <a:lnSpc>
              <a:spcPts val="1000"/>
            </a:lnSpc>
            <a:defRPr sz="1000"/>
          </a:pPr>
          <a:r>
            <a:rPr lang="ja-JP" altLang="en-US" sz="1100" b="0" i="0" u="none" spc="50" baseline="0">
              <a:solidFill>
                <a:srgbClr val="000000"/>
              </a:solidFill>
              <a:latin typeface="HGPｺﾞｼｯｸM" panose="020B0600000000000000" pitchFamily="50" charset="-128"/>
              <a:ea typeface="HGPｺﾞｼｯｸM" panose="020B0600000000000000" pitchFamily="50" charset="-128"/>
            </a:rPr>
            <a:t>調査年度に新規採用された方で林業経験がない場合は、林業経験年数「１」と記入してください。</a:t>
          </a:r>
        </a:p>
      </xdr:txBody>
    </xdr:sp>
    <xdr:clientData/>
  </xdr:twoCellAnchor>
  <xdr:twoCellAnchor>
    <xdr:from>
      <xdr:col>14</xdr:col>
      <xdr:colOff>200025</xdr:colOff>
      <xdr:row>27</xdr:row>
      <xdr:rowOff>19050</xdr:rowOff>
    </xdr:from>
    <xdr:to>
      <xdr:col>16</xdr:col>
      <xdr:colOff>685575</xdr:colOff>
      <xdr:row>27</xdr:row>
      <xdr:rowOff>19050</xdr:rowOff>
    </xdr:to>
    <xdr:cxnSp macro="">
      <xdr:nvCxnSpPr>
        <xdr:cNvPr id="7" name="直線矢印コネクタ 6"/>
        <xdr:cNvCxnSpPr/>
      </xdr:nvCxnSpPr>
      <xdr:spPr>
        <a:xfrm>
          <a:off x="10106025" y="7000875"/>
          <a:ext cx="1876200" cy="0"/>
        </a:xfrm>
        <a:prstGeom prst="straightConnector1">
          <a:avLst/>
        </a:prstGeom>
        <a:ln w="57150">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28577</xdr:colOff>
      <xdr:row>27</xdr:row>
      <xdr:rowOff>10638</xdr:rowOff>
    </xdr:from>
    <xdr:to>
      <xdr:col>11</xdr:col>
      <xdr:colOff>561752</xdr:colOff>
      <xdr:row>27</xdr:row>
      <xdr:rowOff>19051</xdr:rowOff>
    </xdr:to>
    <xdr:cxnSp macro="">
      <xdr:nvCxnSpPr>
        <xdr:cNvPr id="8" name="直線矢印コネクタ 7"/>
        <xdr:cNvCxnSpPr/>
      </xdr:nvCxnSpPr>
      <xdr:spPr>
        <a:xfrm flipH="1">
          <a:off x="6105527" y="6992463"/>
          <a:ext cx="1761900" cy="8413"/>
        </a:xfrm>
        <a:prstGeom prst="straightConnector1">
          <a:avLst/>
        </a:prstGeom>
        <a:ln w="57150">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oneCellAnchor>
    <xdr:from>
      <xdr:col>6</xdr:col>
      <xdr:colOff>0</xdr:colOff>
      <xdr:row>17</xdr:row>
      <xdr:rowOff>229235</xdr:rowOff>
    </xdr:from>
    <xdr:ext cx="1970941" cy="954739"/>
    <xdr:sp macro="" textlink="">
      <xdr:nvSpPr>
        <xdr:cNvPr id="9" name="テキスト ボックス 8">
          <a:extLst>
            <a:ext uri="{FF2B5EF4-FFF2-40B4-BE49-F238E27FC236}">
              <a16:creationId xmlns:a16="http://schemas.microsoft.com/office/drawing/2014/main" xmlns="" id="{ABF5FB83-B68E-4FF1-95AE-CFA868EA01B8}"/>
            </a:ext>
          </a:extLst>
        </xdr:cNvPr>
        <xdr:cNvSpPr txBox="1"/>
      </xdr:nvSpPr>
      <xdr:spPr>
        <a:xfrm>
          <a:off x="3580020" y="4527909"/>
          <a:ext cx="1970941" cy="954739"/>
        </a:xfrm>
        <a:prstGeom prst="rect">
          <a:avLst/>
        </a:prstGeom>
        <a:solidFill>
          <a:srgbClr val="FFFF00"/>
        </a:solidFill>
        <a:ln w="3175" cmpd="sng">
          <a:solidFill>
            <a:schemeClr val="accent4">
              <a:lumMod val="20000"/>
              <a:lumOff val="8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54000" tIns="36000" rIns="36000" bIns="36000" rtlCol="0" anchor="t">
          <a:spAutoFit/>
        </a:bodyPr>
        <a:lstStyle/>
        <a:p>
          <a:r>
            <a:rPr kumimoji="1" lang="ja-JP" altLang="ja-JP" sz="1100" b="1">
              <a:solidFill>
                <a:schemeClr val="dk1"/>
              </a:solidFill>
              <a:effectLst/>
              <a:latin typeface="+mn-lt"/>
              <a:ea typeface="+mn-ea"/>
              <a:cs typeface="+mn-cs"/>
            </a:rPr>
            <a:t>素材生産の</a:t>
          </a:r>
          <a:r>
            <a:rPr kumimoji="1" lang="ja-JP" altLang="en-US" sz="1100" b="1">
              <a:solidFill>
                <a:schemeClr val="dk1"/>
              </a:solidFill>
              <a:effectLst/>
              <a:latin typeface="+mn-lt"/>
              <a:ea typeface="+mn-ea"/>
              <a:cs typeface="+mn-cs"/>
            </a:rPr>
            <a:t>年間林業</a:t>
          </a:r>
          <a:r>
            <a:rPr kumimoji="1" lang="ja-JP" altLang="ja-JP" sz="1100" b="1">
              <a:solidFill>
                <a:schemeClr val="dk1"/>
              </a:solidFill>
              <a:effectLst/>
              <a:latin typeface="+mn-lt"/>
              <a:ea typeface="+mn-ea"/>
              <a:cs typeface="+mn-cs"/>
            </a:rPr>
            <a:t>就労日数の合計</a:t>
          </a:r>
          <a:r>
            <a:rPr kumimoji="1" lang="ja-JP" altLang="en-US" sz="1100" b="0">
              <a:solidFill>
                <a:schemeClr val="dk1"/>
              </a:solidFill>
              <a:effectLst/>
              <a:latin typeface="+mn-lt"/>
              <a:ea typeface="+mn-ea"/>
              <a:cs typeface="+mn-cs"/>
            </a:rPr>
            <a:t>は、</a:t>
          </a:r>
          <a:r>
            <a:rPr kumimoji="1" lang="ja-JP" altLang="en-US" sz="1100" b="1">
              <a:solidFill>
                <a:schemeClr val="dk1"/>
              </a:solidFill>
              <a:effectLst/>
              <a:latin typeface="+mn-lt"/>
              <a:ea typeface="+mn-ea"/>
              <a:cs typeface="+mn-cs"/>
            </a:rPr>
            <a:t>調査票</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問３</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の</a:t>
          </a:r>
          <a:r>
            <a:rPr kumimoji="1" lang="ja-JP" altLang="en-US" sz="1100" b="1">
              <a:latin typeface="Meiryo UI" panose="020B0604030504040204" pitchFamily="50" charset="-128"/>
              <a:ea typeface="Meiryo UI" panose="020B0604030504040204" pitchFamily="50" charset="-128"/>
            </a:rPr>
            <a:t>年間就労日数</a:t>
          </a:r>
          <a:r>
            <a:rPr kumimoji="1" lang="en-US" altLang="ja-JP" sz="1100" b="1">
              <a:latin typeface="Meiryo UI" panose="020B0604030504040204" pitchFamily="50" charset="-128"/>
              <a:ea typeface="Meiryo UI" panose="020B0604030504040204" pitchFamily="50" charset="-128"/>
            </a:rPr>
            <a:t>(c+d)</a:t>
          </a:r>
          <a:r>
            <a:rPr kumimoji="1" lang="ja-JP" altLang="en-US" sz="1100">
              <a:latin typeface="Meiryo UI" panose="020B0604030504040204" pitchFamily="50" charset="-128"/>
              <a:ea typeface="Meiryo UI" panose="020B0604030504040204" pitchFamily="50" charset="-128"/>
            </a:rPr>
            <a:t>と一致するよう記入してください。</a:t>
          </a:r>
        </a:p>
      </xdr:txBody>
    </xdr:sp>
    <xdr:clientData/>
  </xdr:oneCellAnchor>
  <xdr:oneCellAnchor>
    <xdr:from>
      <xdr:col>15</xdr:col>
      <xdr:colOff>21772</xdr:colOff>
      <xdr:row>13</xdr:row>
      <xdr:rowOff>28575</xdr:rowOff>
    </xdr:from>
    <xdr:ext cx="620485" cy="400110"/>
    <xdr:sp macro="" textlink="">
      <xdr:nvSpPr>
        <xdr:cNvPr id="10" name="テキスト ボックス 9">
          <a:extLst>
            <a:ext uri="{FF2B5EF4-FFF2-40B4-BE49-F238E27FC236}">
              <a16:creationId xmlns:a16="http://schemas.microsoft.com/office/drawing/2014/main" xmlns="" id="{ABF5FB83-B68E-4FF1-95AE-CFA868EA01B8}"/>
            </a:ext>
          </a:extLst>
        </xdr:cNvPr>
        <xdr:cNvSpPr txBox="1"/>
      </xdr:nvSpPr>
      <xdr:spPr>
        <a:xfrm>
          <a:off x="10661197" y="2409825"/>
          <a:ext cx="620485" cy="400110"/>
        </a:xfrm>
        <a:prstGeom prst="rect">
          <a:avLst/>
        </a:prstGeom>
        <a:noFill/>
        <a:ln w="3175" cmpd="sng">
          <a:solidFill>
            <a:schemeClr val="accent4">
              <a:lumMod val="20000"/>
              <a:lumOff val="8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800" b="0">
              <a:solidFill>
                <a:schemeClr val="dk1"/>
              </a:solidFill>
              <a:effectLst/>
              <a:latin typeface="HGｺﾞｼｯｸM" panose="020B0609000000000000" pitchFamily="49" charset="-128"/>
              <a:ea typeface="HGｺﾞｼｯｸM" panose="020B0609000000000000" pitchFamily="49" charset="-128"/>
              <a:cs typeface="+mn-cs"/>
            </a:rPr>
            <a:t>就業にあたり出身市町村に戻られた方</a:t>
          </a:r>
          <a:endParaRPr kumimoji="1" lang="ja-JP" altLang="en-US" sz="1050" b="0">
            <a:latin typeface="HGｺﾞｼｯｸM" panose="020B0609000000000000" pitchFamily="49" charset="-128"/>
            <a:ea typeface="HGｺﾞｼｯｸM" panose="020B0609000000000000" pitchFamily="49" charset="-128"/>
          </a:endParaRPr>
        </a:p>
      </xdr:txBody>
    </xdr:sp>
    <xdr:clientData/>
  </xdr:oneCellAnchor>
  <xdr:twoCellAnchor editAs="oneCell">
    <xdr:from>
      <xdr:col>1</xdr:col>
      <xdr:colOff>357427</xdr:colOff>
      <xdr:row>21</xdr:row>
      <xdr:rowOff>102893</xdr:rowOff>
    </xdr:from>
    <xdr:to>
      <xdr:col>9</xdr:col>
      <xdr:colOff>286039</xdr:colOff>
      <xdr:row>32</xdr:row>
      <xdr:rowOff>76200</xdr:rowOff>
    </xdr:to>
    <xdr:pic>
      <xdr:nvPicPr>
        <xdr:cNvPr id="18" name="図 17"/>
        <xdr:cNvPicPr>
          <a:picLocks noChangeAspect="1"/>
        </xdr:cNvPicPr>
      </xdr:nvPicPr>
      <xdr:blipFill>
        <a:blip xmlns:r="http://schemas.openxmlformats.org/officeDocument/2006/relationships" r:embed="rId1"/>
        <a:stretch>
          <a:fillRect/>
        </a:stretch>
      </xdr:blipFill>
      <xdr:spPr>
        <a:xfrm>
          <a:off x="626368" y="5616187"/>
          <a:ext cx="5083318" cy="2315337"/>
        </a:xfrm>
        <a:prstGeom prst="rect">
          <a:avLst/>
        </a:prstGeom>
        <a:ln>
          <a:noFill/>
        </a:ln>
      </xdr:spPr>
    </xdr:pic>
    <xdr:clientData/>
  </xdr:twoCellAnchor>
  <xdr:twoCellAnchor>
    <xdr:from>
      <xdr:col>5</xdr:col>
      <xdr:colOff>253857</xdr:colOff>
      <xdr:row>23</xdr:row>
      <xdr:rowOff>285133</xdr:rowOff>
    </xdr:from>
    <xdr:to>
      <xdr:col>6</xdr:col>
      <xdr:colOff>390201</xdr:colOff>
      <xdr:row>25</xdr:row>
      <xdr:rowOff>127764</xdr:rowOff>
    </xdr:to>
    <xdr:sp macro="" textlink="">
      <xdr:nvSpPr>
        <xdr:cNvPr id="19" name="円/楕円 18"/>
        <xdr:cNvSpPr/>
      </xdr:nvSpPr>
      <xdr:spPr>
        <a:xfrm>
          <a:off x="3212210" y="6381133"/>
          <a:ext cx="752667" cy="42533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279975</xdr:colOff>
      <xdr:row>21</xdr:row>
      <xdr:rowOff>18562</xdr:rowOff>
    </xdr:from>
    <xdr:to>
      <xdr:col>7</xdr:col>
      <xdr:colOff>369147</xdr:colOff>
      <xdr:row>24</xdr:row>
      <xdr:rowOff>56069</xdr:rowOff>
    </xdr:to>
    <xdr:cxnSp macro="">
      <xdr:nvCxnSpPr>
        <xdr:cNvPr id="21" name="直線矢印コネクタ 20"/>
        <xdr:cNvCxnSpPr>
          <a:stCxn id="9" idx="2"/>
          <a:endCxn id="19" idx="7"/>
        </xdr:cNvCxnSpPr>
      </xdr:nvCxnSpPr>
      <xdr:spPr>
        <a:xfrm flipH="1">
          <a:off x="3854651" y="5531856"/>
          <a:ext cx="705496" cy="911566"/>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26782</xdr:colOff>
      <xdr:row>17</xdr:row>
      <xdr:rowOff>0</xdr:rowOff>
    </xdr:from>
    <xdr:ext cx="5150336" cy="873179"/>
    <xdr:sp macro="" textlink="">
      <xdr:nvSpPr>
        <xdr:cNvPr id="431" name="テキスト ボックス 430">
          <a:extLst>
            <a:ext uri="{FF2B5EF4-FFF2-40B4-BE49-F238E27FC236}">
              <a16:creationId xmlns:a16="http://schemas.microsoft.com/office/drawing/2014/main" xmlns="" id="{ABF5FB83-B68E-4FF1-95AE-CFA868EA01B8}"/>
            </a:ext>
          </a:extLst>
        </xdr:cNvPr>
        <xdr:cNvSpPr txBox="1"/>
      </xdr:nvSpPr>
      <xdr:spPr>
        <a:xfrm>
          <a:off x="6111576" y="4347882"/>
          <a:ext cx="5150336" cy="873179"/>
        </a:xfrm>
        <a:prstGeom prst="rect">
          <a:avLst/>
        </a:prstGeom>
        <a:solidFill>
          <a:srgbClr val="FFECAF"/>
        </a:solidFill>
        <a:ln w="3175" cmpd="sng">
          <a:solidFill>
            <a:schemeClr val="accent4">
              <a:lumMod val="20000"/>
              <a:lumOff val="8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54000" tIns="36000" rIns="36000" bIns="36000" rtlCol="0" anchor="t">
          <a:spAutoFit/>
        </a:bodyPr>
        <a:lstStyle/>
        <a:p>
          <a:r>
            <a:rPr kumimoji="1" lang="ja-JP" altLang="en-US" sz="1200" b="0">
              <a:latin typeface="HGPｺﾞｼｯｸM" panose="020B0600000000000000" pitchFamily="50" charset="-128"/>
              <a:ea typeface="HGPｺﾞｼｯｸM" panose="020B0600000000000000" pitchFamily="50" charset="-128"/>
            </a:rPr>
            <a:t>・</a:t>
          </a:r>
          <a:r>
            <a:rPr kumimoji="1" lang="ja-JP" altLang="en-US" sz="1200" b="1">
              <a:latin typeface="HGPｺﾞｼｯｸM" panose="020B0600000000000000" pitchFamily="50" charset="-128"/>
              <a:ea typeface="HGPｺﾞｼｯｸM" panose="020B0600000000000000" pitchFamily="50" charset="-128"/>
            </a:rPr>
            <a:t>⑩から⑯の欄は、臨時雇用者は記入不要</a:t>
          </a:r>
          <a:r>
            <a:rPr kumimoji="1" lang="ja-JP" altLang="en-US" sz="1200" b="0">
              <a:latin typeface="HGPｺﾞｼｯｸM" panose="020B0600000000000000" pitchFamily="50" charset="-128"/>
              <a:ea typeface="HGPｺﾞｼｯｸM" panose="020B0600000000000000" pitchFamily="50" charset="-128"/>
            </a:rPr>
            <a:t>です。</a:t>
          </a:r>
          <a:endParaRPr kumimoji="1" lang="en-US" altLang="ja-JP" sz="1200" b="0">
            <a:latin typeface="HGPｺﾞｼｯｸM" panose="020B0600000000000000" pitchFamily="50" charset="-128"/>
            <a:ea typeface="HGPｺﾞｼｯｸM" panose="020B0600000000000000" pitchFamily="50" charset="-128"/>
          </a:endParaRPr>
        </a:p>
        <a:p>
          <a:r>
            <a:rPr kumimoji="1" lang="ja-JP" altLang="en-US" sz="1200" b="0">
              <a:latin typeface="HGPｺﾞｼｯｸM" panose="020B0600000000000000" pitchFamily="50" charset="-128"/>
              <a:ea typeface="HGPｺﾞｼｯｸM" panose="020B0600000000000000" pitchFamily="50" charset="-128"/>
            </a:rPr>
            <a:t>・⑩、⑪は通年及び定期雇用者についてご記入ください。</a:t>
          </a:r>
          <a:endParaRPr kumimoji="1" lang="en-US" altLang="ja-JP" sz="1200" b="0">
            <a:latin typeface="HGPｺﾞｼｯｸM" panose="020B0600000000000000" pitchFamily="50" charset="-128"/>
            <a:ea typeface="HGPｺﾞｼｯｸM" panose="020B0600000000000000" pitchFamily="50" charset="-128"/>
          </a:endParaRPr>
        </a:p>
        <a:p>
          <a:r>
            <a:rPr kumimoji="1" lang="ja-JP" altLang="en-US" sz="1200" b="0">
              <a:latin typeface="HGPｺﾞｼｯｸM" panose="020B0600000000000000" pitchFamily="50" charset="-128"/>
              <a:ea typeface="HGPｺﾞｼｯｸM" panose="020B0600000000000000" pitchFamily="50" charset="-128"/>
            </a:rPr>
            <a:t>・⑫から⑯は、</a:t>
          </a:r>
          <a:r>
            <a:rPr kumimoji="1" lang="ja-JP" altLang="ja-JP" sz="1200" b="0">
              <a:solidFill>
                <a:schemeClr val="dk1"/>
              </a:solidFill>
              <a:effectLst/>
              <a:latin typeface="HGPｺﾞｼｯｸM" panose="020B0600000000000000" pitchFamily="50" charset="-128"/>
              <a:ea typeface="HGPｺﾞｼｯｸM" panose="020B0600000000000000" pitchFamily="50" charset="-128"/>
              <a:cs typeface="+mn-cs"/>
            </a:rPr>
            <a:t>通年及び定期雇用者</a:t>
          </a:r>
          <a:r>
            <a:rPr kumimoji="1" lang="ja-JP" altLang="en-US" sz="1200" b="0">
              <a:solidFill>
                <a:schemeClr val="dk1"/>
              </a:solidFill>
              <a:effectLst/>
              <a:latin typeface="HGPｺﾞｼｯｸM" panose="020B0600000000000000" pitchFamily="50" charset="-128"/>
              <a:ea typeface="HGPｺﾞｼｯｸM" panose="020B0600000000000000" pitchFamily="50" charset="-128"/>
              <a:cs typeface="+mn-cs"/>
            </a:rPr>
            <a:t>のうち、令和</a:t>
          </a:r>
          <a:r>
            <a:rPr kumimoji="1" lang="en-US" altLang="ja-JP" sz="1200" b="0">
              <a:solidFill>
                <a:schemeClr val="dk1"/>
              </a:solidFill>
              <a:effectLst/>
              <a:latin typeface="HGPｺﾞｼｯｸM" panose="020B0600000000000000" pitchFamily="50" charset="-128"/>
              <a:ea typeface="HGPｺﾞｼｯｸM" panose="020B0600000000000000" pitchFamily="50" charset="-128"/>
              <a:cs typeface="+mn-cs"/>
            </a:rPr>
            <a:t>3</a:t>
          </a:r>
          <a:r>
            <a:rPr kumimoji="1" lang="ja-JP" altLang="en-US" sz="1200" b="0">
              <a:solidFill>
                <a:schemeClr val="dk1"/>
              </a:solidFill>
              <a:effectLst/>
              <a:latin typeface="HGPｺﾞｼｯｸM" panose="020B0600000000000000" pitchFamily="50" charset="-128"/>
              <a:ea typeface="HGPｺﾞｼｯｸM" panose="020B0600000000000000" pitchFamily="50" charset="-128"/>
              <a:cs typeface="+mn-cs"/>
            </a:rPr>
            <a:t>年度に新規に採用した方についてご記入ください。</a:t>
          </a:r>
          <a:endParaRPr kumimoji="1" lang="ja-JP" altLang="en-US" sz="1200" b="0">
            <a:latin typeface="HGPｺﾞｼｯｸM" panose="020B0600000000000000" pitchFamily="50" charset="-128"/>
            <a:ea typeface="HGPｺﾞｼｯｸM" panose="020B0600000000000000" pitchFamily="50" charset="-128"/>
          </a:endParaRPr>
        </a:p>
      </xdr:txBody>
    </xdr:sp>
    <xdr:clientData/>
  </xdr:oneCellAnchor>
  <xdr:oneCellAnchor>
    <xdr:from>
      <xdr:col>10</xdr:col>
      <xdr:colOff>94976</xdr:colOff>
      <xdr:row>21</xdr:row>
      <xdr:rowOff>9525</xdr:rowOff>
    </xdr:from>
    <xdr:ext cx="2104178" cy="1165412"/>
    <xdr:sp macro="" textlink="">
      <xdr:nvSpPr>
        <xdr:cNvPr id="432" name="テキスト ボックス 431">
          <a:extLst>
            <a:ext uri="{FF2B5EF4-FFF2-40B4-BE49-F238E27FC236}">
              <a16:creationId xmlns:a16="http://schemas.microsoft.com/office/drawing/2014/main" xmlns="" id="{ABF5FB83-B68E-4FF1-95AE-CFA868EA01B8}"/>
            </a:ext>
          </a:extLst>
        </xdr:cNvPr>
        <xdr:cNvSpPr txBox="1"/>
      </xdr:nvSpPr>
      <xdr:spPr>
        <a:xfrm>
          <a:off x="6179770" y="5522819"/>
          <a:ext cx="2104178" cy="1165412"/>
        </a:xfrm>
        <a:prstGeom prst="rect">
          <a:avLst/>
        </a:prstGeom>
        <a:solidFill>
          <a:srgbClr val="FFECAF"/>
        </a:solidFill>
        <a:ln w="3175" cmpd="sng">
          <a:solidFill>
            <a:schemeClr val="accent4">
              <a:lumMod val="20000"/>
              <a:lumOff val="8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54000" tIns="36000" rIns="36000" bIns="36000" rtlCol="0" anchor="t">
          <a:noAutofit/>
        </a:bodyPr>
        <a:lstStyle/>
        <a:p>
          <a:pPr rtl="0"/>
          <a:r>
            <a:rPr lang="ja-JP" altLang="en-US" sz="1200" b="0" i="0" baseline="0">
              <a:solidFill>
                <a:schemeClr val="dk1"/>
              </a:solidFill>
              <a:effectLst/>
              <a:latin typeface="HGPｺﾞｼｯｸM" panose="020B0600000000000000" pitchFamily="50" charset="-128"/>
              <a:ea typeface="HGPｺﾞｼｯｸM" panose="020B0600000000000000" pitchFamily="50" charset="-128"/>
              <a:cs typeface="+mn-cs"/>
            </a:rPr>
            <a:t>「</a:t>
          </a:r>
          <a:r>
            <a:rPr lang="ja-JP" altLang="en-US" sz="1200" b="1" i="0" baseline="0">
              <a:solidFill>
                <a:schemeClr val="dk1"/>
              </a:solidFill>
              <a:effectLst/>
              <a:latin typeface="HGPｺﾞｼｯｸM" panose="020B0600000000000000" pitchFamily="50" charset="-128"/>
              <a:ea typeface="HGPｺﾞｼｯｸM" panose="020B0600000000000000" pitchFamily="50" charset="-128"/>
              <a:cs typeface="+mn-cs"/>
            </a:rPr>
            <a:t>⑪の現在の状況</a:t>
          </a:r>
          <a:r>
            <a:rPr lang="ja-JP" altLang="en-US" sz="1200" b="0" i="0" baseline="0">
              <a:solidFill>
                <a:schemeClr val="dk1"/>
              </a:solidFill>
              <a:effectLst/>
              <a:latin typeface="HGPｺﾞｼｯｸM" panose="020B0600000000000000" pitchFamily="50" charset="-128"/>
              <a:ea typeface="HGPｺﾞｼｯｸM" panose="020B0600000000000000" pitchFamily="50" charset="-128"/>
              <a:cs typeface="+mn-cs"/>
            </a:rPr>
            <a:t>」</a:t>
          </a:r>
          <a:r>
            <a:rPr lang="ja-JP" altLang="en-US" sz="1200" b="1" i="0" baseline="0">
              <a:solidFill>
                <a:schemeClr val="dk1"/>
              </a:solidFill>
              <a:effectLst/>
              <a:latin typeface="HGPｺﾞｼｯｸM" panose="020B0600000000000000" pitchFamily="50" charset="-128"/>
              <a:ea typeface="HGPｺﾞｼｯｸM" panose="020B0600000000000000" pitchFamily="50" charset="-128"/>
              <a:cs typeface="+mn-cs"/>
            </a:rPr>
            <a:t>欄</a:t>
          </a:r>
          <a:endParaRPr lang="en-US" altLang="ja-JP" sz="1200" b="1" i="0" baseline="0">
            <a:solidFill>
              <a:schemeClr val="dk1"/>
            </a:solidFill>
            <a:effectLst/>
            <a:latin typeface="HGPｺﾞｼｯｸM" panose="020B0600000000000000" pitchFamily="50" charset="-128"/>
            <a:ea typeface="HGPｺﾞｼｯｸM" panose="020B0600000000000000" pitchFamily="50" charset="-128"/>
            <a:cs typeface="+mn-cs"/>
          </a:endParaRPr>
        </a:p>
        <a:p>
          <a:pPr rtl="0"/>
          <a:r>
            <a:rPr lang="ja-JP" altLang="ja-JP" sz="1200" b="0" i="0" baseline="0">
              <a:solidFill>
                <a:schemeClr val="dk1"/>
              </a:solidFill>
              <a:effectLst/>
              <a:latin typeface="HGPｺﾞｼｯｸM" panose="020B0600000000000000" pitchFamily="50" charset="-128"/>
              <a:ea typeface="HGPｺﾞｼｯｸM" panose="020B0600000000000000" pitchFamily="50" charset="-128"/>
              <a:cs typeface="+mn-cs"/>
            </a:rPr>
            <a:t>定期雇用者で、調査時点では離職しているが、令和４年度も引き続き雇用する予定の場合は、「１：就業中」としてください</a:t>
          </a:r>
          <a:endParaRPr lang="ja-JP" altLang="ja-JP" sz="1200">
            <a:effectLst/>
            <a:latin typeface="HGPｺﾞｼｯｸM" panose="020B0600000000000000" pitchFamily="50" charset="-128"/>
            <a:ea typeface="HGPｺﾞｼｯｸM" panose="020B0600000000000000" pitchFamily="50" charset="-128"/>
          </a:endParaRPr>
        </a:p>
      </xdr:txBody>
    </xdr:sp>
    <xdr:clientData/>
  </xdr:oneCellAnchor>
  <xdr:oneCellAnchor>
    <xdr:from>
      <xdr:col>12</xdr:col>
      <xdr:colOff>88528</xdr:colOff>
      <xdr:row>21</xdr:row>
      <xdr:rowOff>23534</xdr:rowOff>
    </xdr:from>
    <xdr:ext cx="2970680" cy="1043266"/>
    <xdr:sp macro="" textlink="">
      <xdr:nvSpPr>
        <xdr:cNvPr id="433" name="テキスト ボックス 432">
          <a:extLst>
            <a:ext uri="{FF2B5EF4-FFF2-40B4-BE49-F238E27FC236}">
              <a16:creationId xmlns:a16="http://schemas.microsoft.com/office/drawing/2014/main" xmlns="" id="{ABF5FB83-B68E-4FF1-95AE-CFA868EA01B8}"/>
            </a:ext>
          </a:extLst>
        </xdr:cNvPr>
        <xdr:cNvSpPr txBox="1"/>
      </xdr:nvSpPr>
      <xdr:spPr>
        <a:xfrm>
          <a:off x="8638616" y="5536828"/>
          <a:ext cx="2970680" cy="1043266"/>
        </a:xfrm>
        <a:prstGeom prst="rect">
          <a:avLst/>
        </a:prstGeom>
        <a:solidFill>
          <a:srgbClr val="FFECAF"/>
        </a:solidFill>
        <a:ln w="3175" cmpd="sng">
          <a:solidFill>
            <a:schemeClr val="accent4">
              <a:lumMod val="20000"/>
              <a:lumOff val="8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54000" tIns="36000" rIns="36000" bIns="36000" rtlCol="0" anchor="t">
          <a:noAutofit/>
        </a:bodyPr>
        <a:lstStyle/>
        <a:p>
          <a:pPr rtl="0"/>
          <a:r>
            <a:rPr lang="ja-JP" altLang="en-US" sz="1200" b="0" i="0" baseline="0">
              <a:solidFill>
                <a:schemeClr val="dk1"/>
              </a:solidFill>
              <a:effectLst/>
              <a:latin typeface="HGPｺﾞｼｯｸM" panose="020B0600000000000000" pitchFamily="50" charset="-128"/>
              <a:ea typeface="HGPｺﾞｼｯｸM" panose="020B0600000000000000" pitchFamily="50" charset="-128"/>
              <a:cs typeface="+mn-cs"/>
            </a:rPr>
            <a:t>「</a:t>
          </a:r>
          <a:r>
            <a:rPr lang="ja-JP" altLang="en-US" sz="1200" b="1" i="0" baseline="0">
              <a:solidFill>
                <a:schemeClr val="dk1"/>
              </a:solidFill>
              <a:effectLst/>
              <a:latin typeface="HGPｺﾞｼｯｸM" panose="020B0600000000000000" pitchFamily="50" charset="-128"/>
              <a:ea typeface="HGPｺﾞｼｯｸM" panose="020B0600000000000000" pitchFamily="50" charset="-128"/>
              <a:cs typeface="+mn-cs"/>
            </a:rPr>
            <a:t>左のうち令和３年度の新規採用者の欄</a:t>
          </a:r>
          <a:r>
            <a:rPr lang="ja-JP" altLang="en-US" sz="1200" b="0" i="0" baseline="0">
              <a:solidFill>
                <a:schemeClr val="dk1"/>
              </a:solidFill>
              <a:effectLst/>
              <a:latin typeface="HGPｺﾞｼｯｸM" panose="020B0600000000000000" pitchFamily="50" charset="-128"/>
              <a:ea typeface="HGPｺﾞｼｯｸM" panose="020B0600000000000000" pitchFamily="50" charset="-128"/>
              <a:cs typeface="+mn-cs"/>
            </a:rPr>
            <a:t>」は、</a:t>
          </a:r>
          <a:endParaRPr lang="en-US" altLang="ja-JP" sz="1200" b="0" i="0" baseline="0">
            <a:solidFill>
              <a:schemeClr val="dk1"/>
            </a:solidFill>
            <a:effectLst/>
            <a:latin typeface="HGPｺﾞｼｯｸM" panose="020B0600000000000000" pitchFamily="50" charset="-128"/>
            <a:ea typeface="HGPｺﾞｼｯｸM" panose="020B0600000000000000" pitchFamily="50" charset="-128"/>
            <a:cs typeface="+mn-cs"/>
          </a:endParaRPr>
        </a:p>
        <a:p>
          <a:pPr rtl="0"/>
          <a:r>
            <a:rPr lang="ja-JP" altLang="ja-JP" sz="1200" b="0" i="0" baseline="0">
              <a:solidFill>
                <a:schemeClr val="dk1"/>
              </a:solidFill>
              <a:effectLst/>
              <a:latin typeface="HGPｺﾞｼｯｸM" panose="020B0600000000000000" pitchFamily="50" charset="-128"/>
              <a:ea typeface="HGPｺﾞｼｯｸM" panose="020B0600000000000000" pitchFamily="50" charset="-128"/>
              <a:cs typeface="+mn-cs"/>
            </a:rPr>
            <a:t>定期雇用者で、前年度に引き続き雇用された人は、令和３年度の新規採用者に含みません。</a:t>
          </a:r>
          <a:endParaRPr lang="en-US" altLang="ja-JP" sz="1200" b="0" i="0" baseline="0">
            <a:solidFill>
              <a:schemeClr val="dk1"/>
            </a:solidFill>
            <a:effectLst/>
            <a:latin typeface="HGPｺﾞｼｯｸM" panose="020B0600000000000000" pitchFamily="50" charset="-128"/>
            <a:ea typeface="HGPｺﾞｼｯｸM" panose="020B0600000000000000" pitchFamily="50" charset="-128"/>
            <a:cs typeface="+mn-cs"/>
          </a:endParaRPr>
        </a:p>
        <a:p>
          <a:pPr rtl="0"/>
          <a:r>
            <a:rPr lang="ja-JP" altLang="ja-JP" sz="1200" b="0" i="0" baseline="0">
              <a:solidFill>
                <a:schemeClr val="dk1"/>
              </a:solidFill>
              <a:effectLst/>
              <a:latin typeface="HGPｺﾞｼｯｸM" panose="020B0600000000000000" pitchFamily="50" charset="-128"/>
              <a:ea typeface="HGPｺﾞｼｯｸM" panose="020B0600000000000000" pitchFamily="50" charset="-128"/>
              <a:cs typeface="+mn-cs"/>
            </a:rPr>
            <a:t>同業他社からの就業者は含みます。</a:t>
          </a:r>
          <a:endParaRPr lang="ja-JP" altLang="ja-JP" sz="1400">
            <a:effectLst/>
            <a:latin typeface="HGPｺﾞｼｯｸM" panose="020B0600000000000000" pitchFamily="50" charset="-128"/>
            <a:ea typeface="HGPｺﾞｼｯｸM" panose="020B0600000000000000" pitchFamily="50" charset="-128"/>
          </a:endParaRPr>
        </a:p>
      </xdr:txBody>
    </xdr:sp>
    <xdr:clientData/>
  </xdr:oneCellAnchor>
  <xdr:oneCellAnchor>
    <xdr:from>
      <xdr:col>1</xdr:col>
      <xdr:colOff>314326</xdr:colOff>
      <xdr:row>17</xdr:row>
      <xdr:rowOff>0</xdr:rowOff>
    </xdr:from>
    <xdr:ext cx="2655234" cy="472941"/>
    <xdr:sp macro="" textlink="">
      <xdr:nvSpPr>
        <xdr:cNvPr id="434" name="テキスト ボックス 433">
          <a:extLst>
            <a:ext uri="{FF2B5EF4-FFF2-40B4-BE49-F238E27FC236}">
              <a16:creationId xmlns:a16="http://schemas.microsoft.com/office/drawing/2014/main" xmlns="" id="{ABF5FB83-B68E-4FF1-95AE-CFA868EA01B8}"/>
            </a:ext>
          </a:extLst>
        </xdr:cNvPr>
        <xdr:cNvSpPr txBox="1"/>
      </xdr:nvSpPr>
      <xdr:spPr>
        <a:xfrm>
          <a:off x="583267" y="4347882"/>
          <a:ext cx="2655234" cy="472941"/>
        </a:xfrm>
        <a:prstGeom prst="rect">
          <a:avLst/>
        </a:prstGeom>
        <a:solidFill>
          <a:srgbClr val="FFECAF"/>
        </a:solidFill>
        <a:ln w="3175" cmpd="sng">
          <a:solidFill>
            <a:schemeClr val="accent4">
              <a:lumMod val="20000"/>
              <a:lumOff val="8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54000" tIns="36000" rIns="36000" bIns="36000" rtlCol="0" anchor="t">
          <a:spAutoFit/>
        </a:bodyPr>
        <a:lstStyle/>
        <a:p>
          <a:r>
            <a:rPr kumimoji="1" lang="ja-JP" altLang="en-US" sz="1200" b="1">
              <a:latin typeface="HGPｺﾞｼｯｸM" panose="020B0600000000000000" pitchFamily="50" charset="-128"/>
              <a:ea typeface="HGPｺﾞｼｯｸM" panose="020B0600000000000000" pitchFamily="50" charset="-128"/>
            </a:rPr>
            <a:t>①～⑨</a:t>
          </a:r>
          <a:r>
            <a:rPr kumimoji="1" lang="ja-JP" altLang="en-US" sz="1200" b="0">
              <a:latin typeface="HGPｺﾞｼｯｸM" panose="020B0600000000000000" pitchFamily="50" charset="-128"/>
              <a:ea typeface="HGPｺﾞｼｯｸM" panose="020B0600000000000000" pitchFamily="50" charset="-128"/>
            </a:rPr>
            <a:t>は、林業の現場作業に従事した</a:t>
          </a:r>
          <a:r>
            <a:rPr kumimoji="1" lang="ja-JP" altLang="en-US" sz="1200" b="1">
              <a:latin typeface="HGPｺﾞｼｯｸM" panose="020B0600000000000000" pitchFamily="50" charset="-128"/>
              <a:ea typeface="HGPｺﾞｼｯｸM" panose="020B0600000000000000" pitchFamily="50" charset="-128"/>
            </a:rPr>
            <a:t>全員</a:t>
          </a:r>
          <a:r>
            <a:rPr kumimoji="1" lang="ja-JP" altLang="en-US" sz="1200" b="0">
              <a:latin typeface="HGPｺﾞｼｯｸM" panose="020B0600000000000000" pitchFamily="50" charset="-128"/>
              <a:ea typeface="HGPｺﾞｼｯｸM" panose="020B0600000000000000" pitchFamily="50" charset="-128"/>
            </a:rPr>
            <a:t>についてご記入ください。</a:t>
          </a:r>
        </a:p>
      </xdr:txBody>
    </xdr:sp>
    <xdr:clientData/>
  </xdr:oneCellAnchor>
  <xdr:twoCellAnchor editAs="oneCell">
    <xdr:from>
      <xdr:col>1</xdr:col>
      <xdr:colOff>428625</xdr:colOff>
      <xdr:row>21</xdr:row>
      <xdr:rowOff>57150</xdr:rowOff>
    </xdr:from>
    <xdr:to>
      <xdr:col>9</xdr:col>
      <xdr:colOff>114300</xdr:colOff>
      <xdr:row>31</xdr:row>
      <xdr:rowOff>76200</xdr:rowOff>
    </xdr:to>
    <xdr:sp macro="" textlink="">
      <xdr:nvSpPr>
        <xdr:cNvPr id="27652" name="AutoShape 4"/>
        <xdr:cNvSpPr>
          <a:spLocks noChangeAspect="1" noChangeArrowheads="1"/>
        </xdr:cNvSpPr>
      </xdr:nvSpPr>
      <xdr:spPr bwMode="auto">
        <a:xfrm>
          <a:off x="695325" y="5514975"/>
          <a:ext cx="4838700" cy="2171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16</xdr:row>
      <xdr:rowOff>19050</xdr:rowOff>
    </xdr:from>
    <xdr:to>
      <xdr:col>7</xdr:col>
      <xdr:colOff>19051</xdr:colOff>
      <xdr:row>17</xdr:row>
      <xdr:rowOff>9525</xdr:rowOff>
    </xdr:to>
    <xdr:sp macro="" textlink="">
      <xdr:nvSpPr>
        <xdr:cNvPr id="20" name="円/楕円 19"/>
        <xdr:cNvSpPr/>
      </xdr:nvSpPr>
      <xdr:spPr>
        <a:xfrm>
          <a:off x="4169753" y="4048125"/>
          <a:ext cx="649898" cy="27622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313227</xdr:colOff>
      <xdr:row>17</xdr:row>
      <xdr:rowOff>9525</xdr:rowOff>
    </xdr:from>
    <xdr:to>
      <xdr:col>6</xdr:col>
      <xdr:colOff>393127</xdr:colOff>
      <xdr:row>17</xdr:row>
      <xdr:rowOff>229235</xdr:rowOff>
    </xdr:to>
    <xdr:cxnSp macro="">
      <xdr:nvCxnSpPr>
        <xdr:cNvPr id="22" name="直線矢印コネクタ 21"/>
        <xdr:cNvCxnSpPr>
          <a:stCxn id="9" idx="0"/>
          <a:endCxn id="20" idx="4"/>
        </xdr:cNvCxnSpPr>
      </xdr:nvCxnSpPr>
      <xdr:spPr>
        <a:xfrm flipH="1" flipV="1">
          <a:off x="4494702" y="4324350"/>
          <a:ext cx="79900" cy="21971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P39"/>
  <sheetViews>
    <sheetView tabSelected="1" view="pageBreakPreview" zoomScaleNormal="85" zoomScaleSheetLayoutView="100" workbookViewId="0">
      <selection activeCell="C9" sqref="C9:G9"/>
    </sheetView>
  </sheetViews>
  <sheetFormatPr defaultRowHeight="13.5"/>
  <cols>
    <col min="1" max="1" width="1.25" style="2" customWidth="1"/>
    <col min="2" max="2" width="9" style="2" customWidth="1"/>
    <col min="3" max="7" width="8.875" style="2" customWidth="1"/>
    <col min="8" max="8" width="9.625" style="2" customWidth="1"/>
    <col min="9" max="9" width="6.875" style="2" customWidth="1"/>
    <col min="10" max="10" width="9.625" style="2" customWidth="1"/>
    <col min="11" max="11" width="6.875" style="2" customWidth="1"/>
    <col min="12" max="12" width="2.125" style="2" customWidth="1"/>
    <col min="13" max="14" width="9" style="2"/>
    <col min="15" max="15" width="22.375" style="2" bestFit="1" customWidth="1"/>
    <col min="16" max="16" width="23.5" style="2" customWidth="1"/>
    <col min="17" max="16384" width="9" style="2"/>
  </cols>
  <sheetData>
    <row r="1" spans="1:15" ht="26.1" customHeight="1" thickTop="1" thickBot="1">
      <c r="A1" s="442" t="s">
        <v>90</v>
      </c>
      <c r="B1" s="443"/>
      <c r="F1" s="432"/>
      <c r="G1" s="432"/>
      <c r="H1" s="432"/>
      <c r="I1" s="432"/>
      <c r="J1" s="432"/>
      <c r="K1" s="432"/>
      <c r="L1" s="432"/>
    </row>
    <row r="2" spans="1:15" ht="15" customHeight="1" thickTop="1">
      <c r="D2" s="275"/>
      <c r="E2" s="275"/>
      <c r="F2" s="432"/>
      <c r="G2" s="432"/>
      <c r="H2" s="432"/>
      <c r="I2" s="432"/>
      <c r="J2" s="432"/>
      <c r="K2" s="432"/>
      <c r="L2" s="432"/>
    </row>
    <row r="3" spans="1:15" ht="6" customHeight="1">
      <c r="D3" s="19"/>
      <c r="E3" s="19"/>
      <c r="F3" s="19"/>
      <c r="G3" s="19"/>
      <c r="H3" s="19"/>
      <c r="I3" s="19"/>
    </row>
    <row r="4" spans="1:15" ht="21" customHeight="1">
      <c r="D4" s="465" t="s">
        <v>91</v>
      </c>
      <c r="E4" s="465"/>
      <c r="F4" s="465"/>
      <c r="G4" s="465"/>
      <c r="H4" s="465"/>
      <c r="I4" s="465"/>
    </row>
    <row r="5" spans="1:15" ht="3.2" customHeight="1" thickBot="1">
      <c r="D5" s="19"/>
      <c r="E5" s="19"/>
      <c r="F5" s="19"/>
      <c r="G5" s="19"/>
      <c r="H5" s="19"/>
      <c r="I5" s="19"/>
    </row>
    <row r="6" spans="1:15" ht="30" customHeight="1" thickTop="1" thickBot="1">
      <c r="G6" s="444" t="s">
        <v>311</v>
      </c>
      <c r="H6" s="445"/>
      <c r="I6" s="446"/>
      <c r="J6" s="446"/>
      <c r="K6" s="447"/>
    </row>
    <row r="7" spans="1:15" ht="5.0999999999999996" customHeight="1" thickTop="1">
      <c r="K7" s="20"/>
      <c r="M7" s="21"/>
    </row>
    <row r="8" spans="1:15" ht="5.0999999999999996" customHeight="1"/>
    <row r="9" spans="1:15" ht="41.25" customHeight="1">
      <c r="B9" s="225" t="s">
        <v>92</v>
      </c>
      <c r="C9" s="448"/>
      <c r="D9" s="449"/>
      <c r="E9" s="449"/>
      <c r="F9" s="449"/>
      <c r="G9" s="449"/>
      <c r="H9" s="225" t="s">
        <v>93</v>
      </c>
      <c r="I9" s="450"/>
      <c r="J9" s="451"/>
      <c r="K9" s="452"/>
    </row>
    <row r="10" spans="1:15" ht="21" customHeight="1">
      <c r="B10" s="453" t="s">
        <v>94</v>
      </c>
      <c r="C10" s="98" t="s">
        <v>95</v>
      </c>
      <c r="D10" s="99"/>
      <c r="E10" s="224" t="s">
        <v>96</v>
      </c>
      <c r="F10" s="99"/>
      <c r="G10" s="454"/>
      <c r="H10" s="454"/>
      <c r="I10" s="454"/>
      <c r="J10" s="454"/>
      <c r="K10" s="455"/>
    </row>
    <row r="11" spans="1:15" ht="27" customHeight="1">
      <c r="B11" s="453"/>
      <c r="C11" s="456"/>
      <c r="D11" s="457"/>
      <c r="E11" s="457"/>
      <c r="F11" s="457"/>
      <c r="G11" s="457"/>
      <c r="H11" s="457"/>
      <c r="I11" s="457"/>
      <c r="J11" s="457"/>
      <c r="K11" s="458"/>
    </row>
    <row r="12" spans="1:15" ht="21" customHeight="1">
      <c r="B12" s="453"/>
      <c r="C12" s="100" t="s">
        <v>97</v>
      </c>
      <c r="D12" s="459"/>
      <c r="E12" s="460"/>
      <c r="F12" s="461"/>
      <c r="G12" s="101" t="s">
        <v>98</v>
      </c>
      <c r="H12" s="462"/>
      <c r="I12" s="463"/>
      <c r="J12" s="463"/>
      <c r="K12" s="464"/>
    </row>
    <row r="13" spans="1:15" ht="20.25" customHeight="1">
      <c r="B13" s="433" t="s">
        <v>99</v>
      </c>
      <c r="C13" s="434"/>
      <c r="D13" s="435"/>
      <c r="E13" s="435"/>
      <c r="F13" s="435"/>
      <c r="G13" s="435"/>
      <c r="H13" s="438" t="s">
        <v>228</v>
      </c>
      <c r="I13" s="438"/>
      <c r="J13" s="438"/>
      <c r="K13" s="439"/>
    </row>
    <row r="14" spans="1:15" ht="20.25" customHeight="1">
      <c r="B14" s="433"/>
      <c r="C14" s="436"/>
      <c r="D14" s="437"/>
      <c r="E14" s="437"/>
      <c r="F14" s="437"/>
      <c r="G14" s="437"/>
      <c r="H14" s="440"/>
      <c r="I14" s="440"/>
      <c r="J14" s="440"/>
      <c r="K14" s="441"/>
    </row>
    <row r="15" spans="1:15" ht="9.9499999999999993" customHeight="1">
      <c r="N15" s="102"/>
      <c r="O15" s="102"/>
    </row>
    <row r="16" spans="1:15" ht="18" customHeight="1">
      <c r="B16" s="105" t="s">
        <v>229</v>
      </c>
      <c r="C16" s="102"/>
      <c r="D16" s="102"/>
      <c r="E16" s="102"/>
      <c r="F16" s="102"/>
      <c r="G16" s="102"/>
      <c r="H16" s="102"/>
      <c r="I16" s="102"/>
      <c r="J16" s="102"/>
      <c r="K16" s="102"/>
      <c r="L16" s="102"/>
    </row>
    <row r="17" spans="2:15" ht="15.75" customHeight="1">
      <c r="B17" s="470" t="s">
        <v>300</v>
      </c>
      <c r="C17" s="470"/>
      <c r="D17" s="470"/>
      <c r="E17" s="470"/>
      <c r="F17" s="470"/>
      <c r="G17" s="470"/>
      <c r="H17" s="470"/>
      <c r="I17" s="470"/>
      <c r="J17" s="470"/>
      <c r="K17" s="470"/>
      <c r="L17" s="470"/>
      <c r="O17" s="102"/>
    </row>
    <row r="18" spans="2:15" ht="15.75" customHeight="1">
      <c r="B18" s="470"/>
      <c r="C18" s="470"/>
      <c r="D18" s="470"/>
      <c r="E18" s="470"/>
      <c r="F18" s="470"/>
      <c r="G18" s="470"/>
      <c r="H18" s="470"/>
      <c r="I18" s="470"/>
      <c r="J18" s="470"/>
      <c r="K18" s="470"/>
      <c r="L18" s="470"/>
    </row>
    <row r="19" spans="2:15" ht="15.75" customHeight="1">
      <c r="B19" s="470"/>
      <c r="C19" s="470"/>
      <c r="D19" s="470"/>
      <c r="E19" s="470"/>
      <c r="F19" s="470"/>
      <c r="G19" s="470"/>
      <c r="H19" s="470"/>
      <c r="I19" s="470"/>
      <c r="J19" s="470"/>
      <c r="K19" s="470"/>
      <c r="L19" s="470"/>
    </row>
    <row r="20" spans="2:15" ht="3" customHeight="1">
      <c r="B20" s="269"/>
      <c r="C20" s="269"/>
      <c r="D20" s="269"/>
      <c r="E20" s="269"/>
      <c r="F20" s="269"/>
      <c r="G20" s="269"/>
      <c r="H20" s="269"/>
      <c r="I20" s="269"/>
      <c r="J20" s="269"/>
      <c r="K20" s="269"/>
      <c r="L20" s="269"/>
    </row>
    <row r="21" spans="2:15" ht="15.75" customHeight="1">
      <c r="B21" s="270" t="s">
        <v>273</v>
      </c>
      <c r="C21" s="247"/>
      <c r="D21" s="247"/>
      <c r="E21" s="247"/>
      <c r="F21" s="247"/>
      <c r="G21" s="247"/>
      <c r="H21" s="247"/>
      <c r="I21" s="247"/>
      <c r="J21" s="247"/>
      <c r="K21" s="247"/>
      <c r="L21" s="247"/>
    </row>
    <row r="22" spans="2:15" ht="5.0999999999999996" customHeight="1">
      <c r="B22" s="269"/>
      <c r="C22" s="269"/>
      <c r="D22" s="269"/>
      <c r="E22" s="269"/>
      <c r="F22" s="269"/>
      <c r="G22" s="269"/>
      <c r="H22" s="269"/>
      <c r="I22" s="269"/>
      <c r="J22" s="269"/>
      <c r="K22" s="269"/>
      <c r="L22" s="269"/>
    </row>
    <row r="23" spans="2:15" ht="36" customHeight="1">
      <c r="B23" s="471" t="s">
        <v>234</v>
      </c>
      <c r="C23" s="471"/>
      <c r="D23" s="471"/>
      <c r="E23" s="471"/>
      <c r="F23" s="472" t="s">
        <v>302</v>
      </c>
      <c r="G23" s="472"/>
      <c r="H23" s="472"/>
      <c r="I23" s="472"/>
      <c r="J23" s="472"/>
      <c r="K23" s="472"/>
      <c r="L23" s="472"/>
    </row>
    <row r="24" spans="2:15" ht="36" customHeight="1">
      <c r="B24" s="471" t="s">
        <v>233</v>
      </c>
      <c r="C24" s="471"/>
      <c r="D24" s="471"/>
      <c r="E24" s="471"/>
      <c r="F24" s="472" t="s">
        <v>301</v>
      </c>
      <c r="G24" s="472"/>
      <c r="H24" s="472"/>
      <c r="I24" s="472"/>
      <c r="J24" s="472"/>
      <c r="K24" s="472"/>
      <c r="L24" s="472"/>
    </row>
    <row r="25" spans="2:15" ht="15" customHeight="1">
      <c r="B25" s="103"/>
      <c r="C25" s="103"/>
      <c r="D25" s="103"/>
      <c r="E25" s="103"/>
      <c r="F25" s="103"/>
      <c r="G25" s="103"/>
      <c r="H25" s="103"/>
      <c r="I25" s="103"/>
      <c r="J25" s="103"/>
      <c r="K25" s="102"/>
      <c r="L25" s="102"/>
    </row>
    <row r="26" spans="2:15" ht="18" customHeight="1">
      <c r="B26" s="105" t="s">
        <v>230</v>
      </c>
      <c r="C26" s="102"/>
      <c r="D26" s="102"/>
      <c r="E26" s="102"/>
      <c r="F26" s="102"/>
      <c r="G26" s="102"/>
      <c r="H26" s="102"/>
      <c r="I26" s="102"/>
      <c r="J26" s="102"/>
      <c r="K26" s="102"/>
      <c r="L26" s="102"/>
    </row>
    <row r="27" spans="2:15" ht="225" customHeight="1">
      <c r="B27" s="473" t="s">
        <v>299</v>
      </c>
      <c r="C27" s="473"/>
      <c r="D27" s="473"/>
      <c r="E27" s="473"/>
      <c r="F27" s="473"/>
      <c r="G27" s="473"/>
      <c r="H27" s="473"/>
      <c r="I27" s="473"/>
      <c r="J27" s="473"/>
      <c r="K27" s="473"/>
      <c r="L27" s="473"/>
    </row>
    <row r="28" spans="2:15" ht="14.25" customHeight="1">
      <c r="B28" s="102"/>
      <c r="C28" s="102"/>
      <c r="D28" s="102"/>
      <c r="E28" s="102"/>
      <c r="F28" s="102"/>
      <c r="G28" s="102"/>
      <c r="H28" s="102"/>
      <c r="I28" s="102"/>
      <c r="J28" s="102"/>
      <c r="K28" s="102"/>
      <c r="L28" s="102"/>
    </row>
    <row r="29" spans="2:15" ht="18" customHeight="1">
      <c r="B29" s="105" t="s">
        <v>231</v>
      </c>
      <c r="C29" s="102"/>
      <c r="D29" s="102"/>
      <c r="E29" s="102"/>
      <c r="F29" s="102"/>
      <c r="G29" s="102"/>
      <c r="H29" s="102"/>
      <c r="I29" s="102"/>
      <c r="J29" s="102"/>
      <c r="K29" s="102"/>
      <c r="L29" s="102"/>
    </row>
    <row r="30" spans="2:15" ht="18" customHeight="1">
      <c r="B30" s="466" t="s">
        <v>274</v>
      </c>
      <c r="C30" s="466"/>
      <c r="D30" s="466"/>
      <c r="E30" s="466"/>
      <c r="F30" s="466"/>
      <c r="G30" s="466"/>
      <c r="H30" s="466"/>
      <c r="I30" s="466"/>
      <c r="J30" s="466"/>
      <c r="K30" s="466"/>
      <c r="L30" s="466"/>
    </row>
    <row r="31" spans="2:15" ht="14.25" customHeight="1">
      <c r="B31" s="102"/>
      <c r="C31" s="102"/>
      <c r="D31" s="102"/>
      <c r="E31" s="102"/>
      <c r="F31" s="102"/>
      <c r="G31" s="102"/>
      <c r="H31" s="102"/>
      <c r="I31" s="102"/>
      <c r="J31" s="102"/>
      <c r="K31" s="102"/>
      <c r="L31" s="102"/>
      <c r="N31" s="109"/>
    </row>
    <row r="32" spans="2:15" ht="15" customHeight="1">
      <c r="B32" s="105" t="s">
        <v>232</v>
      </c>
      <c r="C32" s="102"/>
      <c r="D32" s="102"/>
      <c r="E32" s="102"/>
      <c r="F32" s="102"/>
      <c r="G32" s="102"/>
      <c r="H32" s="102"/>
      <c r="I32" s="102"/>
      <c r="J32" s="102"/>
      <c r="K32" s="102"/>
      <c r="L32" s="102"/>
    </row>
    <row r="33" spans="2:16" ht="14.25" customHeight="1">
      <c r="B33" s="467" t="s">
        <v>289</v>
      </c>
      <c r="C33" s="468"/>
      <c r="D33" s="468"/>
      <c r="E33" s="468"/>
      <c r="F33" s="468"/>
      <c r="G33" s="468"/>
      <c r="H33" s="468"/>
      <c r="I33" s="468"/>
      <c r="J33" s="468"/>
      <c r="K33" s="468"/>
      <c r="L33" s="468"/>
    </row>
    <row r="34" spans="2:16" ht="40.5" customHeight="1">
      <c r="B34" s="469" t="s">
        <v>290</v>
      </c>
      <c r="C34" s="469"/>
      <c r="D34" s="469"/>
      <c r="E34" s="469"/>
      <c r="F34" s="469"/>
      <c r="G34" s="469"/>
      <c r="H34" s="469"/>
      <c r="I34" s="469"/>
      <c r="J34" s="469"/>
      <c r="K34" s="469"/>
      <c r="L34" s="469"/>
    </row>
    <row r="35" spans="2:16" ht="33.75" customHeight="1">
      <c r="B35" s="108"/>
      <c r="C35" s="108"/>
      <c r="D35" s="108"/>
      <c r="E35" s="108"/>
      <c r="F35" s="108"/>
      <c r="G35" s="108"/>
      <c r="H35" s="108"/>
      <c r="I35" s="108"/>
      <c r="J35" s="108"/>
      <c r="K35" s="108"/>
      <c r="L35" s="102"/>
    </row>
    <row r="36" spans="2:16" ht="12.75" customHeight="1"/>
    <row r="38" spans="2:16" ht="15" customHeight="1">
      <c r="O38" s="273"/>
      <c r="P38" s="274"/>
    </row>
    <row r="39" spans="2:16" ht="15" customHeight="1">
      <c r="O39" s="273"/>
      <c r="P39" s="274"/>
    </row>
  </sheetData>
  <sheetProtection selectLockedCells="1"/>
  <mergeCells count="24">
    <mergeCell ref="B30:L30"/>
    <mergeCell ref="B33:L33"/>
    <mergeCell ref="B34:L34"/>
    <mergeCell ref="B17:L19"/>
    <mergeCell ref="B23:E23"/>
    <mergeCell ref="F23:L23"/>
    <mergeCell ref="B24:E24"/>
    <mergeCell ref="F24:L24"/>
    <mergeCell ref="B27:L27"/>
    <mergeCell ref="F1:L2"/>
    <mergeCell ref="B13:B14"/>
    <mergeCell ref="C13:G14"/>
    <mergeCell ref="H13:K14"/>
    <mergeCell ref="A1:B1"/>
    <mergeCell ref="G6:H6"/>
    <mergeCell ref="I6:K6"/>
    <mergeCell ref="C9:G9"/>
    <mergeCell ref="I9:K9"/>
    <mergeCell ref="B10:B12"/>
    <mergeCell ref="G10:K10"/>
    <mergeCell ref="C11:K11"/>
    <mergeCell ref="D12:F12"/>
    <mergeCell ref="H12:K12"/>
    <mergeCell ref="D4:I4"/>
  </mergeCells>
  <phoneticPr fontId="3"/>
  <dataValidations count="2">
    <dataValidation imeMode="off" allowBlank="1" showInputMessage="1" showErrorMessage="1" sqref="D10 F10 D12:F12 H12:K12"/>
    <dataValidation imeMode="fullAlpha" allowBlank="1" showInputMessage="1" showErrorMessage="1" sqref="I6:K6"/>
  </dataValidations>
  <printOptions horizontalCentered="1" verticalCentered="1"/>
  <pageMargins left="0.6692913385826772" right="0.51181102362204722" top="0.59055118110236227" bottom="0.19685039370078741" header="0.39370078740157483" footer="0.19685039370078741"/>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X262"/>
  <sheetViews>
    <sheetView view="pageBreakPreview" zoomScale="85" zoomScaleNormal="70" zoomScaleSheetLayoutView="85" workbookViewId="0">
      <selection activeCell="A2" sqref="A2"/>
    </sheetView>
  </sheetViews>
  <sheetFormatPr defaultRowHeight="13.5"/>
  <cols>
    <col min="1" max="1" width="3.125" style="2" customWidth="1"/>
    <col min="2" max="2" width="7.375" style="2" customWidth="1"/>
    <col min="3" max="3" width="3.625" style="2" customWidth="1"/>
    <col min="4" max="4" width="11.75" style="2" customWidth="1"/>
    <col min="5" max="5" width="3.5" style="2" customWidth="1"/>
    <col min="6" max="6" width="14.125" style="2" customWidth="1"/>
    <col min="7" max="7" width="3.5" style="2" customWidth="1"/>
    <col min="8" max="8" width="15.375" style="2" customWidth="1"/>
    <col min="9" max="9" width="3.5" style="2" customWidth="1"/>
    <col min="10" max="10" width="11.125" style="2" customWidth="1"/>
    <col min="11" max="11" width="3.5" style="2" customWidth="1"/>
    <col min="12" max="12" width="11.625" style="2" customWidth="1"/>
    <col min="13" max="13" width="3.5" style="2" customWidth="1"/>
    <col min="14" max="14" width="11.625" style="2" customWidth="1"/>
    <col min="15" max="15" width="3.5" style="2" customWidth="1"/>
    <col min="16" max="16" width="11.5" style="2" customWidth="1"/>
    <col min="17" max="17" width="2.875" style="2" customWidth="1"/>
    <col min="18" max="18" width="5.125" style="2" bestFit="1" customWidth="1"/>
    <col min="19" max="19" width="65" style="2" bestFit="1" customWidth="1"/>
    <col min="20" max="23" width="3.625" style="2" customWidth="1"/>
    <col min="24" max="24" width="3.5" style="2" bestFit="1" customWidth="1"/>
    <col min="25" max="26" width="9" style="2" customWidth="1"/>
    <col min="27" max="30" width="12.625" style="2" customWidth="1"/>
    <col min="31" max="16384" width="9" style="2"/>
  </cols>
  <sheetData>
    <row r="1" spans="1:24" ht="6" customHeight="1" thickBot="1">
      <c r="A1" s="1"/>
    </row>
    <row r="2" spans="1:24" ht="27.95" customHeight="1" thickTop="1" thickBot="1">
      <c r="A2" s="1"/>
      <c r="N2" s="107" t="s">
        <v>0</v>
      </c>
      <c r="O2" s="535">
        <f>+表紙!I6</f>
        <v>0</v>
      </c>
      <c r="P2" s="536"/>
    </row>
    <row r="3" spans="1:24" ht="3.95" customHeight="1" thickTop="1">
      <c r="A3" s="3"/>
      <c r="B3" s="26"/>
      <c r="C3" s="26"/>
      <c r="D3" s="26"/>
      <c r="E3" s="26"/>
      <c r="F3" s="26"/>
    </row>
    <row r="4" spans="1:24" ht="20.100000000000001" customHeight="1">
      <c r="A4" s="122" t="s">
        <v>235</v>
      </c>
      <c r="B4" s="112"/>
      <c r="C4" s="112"/>
      <c r="D4" s="112"/>
      <c r="E4" s="112"/>
      <c r="F4" s="112"/>
      <c r="G4" s="112"/>
      <c r="H4" s="112"/>
      <c r="I4" s="102"/>
      <c r="J4" s="102"/>
      <c r="K4" s="102"/>
      <c r="L4" s="102"/>
      <c r="M4" s="102"/>
      <c r="N4" s="102"/>
      <c r="O4" s="102"/>
      <c r="P4" s="102"/>
    </row>
    <row r="5" spans="1:24" ht="9.9499999999999993" customHeight="1" thickBot="1">
      <c r="A5" s="104"/>
      <c r="B5" s="102"/>
      <c r="C5" s="102"/>
      <c r="D5" s="102"/>
      <c r="E5" s="102"/>
      <c r="F5" s="102"/>
      <c r="G5" s="102"/>
      <c r="H5" s="102"/>
      <c r="I5" s="102"/>
      <c r="J5" s="102"/>
      <c r="K5" s="102"/>
      <c r="L5" s="102"/>
      <c r="M5" s="102"/>
      <c r="N5" s="102"/>
      <c r="O5" s="102"/>
      <c r="P5" s="102"/>
    </row>
    <row r="6" spans="1:24" ht="21.75" customHeight="1" thickBot="1">
      <c r="A6" s="104"/>
      <c r="B6" s="113"/>
      <c r="C6" s="114"/>
      <c r="D6" s="115" t="s">
        <v>1</v>
      </c>
      <c r="E6" s="113"/>
      <c r="F6" s="113"/>
      <c r="G6" s="114"/>
      <c r="H6" s="113" t="s">
        <v>2</v>
      </c>
      <c r="I6" s="113"/>
      <c r="J6" s="113"/>
      <c r="K6" s="114"/>
      <c r="L6" s="113" t="s">
        <v>3</v>
      </c>
      <c r="M6" s="116"/>
      <c r="N6" s="113"/>
      <c r="O6" s="112"/>
      <c r="P6" s="102"/>
      <c r="R6" s="6" t="s">
        <v>4</v>
      </c>
      <c r="S6" s="7" t="str">
        <f>IF(COUNTIF(C6:K8,"ﾚ")=1,"OK","該当するもの『1つ』に入力してください")</f>
        <v>該当するもの『1つ』に入力してください</v>
      </c>
      <c r="X6" s="279" t="str">
        <f>IF(C6="ﾚ",1,IF(G6="ﾚ",2,IF(K6="ﾚ",3,IF(C8="ﾚ",4,IF(G8="ﾚ",5,IF(K8="ﾚ",6,""))))))</f>
        <v/>
      </c>
    </row>
    <row r="7" spans="1:24" ht="9.9499999999999993" customHeight="1" thickBot="1">
      <c r="A7" s="104"/>
      <c r="B7" s="113"/>
      <c r="C7" s="116"/>
      <c r="D7" s="115"/>
      <c r="E7" s="116"/>
      <c r="F7" s="113"/>
      <c r="G7" s="113"/>
      <c r="H7" s="113"/>
      <c r="I7" s="116"/>
      <c r="J7" s="113"/>
      <c r="K7" s="113"/>
      <c r="L7" s="113"/>
      <c r="M7" s="116"/>
      <c r="N7" s="113"/>
      <c r="O7" s="112"/>
      <c r="P7" s="102"/>
      <c r="R7" s="9"/>
    </row>
    <row r="8" spans="1:24" ht="21.75" customHeight="1" thickBot="1">
      <c r="A8" s="104"/>
      <c r="B8" s="111"/>
      <c r="C8" s="114"/>
      <c r="D8" s="113" t="s">
        <v>240</v>
      </c>
      <c r="E8" s="116"/>
      <c r="F8" s="113"/>
      <c r="G8" s="114"/>
      <c r="H8" s="113" t="s">
        <v>5</v>
      </c>
      <c r="I8" s="116"/>
      <c r="J8" s="113"/>
      <c r="K8" s="114"/>
      <c r="L8" s="113" t="s">
        <v>195</v>
      </c>
      <c r="M8" s="116"/>
      <c r="N8" s="113"/>
      <c r="O8" s="112"/>
      <c r="P8" s="102"/>
    </row>
    <row r="9" spans="1:24" ht="9.9499999999999993" customHeight="1">
      <c r="A9" s="104"/>
      <c r="B9" s="102"/>
      <c r="C9" s="117"/>
      <c r="D9" s="106"/>
      <c r="E9" s="117"/>
      <c r="F9" s="102"/>
      <c r="G9" s="102"/>
      <c r="H9" s="102"/>
      <c r="I9" s="117"/>
      <c r="J9" s="102"/>
      <c r="K9" s="102"/>
      <c r="L9" s="102"/>
      <c r="M9" s="117"/>
      <c r="N9" s="102"/>
      <c r="O9" s="102"/>
      <c r="P9" s="102"/>
      <c r="R9" s="9"/>
    </row>
    <row r="10" spans="1:24" ht="16.5" customHeight="1">
      <c r="A10" s="118"/>
      <c r="B10" s="165" t="s">
        <v>236</v>
      </c>
      <c r="C10" s="119"/>
      <c r="D10" s="119"/>
      <c r="E10" s="119"/>
      <c r="F10" s="119"/>
      <c r="G10" s="119"/>
      <c r="H10" s="119"/>
      <c r="I10" s="119"/>
      <c r="J10" s="119"/>
      <c r="K10" s="119"/>
      <c r="L10" s="119"/>
      <c r="M10" s="119"/>
      <c r="N10" s="119"/>
      <c r="O10" s="119"/>
      <c r="P10" s="110"/>
      <c r="Q10" s="58"/>
      <c r="R10" s="9"/>
    </row>
    <row r="11" spans="1:24" ht="16.5" customHeight="1">
      <c r="A11" s="118"/>
      <c r="B11" s="165" t="s">
        <v>580</v>
      </c>
      <c r="C11" s="119"/>
      <c r="D11" s="119"/>
      <c r="E11" s="119"/>
      <c r="F11" s="119"/>
      <c r="G11" s="119"/>
      <c r="H11" s="119"/>
      <c r="I11" s="119"/>
      <c r="J11" s="119"/>
      <c r="K11" s="119"/>
      <c r="L11" s="119"/>
      <c r="M11" s="119"/>
      <c r="N11" s="119"/>
      <c r="O11" s="119"/>
      <c r="P11" s="110"/>
      <c r="Q11" s="58"/>
      <c r="R11" s="9"/>
    </row>
    <row r="12" spans="1:24" ht="16.5" customHeight="1">
      <c r="A12" s="118"/>
      <c r="B12" s="165" t="s">
        <v>237</v>
      </c>
      <c r="C12" s="119"/>
      <c r="D12" s="119"/>
      <c r="E12" s="119"/>
      <c r="F12" s="119"/>
      <c r="G12" s="119"/>
      <c r="H12" s="119"/>
      <c r="I12" s="119"/>
      <c r="J12" s="119"/>
      <c r="K12" s="119"/>
      <c r="L12" s="119"/>
      <c r="M12" s="119"/>
      <c r="N12" s="119"/>
      <c r="O12" s="119"/>
      <c r="P12" s="110"/>
      <c r="Q12" s="58"/>
      <c r="R12" s="9"/>
    </row>
    <row r="13" spans="1:24" ht="16.5" customHeight="1">
      <c r="A13" s="118"/>
      <c r="B13" s="165" t="s">
        <v>241</v>
      </c>
      <c r="C13" s="119"/>
      <c r="D13" s="119"/>
      <c r="E13" s="119"/>
      <c r="F13" s="119"/>
      <c r="G13" s="119"/>
      <c r="H13" s="119"/>
      <c r="I13" s="119"/>
      <c r="J13" s="119"/>
      <c r="K13" s="119"/>
      <c r="L13" s="119"/>
      <c r="M13" s="119"/>
      <c r="N13" s="119"/>
      <c r="O13" s="119"/>
      <c r="P13" s="120"/>
      <c r="Q13" s="58"/>
      <c r="R13" s="9"/>
    </row>
    <row r="14" spans="1:24" ht="16.5" customHeight="1">
      <c r="A14" s="118"/>
      <c r="B14" s="165" t="s">
        <v>295</v>
      </c>
      <c r="C14" s="119"/>
      <c r="D14" s="119"/>
      <c r="E14" s="119"/>
      <c r="F14" s="119"/>
      <c r="G14" s="119"/>
      <c r="H14" s="119"/>
      <c r="I14" s="119"/>
      <c r="J14" s="119"/>
      <c r="K14" s="119"/>
      <c r="L14" s="119"/>
      <c r="M14" s="119"/>
      <c r="N14" s="119"/>
      <c r="O14" s="119"/>
      <c r="P14" s="110"/>
      <c r="Q14" s="58"/>
      <c r="R14" s="9"/>
    </row>
    <row r="15" spans="1:24" ht="23.1" customHeight="1">
      <c r="A15" s="1"/>
      <c r="D15" s="10"/>
      <c r="E15" s="10"/>
      <c r="R15" s="9"/>
    </row>
    <row r="16" spans="1:24" ht="19.5" customHeight="1">
      <c r="A16" s="122" t="s">
        <v>369</v>
      </c>
      <c r="B16" s="16"/>
      <c r="C16" s="16"/>
      <c r="D16" s="17"/>
      <c r="F16" s="1"/>
      <c r="G16" s="1"/>
      <c r="H16" s="1"/>
      <c r="P16" s="21"/>
      <c r="Q16" s="21"/>
      <c r="R16" s="9"/>
    </row>
    <row r="17" spans="1:24" ht="9.75" customHeight="1" thickBot="1">
      <c r="A17" s="123"/>
      <c r="B17" s="21"/>
      <c r="C17" s="21"/>
      <c r="D17" s="21"/>
      <c r="E17" s="21"/>
      <c r="F17" s="54"/>
      <c r="G17" s="54"/>
      <c r="H17" s="54"/>
      <c r="I17" s="54"/>
      <c r="J17" s="54"/>
      <c r="K17" s="54"/>
      <c r="L17" s="54"/>
      <c r="M17" s="54"/>
      <c r="N17" s="53"/>
      <c r="O17" s="21"/>
      <c r="P17" s="112"/>
      <c r="Q17" s="21"/>
      <c r="R17" s="9"/>
    </row>
    <row r="18" spans="1:24" ht="21.75" thickBot="1">
      <c r="A18" s="123"/>
      <c r="B18" s="113"/>
      <c r="C18" s="114"/>
      <c r="D18" s="115" t="s">
        <v>28</v>
      </c>
      <c r="E18" s="115"/>
      <c r="F18" s="111"/>
      <c r="G18" s="114"/>
      <c r="H18" s="111" t="s">
        <v>363</v>
      </c>
      <c r="I18" s="113"/>
      <c r="J18" s="111"/>
      <c r="K18" s="111"/>
      <c r="L18" s="111"/>
      <c r="M18" s="111"/>
      <c r="N18" s="112"/>
      <c r="O18" s="112"/>
      <c r="P18" s="112"/>
      <c r="Q18" s="21"/>
      <c r="R18" s="6" t="s">
        <v>4</v>
      </c>
      <c r="S18" s="7" t="str">
        <f>IF(COUNTIF(C18:H18,"ﾚ")=1,"OK","該当するもの『1つ』に入力してください")</f>
        <v>該当するもの『1つ』に入力してください</v>
      </c>
      <c r="X18" s="279" t="str">
        <f>IF(C18="ﾚ",1,IF(G18="ﾚ",2,""))</f>
        <v/>
      </c>
    </row>
    <row r="19" spans="1:24" ht="30.75" customHeight="1" thickBot="1">
      <c r="A19" s="123"/>
      <c r="B19" s="113"/>
      <c r="C19" s="113"/>
      <c r="D19" s="125"/>
      <c r="E19" s="125"/>
      <c r="F19" s="111"/>
      <c r="G19" s="111"/>
      <c r="H19" s="111"/>
      <c r="I19" s="111"/>
      <c r="J19" s="111"/>
      <c r="K19" s="136"/>
      <c r="L19" s="111"/>
      <c r="M19" s="111"/>
      <c r="N19" s="112"/>
      <c r="O19" s="112"/>
      <c r="P19" s="112"/>
      <c r="Q19" s="21"/>
    </row>
    <row r="20" spans="1:24" ht="21.75" customHeight="1" thickBot="1">
      <c r="A20" s="123"/>
      <c r="B20" s="113"/>
      <c r="C20" s="114"/>
      <c r="D20" s="128" t="s">
        <v>296</v>
      </c>
      <c r="E20" s="116"/>
      <c r="F20" s="129"/>
      <c r="G20" s="114"/>
      <c r="H20" s="130" t="s">
        <v>297</v>
      </c>
      <c r="I20" s="111"/>
      <c r="J20" s="157"/>
      <c r="K20" s="114"/>
      <c r="L20" s="130" t="s">
        <v>298</v>
      </c>
      <c r="M20" s="320" t="s">
        <v>362</v>
      </c>
      <c r="N20" s="556"/>
      <c r="O20" s="556"/>
      <c r="P20" s="556"/>
      <c r="Q20" s="113" t="s">
        <v>29</v>
      </c>
      <c r="R20" s="6" t="s">
        <v>4</v>
      </c>
      <c r="S20" s="287" t="str">
        <f>IF(G18="ﾚ","",IF(C20="ﾚ","",IF(G20="ﾚ","",IF(K20="ﾚ","","該当するもの『全て』に入力してください"))))</f>
        <v>該当するもの『全て』に入力してください</v>
      </c>
      <c r="X20" s="279" t="str">
        <f>IF(C20="ﾚ",1,IF(G20="ﾚ",2,""))</f>
        <v/>
      </c>
    </row>
    <row r="21" spans="1:24" ht="15" customHeight="1">
      <c r="A21" s="123"/>
      <c r="B21" s="113"/>
      <c r="C21" s="116"/>
      <c r="D21" s="121"/>
      <c r="E21" s="116"/>
      <c r="F21" s="121"/>
      <c r="G21" s="116"/>
      <c r="H21" s="111"/>
      <c r="I21" s="111"/>
      <c r="J21" s="111"/>
      <c r="K21" s="137"/>
      <c r="L21" s="127"/>
      <c r="M21" s="127"/>
      <c r="N21" s="149"/>
      <c r="O21" s="149"/>
      <c r="P21" s="112"/>
      <c r="Q21" s="21"/>
      <c r="R21" s="9"/>
    </row>
    <row r="22" spans="1:24" ht="11.1" customHeight="1">
      <c r="A22" s="123"/>
      <c r="B22" s="113"/>
      <c r="E22" s="111"/>
      <c r="I22" s="113"/>
      <c r="J22" s="111"/>
      <c r="K22" s="148"/>
      <c r="L22" s="268"/>
      <c r="M22" s="148"/>
      <c r="N22" s="268"/>
      <c r="O22" s="149"/>
      <c r="P22" s="112"/>
      <c r="Q22" s="21"/>
      <c r="R22" s="9"/>
    </row>
    <row r="23" spans="1:24" ht="12" customHeight="1">
      <c r="A23" s="123"/>
      <c r="B23" s="113"/>
      <c r="C23" s="116"/>
      <c r="D23" s="111"/>
      <c r="E23" s="111"/>
      <c r="F23" s="121"/>
      <c r="G23" s="121"/>
      <c r="H23" s="121"/>
      <c r="I23" s="113"/>
      <c r="J23" s="111"/>
      <c r="K23" s="116"/>
      <c r="L23" s="111"/>
      <c r="M23" s="111"/>
      <c r="N23" s="123"/>
      <c r="O23" s="112"/>
      <c r="P23" s="112"/>
      <c r="Q23" s="21"/>
      <c r="R23" s="9"/>
    </row>
    <row r="24" spans="1:24" s="21" customFormat="1" ht="20.100000000000001" customHeight="1">
      <c r="A24" s="537" t="s">
        <v>305</v>
      </c>
      <c r="B24" s="537"/>
      <c r="C24" s="537"/>
      <c r="D24" s="537"/>
      <c r="E24" s="537"/>
      <c r="F24" s="537"/>
      <c r="G24" s="537"/>
      <c r="H24" s="537"/>
      <c r="I24" s="537"/>
      <c r="J24" s="537"/>
      <c r="K24" s="537"/>
      <c r="L24" s="537"/>
      <c r="M24" s="537"/>
      <c r="N24" s="537"/>
      <c r="O24" s="537"/>
      <c r="P24" s="537"/>
      <c r="Q24" s="537"/>
      <c r="R24" s="55"/>
    </row>
    <row r="25" spans="1:24" ht="6" customHeight="1" thickBot="1">
      <c r="A25" s="1"/>
      <c r="R25" s="9"/>
    </row>
    <row r="26" spans="1:24" ht="17.25">
      <c r="A26" s="1"/>
      <c r="B26" s="538" t="s">
        <v>11</v>
      </c>
      <c r="C26" s="539"/>
      <c r="D26" s="542" t="s">
        <v>306</v>
      </c>
      <c r="E26" s="544" t="s">
        <v>215</v>
      </c>
      <c r="F26" s="545"/>
      <c r="G26" s="545"/>
      <c r="H26" s="545"/>
      <c r="I26" s="545"/>
      <c r="J26" s="545"/>
      <c r="K26" s="546"/>
      <c r="L26" s="550" t="s">
        <v>12</v>
      </c>
      <c r="M26" s="550"/>
      <c r="N26" s="550"/>
      <c r="O26" s="550"/>
      <c r="P26" s="550"/>
      <c r="Q26" s="551"/>
      <c r="R26" s="9"/>
    </row>
    <row r="27" spans="1:24" ht="23.25" customHeight="1">
      <c r="A27" s="1"/>
      <c r="B27" s="540"/>
      <c r="C27" s="541"/>
      <c r="D27" s="543"/>
      <c r="E27" s="547"/>
      <c r="F27" s="548"/>
      <c r="G27" s="548"/>
      <c r="H27" s="548"/>
      <c r="I27" s="548"/>
      <c r="J27" s="548"/>
      <c r="K27" s="549"/>
      <c r="L27" s="552" t="s">
        <v>13</v>
      </c>
      <c r="M27" s="516"/>
      <c r="N27" s="553" t="s">
        <v>14</v>
      </c>
      <c r="O27" s="554"/>
      <c r="P27" s="553" t="s">
        <v>15</v>
      </c>
      <c r="Q27" s="555"/>
      <c r="R27" s="9"/>
    </row>
    <row r="28" spans="1:24" ht="17.25" customHeight="1">
      <c r="A28" s="1"/>
      <c r="B28" s="519" t="s">
        <v>16</v>
      </c>
      <c r="C28" s="520"/>
      <c r="D28" s="523"/>
      <c r="E28" s="529" t="s">
        <v>188</v>
      </c>
      <c r="F28" s="531" t="s">
        <v>275</v>
      </c>
      <c r="G28" s="532"/>
      <c r="H28" s="533" t="s">
        <v>276</v>
      </c>
      <c r="I28" s="528"/>
      <c r="J28" s="527" t="s">
        <v>277</v>
      </c>
      <c r="K28" s="528"/>
      <c r="L28" s="534"/>
      <c r="M28" s="486" t="s">
        <v>17</v>
      </c>
      <c r="N28" s="477"/>
      <c r="O28" s="486" t="s">
        <v>17</v>
      </c>
      <c r="P28" s="477"/>
      <c r="Q28" s="525" t="s">
        <v>17</v>
      </c>
      <c r="R28" s="9"/>
    </row>
    <row r="29" spans="1:24" ht="35.25" customHeight="1">
      <c r="A29" s="1"/>
      <c r="B29" s="519"/>
      <c r="C29" s="520"/>
      <c r="D29" s="523"/>
      <c r="E29" s="530"/>
      <c r="F29" s="360"/>
      <c r="G29" s="361" t="s">
        <v>18</v>
      </c>
      <c r="H29" s="360"/>
      <c r="I29" s="361" t="s">
        <v>18</v>
      </c>
      <c r="J29" s="362">
        <f>+F29+H29</f>
        <v>0</v>
      </c>
      <c r="K29" s="363" t="s">
        <v>18</v>
      </c>
      <c r="L29" s="477"/>
      <c r="M29" s="486"/>
      <c r="N29" s="477"/>
      <c r="O29" s="486"/>
      <c r="P29" s="477"/>
      <c r="Q29" s="525"/>
      <c r="R29" s="6" t="s">
        <v>4</v>
      </c>
      <c r="S29" s="7" t="str">
        <f>IF(ISBLANK(D28),"素材生産を行っている場合にチェックしてください",IF(COUNTBLANK(J29)=1,"全体の生産量を入力してください","OK"))</f>
        <v>素材生産を行っている場合にチェックしてください</v>
      </c>
    </row>
    <row r="30" spans="1:24" ht="17.25" customHeight="1">
      <c r="A30" s="1"/>
      <c r="B30" s="519"/>
      <c r="C30" s="520"/>
      <c r="D30" s="523"/>
      <c r="E30" s="479" t="s">
        <v>189</v>
      </c>
      <c r="F30" s="481" t="s">
        <v>278</v>
      </c>
      <c r="G30" s="482"/>
      <c r="H30" s="483" t="s">
        <v>279</v>
      </c>
      <c r="I30" s="484"/>
      <c r="J30" s="488" t="s">
        <v>280</v>
      </c>
      <c r="K30" s="488"/>
      <c r="L30" s="477"/>
      <c r="M30" s="486"/>
      <c r="N30" s="477"/>
      <c r="O30" s="486"/>
      <c r="P30" s="477"/>
      <c r="Q30" s="525"/>
      <c r="R30" s="6"/>
      <c r="S30" s="7" t="str">
        <f>IF(ISBLANK(D28),"",IF(ISBLANK(F31),"主伐・搬出間伐の人工数を入力してください",IF(F31+H31=J31,"OK","主伐と搬出間伐の合計は年間就労日数と同じになります")))</f>
        <v/>
      </c>
    </row>
    <row r="31" spans="1:24" ht="35.25" customHeight="1" thickBot="1">
      <c r="A31" s="1"/>
      <c r="B31" s="521"/>
      <c r="C31" s="522"/>
      <c r="D31" s="524"/>
      <c r="E31" s="480"/>
      <c r="F31" s="167"/>
      <c r="G31" s="168" t="s">
        <v>190</v>
      </c>
      <c r="H31" s="167"/>
      <c r="I31" s="168" t="s">
        <v>190</v>
      </c>
      <c r="J31" s="330">
        <f>F31+H31</f>
        <v>0</v>
      </c>
      <c r="K31" s="250" t="s">
        <v>190</v>
      </c>
      <c r="L31" s="478"/>
      <c r="M31" s="487"/>
      <c r="N31" s="478"/>
      <c r="O31" s="487"/>
      <c r="P31" s="478"/>
      <c r="Q31" s="526"/>
    </row>
    <row r="32" spans="1:24" ht="34.5" customHeight="1">
      <c r="A32" s="1"/>
      <c r="B32" s="573" t="s">
        <v>368</v>
      </c>
      <c r="C32" s="574"/>
      <c r="D32" s="569"/>
      <c r="E32" s="489" t="s">
        <v>19</v>
      </c>
      <c r="F32" s="489"/>
      <c r="G32" s="489"/>
      <c r="H32" s="423"/>
      <c r="I32" s="327" t="s">
        <v>20</v>
      </c>
      <c r="J32" s="490"/>
      <c r="K32" s="491"/>
      <c r="L32" s="474"/>
      <c r="M32" s="486" t="s">
        <v>17</v>
      </c>
      <c r="N32" s="474"/>
      <c r="O32" s="486" t="s">
        <v>17</v>
      </c>
      <c r="P32" s="474"/>
      <c r="Q32" s="525" t="s">
        <v>17</v>
      </c>
      <c r="R32" s="6" t="s">
        <v>4</v>
      </c>
      <c r="S32" s="7" t="str">
        <f>IF(ISBLANK(D32),"造林事業を行っている場合にチェックしてください",IF(COUNTBLANK(H32:H34)=3,"事業量を記入してください","OK"))</f>
        <v>造林事業を行っている場合にチェックしてください</v>
      </c>
    </row>
    <row r="33" spans="1:21" ht="34.5" customHeight="1">
      <c r="A33" s="1"/>
      <c r="B33" s="519"/>
      <c r="C33" s="520"/>
      <c r="D33" s="570"/>
      <c r="E33" s="575" t="s">
        <v>21</v>
      </c>
      <c r="F33" s="575"/>
      <c r="G33" s="575"/>
      <c r="H33" s="424"/>
      <c r="I33" s="328" t="s">
        <v>20</v>
      </c>
      <c r="J33" s="492"/>
      <c r="K33" s="493"/>
      <c r="L33" s="475"/>
      <c r="M33" s="486"/>
      <c r="N33" s="475"/>
      <c r="O33" s="486"/>
      <c r="P33" s="475"/>
      <c r="Q33" s="525"/>
      <c r="R33" s="9"/>
    </row>
    <row r="34" spans="1:21" ht="34.5" customHeight="1" thickBot="1">
      <c r="A34" s="1"/>
      <c r="B34" s="521"/>
      <c r="C34" s="522"/>
      <c r="D34" s="571"/>
      <c r="E34" s="496" t="s">
        <v>367</v>
      </c>
      <c r="F34" s="497"/>
      <c r="G34" s="498"/>
      <c r="H34" s="424"/>
      <c r="I34" s="329" t="s">
        <v>20</v>
      </c>
      <c r="J34" s="494"/>
      <c r="K34" s="495"/>
      <c r="L34" s="476"/>
      <c r="M34" s="487"/>
      <c r="N34" s="476"/>
      <c r="O34" s="487"/>
      <c r="P34" s="476"/>
      <c r="Q34" s="526"/>
      <c r="R34" s="9"/>
    </row>
    <row r="35" spans="1:21" ht="21" customHeight="1" thickBot="1">
      <c r="A35" s="1"/>
      <c r="B35" s="573" t="s">
        <v>307</v>
      </c>
      <c r="C35" s="574"/>
      <c r="D35" s="523"/>
      <c r="E35" s="510" t="s">
        <v>22</v>
      </c>
      <c r="F35" s="511"/>
      <c r="G35" s="512"/>
      <c r="H35" s="506"/>
      <c r="I35" s="508" t="s">
        <v>23</v>
      </c>
      <c r="J35" s="499"/>
      <c r="K35" s="500"/>
      <c r="L35" s="475"/>
      <c r="M35" s="486" t="s">
        <v>17</v>
      </c>
      <c r="N35" s="475"/>
      <c r="O35" s="486" t="s">
        <v>17</v>
      </c>
      <c r="P35" s="475"/>
      <c r="Q35" s="525" t="s">
        <v>17</v>
      </c>
      <c r="R35" s="6" t="s">
        <v>4</v>
      </c>
      <c r="S35" s="7" t="str">
        <f>IF(ISBLANK(D35),"種苗生産を行っている場合にチェックしてください",IF(COUNTBLANK(H35)=1,"事業量を記入してください","OK"))</f>
        <v>種苗生産を行っている場合にチェックしてください</v>
      </c>
    </row>
    <row r="36" spans="1:21" ht="21" customHeight="1" thickBot="1">
      <c r="A36" s="1"/>
      <c r="B36" s="519"/>
      <c r="C36" s="520"/>
      <c r="D36" s="523"/>
      <c r="E36" s="513"/>
      <c r="F36" s="514"/>
      <c r="G36" s="515"/>
      <c r="H36" s="507"/>
      <c r="I36" s="509"/>
      <c r="J36" s="499"/>
      <c r="K36" s="500"/>
      <c r="L36" s="475"/>
      <c r="M36" s="486"/>
      <c r="N36" s="475"/>
      <c r="O36" s="486"/>
      <c r="P36" s="475"/>
      <c r="Q36" s="525"/>
      <c r="T36" s="6"/>
      <c r="U36" s="7"/>
    </row>
    <row r="37" spans="1:21" ht="27" customHeight="1" thickBot="1">
      <c r="A37" s="1"/>
      <c r="B37" s="521"/>
      <c r="C37" s="522"/>
      <c r="D37" s="524"/>
      <c r="E37" s="503" t="s">
        <v>293</v>
      </c>
      <c r="F37" s="504"/>
      <c r="G37" s="505"/>
      <c r="H37" s="265"/>
      <c r="I37" s="266" t="s">
        <v>23</v>
      </c>
      <c r="J37" s="501"/>
      <c r="K37" s="502"/>
      <c r="L37" s="476"/>
      <c r="M37" s="487"/>
      <c r="N37" s="476"/>
      <c r="O37" s="487"/>
      <c r="P37" s="476"/>
      <c r="Q37" s="526"/>
      <c r="R37" s="15"/>
      <c r="T37" s="9"/>
    </row>
    <row r="38" spans="1:21" ht="9.75" customHeight="1">
      <c r="A38" s="1"/>
      <c r="B38" s="11"/>
      <c r="C38" s="11"/>
      <c r="D38" s="11"/>
      <c r="E38" s="5"/>
      <c r="F38" s="12"/>
      <c r="G38" s="12"/>
      <c r="H38" s="12"/>
      <c r="I38" s="264"/>
      <c r="J38" s="13"/>
      <c r="K38" s="13"/>
      <c r="L38" s="14"/>
      <c r="M38" s="14"/>
      <c r="N38" s="14"/>
      <c r="O38" s="14"/>
      <c r="R38" s="9"/>
    </row>
    <row r="39" spans="1:21" ht="17.100000000000001" customHeight="1">
      <c r="A39" s="1"/>
      <c r="B39" s="271" t="s">
        <v>579</v>
      </c>
      <c r="C39" s="4"/>
      <c r="E39" s="4"/>
      <c r="F39" s="4"/>
      <c r="G39" s="4"/>
      <c r="H39" s="4"/>
      <c r="I39" s="4"/>
      <c r="J39" s="4"/>
      <c r="K39" s="4"/>
      <c r="L39" s="4"/>
      <c r="M39" s="4"/>
      <c r="N39" s="4"/>
      <c r="R39" s="9"/>
    </row>
    <row r="40" spans="1:21" ht="17.100000000000001" customHeight="1">
      <c r="A40" s="1"/>
      <c r="B40" s="271" t="s">
        <v>576</v>
      </c>
      <c r="C40" s="4"/>
      <c r="E40" s="4"/>
      <c r="F40" s="4"/>
      <c r="G40" s="4"/>
      <c r="H40" s="4"/>
      <c r="I40" s="4"/>
      <c r="J40" s="4"/>
      <c r="K40" s="4"/>
      <c r="L40" s="4"/>
      <c r="M40" s="4"/>
      <c r="N40" s="4"/>
      <c r="R40" s="9"/>
      <c r="U40" s="165"/>
    </row>
    <row r="41" spans="1:21" ht="17.100000000000001" customHeight="1">
      <c r="A41" s="1"/>
      <c r="B41" s="271" t="s">
        <v>577</v>
      </c>
      <c r="C41" s="4"/>
      <c r="E41" s="4"/>
      <c r="F41" s="4"/>
      <c r="G41" s="4"/>
      <c r="H41" s="4"/>
      <c r="I41" s="4"/>
      <c r="J41" s="4"/>
      <c r="K41" s="4"/>
      <c r="L41" s="4"/>
      <c r="M41" s="4"/>
      <c r="N41" s="4"/>
      <c r="R41" s="9"/>
      <c r="U41" s="165"/>
    </row>
    <row r="42" spans="1:21" ht="17.100000000000001" customHeight="1">
      <c r="A42" s="1"/>
      <c r="B42" s="271" t="s">
        <v>578</v>
      </c>
      <c r="C42" s="4"/>
      <c r="E42" s="4"/>
      <c r="F42" s="4"/>
      <c r="G42" s="4"/>
      <c r="H42" s="4"/>
      <c r="I42" s="4"/>
      <c r="J42" s="4"/>
      <c r="K42" s="4"/>
      <c r="L42" s="4"/>
      <c r="M42" s="4"/>
      <c r="N42" s="4"/>
      <c r="R42" s="9"/>
      <c r="U42" s="165"/>
    </row>
    <row r="43" spans="1:21" ht="17.100000000000001" customHeight="1">
      <c r="A43" s="1"/>
      <c r="B43" s="271" t="s">
        <v>242</v>
      </c>
      <c r="C43" s="4"/>
      <c r="E43" s="4"/>
      <c r="F43" s="4"/>
      <c r="G43" s="4"/>
      <c r="H43" s="4"/>
      <c r="I43" s="4"/>
      <c r="J43" s="4"/>
      <c r="K43" s="4"/>
      <c r="L43" s="4"/>
      <c r="M43" s="4"/>
      <c r="N43" s="4"/>
      <c r="R43" s="9"/>
    </row>
    <row r="44" spans="1:21" ht="16.5" customHeight="1">
      <c r="A44" s="1"/>
      <c r="B44" s="102"/>
      <c r="C44" s="4"/>
      <c r="D44" s="516" t="s">
        <v>24</v>
      </c>
      <c r="E44" s="516"/>
      <c r="F44" s="516"/>
      <c r="G44" s="516"/>
      <c r="H44" s="516"/>
      <c r="I44" s="517" t="s">
        <v>25</v>
      </c>
      <c r="J44" s="563" t="s">
        <v>26</v>
      </c>
      <c r="K44" s="563"/>
      <c r="L44" s="563"/>
      <c r="M44" s="4"/>
      <c r="N44" s="4"/>
      <c r="R44" s="9"/>
    </row>
    <row r="45" spans="1:21" ht="16.5" customHeight="1">
      <c r="A45" s="1"/>
      <c r="B45" s="102"/>
      <c r="C45" s="4"/>
      <c r="D45" s="564" t="s">
        <v>27</v>
      </c>
      <c r="E45" s="564"/>
      <c r="F45" s="564"/>
      <c r="G45" s="564"/>
      <c r="H45" s="564"/>
      <c r="I45" s="517"/>
      <c r="J45" s="563"/>
      <c r="K45" s="563"/>
      <c r="L45" s="563"/>
      <c r="M45" s="4"/>
      <c r="N45" s="4"/>
      <c r="R45" s="9"/>
    </row>
    <row r="46" spans="1:21" ht="23.1" customHeight="1">
      <c r="A46" s="1"/>
      <c r="B46" s="102"/>
      <c r="C46" s="4"/>
      <c r="D46" s="261"/>
      <c r="E46" s="261"/>
      <c r="F46" s="261"/>
      <c r="G46" s="261"/>
      <c r="H46" s="261"/>
      <c r="I46" s="260"/>
      <c r="J46" s="260"/>
      <c r="K46" s="260"/>
      <c r="L46" s="260"/>
      <c r="M46" s="4"/>
      <c r="N46" s="4"/>
      <c r="R46" s="9"/>
    </row>
    <row r="47" spans="1:21" ht="20.100000000000001" customHeight="1">
      <c r="A47" s="251" t="s">
        <v>370</v>
      </c>
      <c r="B47" s="115"/>
      <c r="C47" s="113"/>
      <c r="D47" s="113"/>
      <c r="E47" s="113"/>
      <c r="F47" s="113"/>
      <c r="G47" s="113"/>
      <c r="H47" s="113"/>
      <c r="I47" s="113"/>
      <c r="J47" s="113"/>
      <c r="K47" s="113"/>
      <c r="L47" s="113"/>
      <c r="M47" s="113"/>
      <c r="N47" s="113"/>
      <c r="O47" s="112"/>
      <c r="P47" s="112"/>
      <c r="Q47" s="21"/>
      <c r="R47" s="9"/>
    </row>
    <row r="48" spans="1:21" ht="20.100000000000001" customHeight="1">
      <c r="A48" s="111"/>
      <c r="B48" s="113" t="s">
        <v>312</v>
      </c>
      <c r="C48" s="113"/>
      <c r="D48" s="113"/>
      <c r="E48" s="113"/>
      <c r="F48" s="113"/>
      <c r="G48" s="113"/>
      <c r="H48" s="113"/>
      <c r="I48" s="113"/>
      <c r="J48" s="113"/>
      <c r="K48" s="113"/>
      <c r="L48" s="113"/>
      <c r="M48" s="113"/>
      <c r="N48" s="113"/>
      <c r="O48" s="112"/>
      <c r="P48" s="112"/>
      <c r="Q48" s="21"/>
      <c r="R48" s="9"/>
    </row>
    <row r="49" spans="1:24" ht="9.9499999999999993" customHeight="1">
      <c r="A49" s="52"/>
      <c r="B49" s="21"/>
      <c r="C49" s="21"/>
      <c r="D49" s="21"/>
      <c r="E49" s="21"/>
      <c r="F49" s="21"/>
      <c r="G49" s="21"/>
      <c r="H49" s="21"/>
      <c r="I49" s="21"/>
      <c r="J49" s="21"/>
      <c r="K49" s="21"/>
      <c r="L49" s="21"/>
      <c r="M49" s="21"/>
      <c r="N49" s="21"/>
      <c r="O49" s="21"/>
      <c r="P49" s="21"/>
      <c r="Q49" s="21"/>
      <c r="R49" s="9"/>
    </row>
    <row r="50" spans="1:24" ht="20.100000000000001" customHeight="1" thickBot="1">
      <c r="A50" s="123"/>
      <c r="B50" s="113"/>
      <c r="C50" s="113" t="s">
        <v>6</v>
      </c>
      <c r="D50" s="113"/>
      <c r="E50" s="113"/>
      <c r="F50" s="111"/>
      <c r="G50" s="111" t="s">
        <v>7</v>
      </c>
      <c r="H50" s="111"/>
      <c r="I50" s="113"/>
      <c r="J50" s="124"/>
      <c r="K50" s="111" t="s">
        <v>8</v>
      </c>
      <c r="L50" s="113"/>
      <c r="M50" s="113"/>
      <c r="N50" s="113"/>
      <c r="O50" s="113"/>
      <c r="P50" s="26"/>
      <c r="Q50" s="21"/>
      <c r="R50" s="9"/>
    </row>
    <row r="51" spans="1:24" ht="18" customHeight="1" thickBot="1">
      <c r="A51" s="123"/>
      <c r="B51" s="113"/>
      <c r="C51" s="125" t="s">
        <v>9</v>
      </c>
      <c r="D51" s="126"/>
      <c r="E51" s="111" t="s">
        <v>10</v>
      </c>
      <c r="F51" s="111"/>
      <c r="G51" s="125" t="s">
        <v>9</v>
      </c>
      <c r="H51" s="126"/>
      <c r="I51" s="111" t="s">
        <v>10</v>
      </c>
      <c r="J51" s="111"/>
      <c r="K51" s="125" t="s">
        <v>9</v>
      </c>
      <c r="L51" s="126"/>
      <c r="M51" s="111" t="s">
        <v>10</v>
      </c>
      <c r="N51" s="111"/>
      <c r="O51" s="113"/>
      <c r="P51" s="26"/>
      <c r="Q51" s="21"/>
      <c r="R51" s="6" t="s">
        <v>4</v>
      </c>
      <c r="S51" s="7" t="str">
        <f>IF(D51+H51+L51=100,"OK","合計が100となるように入力してください")</f>
        <v>合計が100となるように入力してください</v>
      </c>
    </row>
    <row r="52" spans="1:24" ht="23.1" customHeight="1">
      <c r="A52" s="104"/>
      <c r="B52" s="113"/>
      <c r="C52" s="113"/>
      <c r="D52" s="113"/>
      <c r="E52" s="125"/>
      <c r="F52" s="111"/>
      <c r="G52" s="111"/>
      <c r="H52" s="111"/>
      <c r="I52" s="111"/>
      <c r="J52" s="111"/>
      <c r="K52" s="111"/>
      <c r="L52" s="111"/>
      <c r="M52" s="111"/>
      <c r="N52" s="113"/>
      <c r="O52" s="113"/>
      <c r="P52" s="26"/>
      <c r="R52" s="9"/>
    </row>
    <row r="53" spans="1:24" ht="17.25">
      <c r="A53" s="122" t="s">
        <v>371</v>
      </c>
      <c r="B53" s="113"/>
      <c r="C53" s="113"/>
      <c r="D53" s="113"/>
      <c r="E53" s="113"/>
      <c r="F53" s="113"/>
      <c r="G53" s="113"/>
      <c r="H53" s="113"/>
      <c r="I53" s="113"/>
      <c r="J53" s="113"/>
      <c r="K53" s="113"/>
      <c r="L53" s="113"/>
      <c r="M53" s="113"/>
      <c r="N53" s="102"/>
      <c r="O53" s="102"/>
      <c r="P53" s="112"/>
      <c r="Q53" s="21"/>
      <c r="R53" s="9"/>
    </row>
    <row r="54" spans="1:24" ht="6" customHeight="1" thickBot="1">
      <c r="A54" s="123"/>
      <c r="B54" s="112"/>
      <c r="C54" s="112"/>
      <c r="D54" s="112"/>
      <c r="E54" s="112"/>
      <c r="F54" s="112"/>
      <c r="G54" s="112"/>
      <c r="H54" s="112"/>
      <c r="I54" s="112"/>
      <c r="J54" s="112"/>
      <c r="K54" s="112"/>
      <c r="L54" s="112"/>
      <c r="M54" s="112"/>
      <c r="N54" s="112"/>
      <c r="O54" s="112"/>
      <c r="P54" s="112"/>
      <c r="Q54" s="21"/>
      <c r="R54" s="9"/>
    </row>
    <row r="55" spans="1:24" ht="21.75" thickBot="1">
      <c r="A55" s="123"/>
      <c r="B55" s="113"/>
      <c r="C55" s="114"/>
      <c r="D55" s="113" t="s">
        <v>32</v>
      </c>
      <c r="E55" s="132"/>
      <c r="F55" s="132"/>
      <c r="G55" s="114"/>
      <c r="H55" s="113" t="s">
        <v>33</v>
      </c>
      <c r="I55" s="132"/>
      <c r="J55" s="132"/>
      <c r="K55" s="132"/>
      <c r="L55" s="132"/>
      <c r="M55" s="133"/>
      <c r="N55" s="133"/>
      <c r="O55" s="112"/>
      <c r="P55" s="125" t="s">
        <v>30</v>
      </c>
      <c r="Q55" s="21"/>
      <c r="R55" s="6" t="s">
        <v>4</v>
      </c>
      <c r="S55" s="7" t="str">
        <f>IF(COUNTIF(C55:H57,"ﾚ")=1,"OK","該当するもの『1つ』に入力してください")</f>
        <v>該当するもの『1つ』に入力してください</v>
      </c>
      <c r="X55" s="279" t="str">
        <f>IF(C55="ﾚ",1,IF(G55="ﾚ",2,IF(C57="ﾚ",3,IF(G57="ﾚ",4,""))))</f>
        <v/>
      </c>
    </row>
    <row r="56" spans="1:24" ht="12" customHeight="1" thickBot="1">
      <c r="A56" s="123"/>
      <c r="B56" s="113"/>
      <c r="C56" s="134"/>
      <c r="D56" s="111"/>
      <c r="E56" s="135"/>
      <c r="F56" s="135"/>
      <c r="G56" s="134"/>
      <c r="H56" s="113"/>
      <c r="I56" s="132"/>
      <c r="J56" s="132"/>
      <c r="K56" s="132"/>
      <c r="L56" s="132"/>
      <c r="M56" s="133"/>
      <c r="N56" s="133"/>
      <c r="O56" s="112"/>
      <c r="P56" s="102"/>
      <c r="Q56" s="21"/>
    </row>
    <row r="57" spans="1:24" ht="21" customHeight="1" thickBot="1">
      <c r="A57" s="52"/>
      <c r="B57" s="113"/>
      <c r="C57" s="114"/>
      <c r="D57" s="113" t="s">
        <v>34</v>
      </c>
      <c r="E57" s="132"/>
      <c r="F57" s="132"/>
      <c r="G57" s="114"/>
      <c r="H57" s="113" t="s">
        <v>35</v>
      </c>
      <c r="I57" s="132"/>
      <c r="J57" s="132"/>
      <c r="K57" s="132"/>
      <c r="L57" s="113"/>
      <c r="M57" s="112"/>
      <c r="P57" s="123"/>
      <c r="Q57" s="21"/>
      <c r="R57" s="9"/>
    </row>
    <row r="58" spans="1:24" ht="20.100000000000001" customHeight="1">
      <c r="A58" s="111"/>
      <c r="B58" s="253"/>
      <c r="C58" s="113"/>
      <c r="D58" s="113"/>
      <c r="E58" s="113"/>
      <c r="F58" s="113"/>
      <c r="G58" s="113"/>
      <c r="H58" s="113"/>
      <c r="I58" s="113"/>
      <c r="J58" s="113"/>
      <c r="K58" s="26"/>
      <c r="L58" s="26"/>
      <c r="M58" s="26"/>
      <c r="N58" s="26"/>
      <c r="O58" s="26"/>
      <c r="P58" s="26"/>
      <c r="Q58" s="21"/>
      <c r="R58" s="9"/>
    </row>
    <row r="59" spans="1:24" ht="10.5" customHeight="1">
      <c r="A59" s="111"/>
      <c r="B59" s="253"/>
      <c r="C59" s="113"/>
      <c r="D59" s="113"/>
      <c r="E59" s="113"/>
      <c r="F59" s="113"/>
      <c r="G59" s="113"/>
      <c r="H59" s="113"/>
      <c r="I59" s="113"/>
      <c r="J59" s="113"/>
      <c r="K59" s="26"/>
      <c r="L59" s="26"/>
      <c r="M59" s="26"/>
      <c r="N59" s="26"/>
      <c r="O59" s="26"/>
      <c r="P59" s="26"/>
      <c r="Q59" s="21"/>
      <c r="R59" s="9"/>
    </row>
    <row r="60" spans="1:24" ht="17.25">
      <c r="A60" s="122" t="s">
        <v>372</v>
      </c>
      <c r="B60" s="26"/>
      <c r="C60" s="26"/>
      <c r="D60" s="26"/>
      <c r="E60" s="26"/>
      <c r="F60" s="26"/>
      <c r="G60" s="26"/>
      <c r="H60" s="26"/>
      <c r="I60" s="26"/>
      <c r="J60" s="26"/>
      <c r="K60" s="26"/>
      <c r="L60" s="26"/>
      <c r="M60" s="21"/>
      <c r="Q60" s="52"/>
      <c r="R60" s="9"/>
    </row>
    <row r="61" spans="1:24" ht="6" customHeight="1">
      <c r="A61" s="111"/>
      <c r="B61" s="123"/>
      <c r="C61" s="123"/>
      <c r="D61" s="123"/>
      <c r="E61" s="123"/>
      <c r="F61" s="123"/>
      <c r="G61" s="123"/>
      <c r="H61" s="123"/>
      <c r="I61" s="123"/>
      <c r="J61" s="123"/>
      <c r="K61" s="123"/>
      <c r="L61" s="123"/>
      <c r="M61" s="123"/>
      <c r="N61" s="123"/>
      <c r="O61" s="123"/>
      <c r="P61" s="123"/>
      <c r="Q61" s="52"/>
      <c r="R61" s="9"/>
    </row>
    <row r="62" spans="1:24" ht="17.25">
      <c r="A62" s="136" t="s">
        <v>462</v>
      </c>
      <c r="C62" s="111"/>
      <c r="D62" s="111"/>
      <c r="E62" s="111"/>
      <c r="F62" s="111"/>
      <c r="G62" s="111"/>
      <c r="H62" s="111"/>
      <c r="I62" s="111"/>
      <c r="J62" s="111"/>
      <c r="K62" s="111"/>
      <c r="L62" s="111"/>
      <c r="M62" s="111"/>
      <c r="N62" s="111"/>
      <c r="O62" s="123"/>
      <c r="Q62" s="52"/>
      <c r="R62" s="9"/>
    </row>
    <row r="63" spans="1:24" ht="6" customHeight="1" thickBot="1">
      <c r="A63" s="111"/>
      <c r="B63" s="123"/>
      <c r="C63" s="123"/>
      <c r="D63" s="123"/>
      <c r="E63" s="123"/>
      <c r="F63" s="123"/>
      <c r="G63" s="123"/>
      <c r="H63" s="123"/>
      <c r="I63" s="123"/>
      <c r="J63" s="123"/>
      <c r="K63" s="123"/>
      <c r="L63" s="123"/>
      <c r="M63" s="123"/>
      <c r="N63" s="123"/>
      <c r="O63" s="123"/>
      <c r="P63" s="123"/>
      <c r="Q63" s="52"/>
      <c r="R63" s="9"/>
    </row>
    <row r="64" spans="1:24" ht="21.75" thickBot="1">
      <c r="A64" s="123"/>
      <c r="B64" s="111"/>
      <c r="C64" s="114"/>
      <c r="D64" s="111" t="s">
        <v>238</v>
      </c>
      <c r="E64" s="111"/>
      <c r="F64" s="111"/>
      <c r="G64" s="114"/>
      <c r="H64" s="111" t="s">
        <v>36</v>
      </c>
      <c r="I64" s="111"/>
      <c r="J64" s="111"/>
      <c r="K64" s="114"/>
      <c r="L64" s="111" t="s">
        <v>239</v>
      </c>
      <c r="M64" s="111"/>
      <c r="N64" s="111"/>
      <c r="O64" s="123"/>
      <c r="P64" s="111"/>
      <c r="Q64" s="52"/>
      <c r="R64" s="6" t="s">
        <v>4</v>
      </c>
      <c r="S64" s="7" t="str">
        <f>IF(COUNTIF(C64:L64,"ﾚ")=1,"OK","該当するもの『1つ』に入力してください")</f>
        <v>該当するもの『1つ』に入力してください</v>
      </c>
      <c r="X64" s="279" t="str">
        <f>IF(C64="ﾚ",1,IF(G64="ﾚ",2,IF(K64="ﾚ","3","")))</f>
        <v/>
      </c>
    </row>
    <row r="65" spans="1:24" ht="21">
      <c r="A65" s="123"/>
      <c r="B65" s="123"/>
      <c r="C65" s="122"/>
      <c r="D65" s="388" t="s">
        <v>382</v>
      </c>
      <c r="E65" s="376"/>
      <c r="F65" s="376"/>
      <c r="G65" s="377"/>
      <c r="H65" s="375" t="s">
        <v>383</v>
      </c>
      <c r="I65" s="375"/>
      <c r="J65" s="375"/>
      <c r="K65" s="377"/>
      <c r="L65" s="375" t="s">
        <v>383</v>
      </c>
      <c r="M65" s="111"/>
      <c r="N65" s="111"/>
      <c r="O65" s="111"/>
      <c r="P65" s="123"/>
      <c r="Q65" s="52"/>
      <c r="R65" s="6"/>
      <c r="S65" s="7"/>
      <c r="X65" s="8"/>
    </row>
    <row r="66" spans="1:24" ht="23.1" customHeight="1">
      <c r="A66" s="149"/>
      <c r="B66" s="123"/>
      <c r="C66" s="123"/>
      <c r="D66" s="123"/>
      <c r="E66" s="123"/>
      <c r="F66" s="123"/>
      <c r="G66" s="123"/>
      <c r="H66" s="123"/>
      <c r="I66" s="123"/>
      <c r="J66" s="123"/>
      <c r="K66" s="123"/>
      <c r="L66" s="123"/>
      <c r="M66" s="123"/>
      <c r="N66" s="123"/>
      <c r="O66" s="123"/>
      <c r="P66" s="127"/>
      <c r="Q66" s="57"/>
      <c r="R66" s="9"/>
    </row>
    <row r="67" spans="1:24" s="160" customFormat="1" ht="17.25">
      <c r="A67" s="127" t="s">
        <v>407</v>
      </c>
      <c r="C67" s="127"/>
      <c r="D67" s="127"/>
      <c r="E67" s="127"/>
      <c r="F67" s="127"/>
      <c r="G67" s="127"/>
      <c r="H67" s="127"/>
      <c r="I67" s="127"/>
      <c r="J67" s="127"/>
      <c r="K67" s="127"/>
      <c r="L67" s="127"/>
      <c r="M67" s="127"/>
      <c r="N67" s="127"/>
      <c r="O67" s="127"/>
      <c r="P67" s="111"/>
      <c r="Q67" s="52"/>
      <c r="R67" s="159"/>
    </row>
    <row r="68" spans="1:24" ht="6" customHeight="1" thickBot="1">
      <c r="A68" s="123"/>
      <c r="B68" s="111"/>
      <c r="C68" s="111"/>
      <c r="D68" s="111"/>
      <c r="E68" s="111"/>
      <c r="F68" s="111"/>
      <c r="G68" s="111"/>
      <c r="H68" s="111"/>
      <c r="I68" s="111"/>
      <c r="J68" s="111"/>
      <c r="K68" s="111"/>
      <c r="L68" s="111"/>
      <c r="M68" s="111"/>
      <c r="N68" s="111"/>
      <c r="O68" s="111"/>
      <c r="P68" s="111"/>
      <c r="Q68" s="52"/>
      <c r="R68" s="9"/>
    </row>
    <row r="69" spans="1:24" ht="21.75" customHeight="1" thickBot="1">
      <c r="A69" s="123"/>
      <c r="B69" s="113"/>
      <c r="C69" s="114"/>
      <c r="D69" s="576" t="s">
        <v>486</v>
      </c>
      <c r="E69" s="577"/>
      <c r="F69" s="578"/>
      <c r="G69" s="114"/>
      <c r="H69" s="124" t="s">
        <v>192</v>
      </c>
      <c r="I69" s="114"/>
      <c r="J69" s="382" t="s">
        <v>193</v>
      </c>
      <c r="K69" s="114"/>
      <c r="L69" s="111" t="s">
        <v>194</v>
      </c>
      <c r="M69" s="113" t="s">
        <v>459</v>
      </c>
      <c r="N69" s="113"/>
      <c r="O69" s="389"/>
      <c r="P69" s="111"/>
      <c r="Q69" s="323"/>
      <c r="R69" s="6" t="s">
        <v>4</v>
      </c>
      <c r="S69" s="7" t="str">
        <f>IF(COUNTBLANK(C69:K75)=56,"該当する欄「全て」に入力してください","OK")</f>
        <v>該当する欄「全て」に入力してください</v>
      </c>
    </row>
    <row r="70" spans="1:24" ht="9.75" customHeight="1" thickBot="1">
      <c r="A70" s="123"/>
      <c r="B70" s="111"/>
      <c r="C70" s="111"/>
      <c r="D70" s="111"/>
      <c r="E70" s="142"/>
      <c r="F70" s="116"/>
      <c r="G70" s="116"/>
      <c r="H70" s="116"/>
      <c r="I70" s="116"/>
      <c r="J70" s="116"/>
      <c r="K70" s="116"/>
      <c r="L70" s="116"/>
      <c r="M70" s="140"/>
      <c r="N70" s="140"/>
      <c r="O70" s="111"/>
      <c r="P70" s="111"/>
      <c r="Q70" s="323"/>
    </row>
    <row r="71" spans="1:24" ht="21.75" customHeight="1" thickBot="1">
      <c r="A71" s="149"/>
      <c r="B71" s="161"/>
      <c r="C71" s="114"/>
      <c r="D71" s="113" t="s">
        <v>487</v>
      </c>
      <c r="E71" s="135"/>
      <c r="F71" s="135"/>
      <c r="G71" s="114"/>
      <c r="H71" s="111" t="s">
        <v>488</v>
      </c>
      <c r="I71" s="135"/>
      <c r="J71" s="135"/>
      <c r="K71" s="114"/>
      <c r="L71" s="111" t="s">
        <v>489</v>
      </c>
      <c r="N71" s="111"/>
      <c r="O71" s="111"/>
      <c r="P71" s="111"/>
      <c r="Q71" s="323"/>
      <c r="R71" s="1"/>
      <c r="S71" s="372"/>
    </row>
    <row r="72" spans="1:24" s="160" customFormat="1" ht="6" customHeight="1" thickBot="1">
      <c r="A72" s="149"/>
      <c r="B72" s="316"/>
      <c r="C72" s="371"/>
      <c r="D72" s="390"/>
      <c r="E72" s="390"/>
      <c r="F72" s="390"/>
      <c r="G72" s="390"/>
      <c r="H72" s="390"/>
      <c r="I72" s="390"/>
      <c r="J72" s="390"/>
      <c r="K72" s="390"/>
      <c r="L72" s="390"/>
      <c r="M72" s="390"/>
      <c r="Q72" s="317"/>
      <c r="R72" s="159"/>
    </row>
    <row r="73" spans="1:24" ht="21.75" customHeight="1" thickBot="1">
      <c r="A73" s="149"/>
      <c r="B73" s="127"/>
      <c r="C73" s="319"/>
      <c r="D73" s="111" t="s">
        <v>490</v>
      </c>
      <c r="F73" s="111"/>
      <c r="J73" s="124"/>
      <c r="M73" s="391"/>
      <c r="N73" s="111"/>
      <c r="O73" s="111"/>
      <c r="P73" s="111"/>
      <c r="Q73" s="318"/>
      <c r="R73" s="9"/>
      <c r="S73" s="372"/>
    </row>
    <row r="74" spans="1:24" s="160" customFormat="1" ht="6" customHeight="1" thickBot="1">
      <c r="A74" s="149"/>
      <c r="B74" s="316"/>
      <c r="C74" s="371"/>
      <c r="D74" s="390"/>
      <c r="E74" s="390"/>
      <c r="F74" s="390"/>
      <c r="G74" s="390"/>
      <c r="H74" s="390"/>
      <c r="I74" s="390"/>
      <c r="J74" s="390"/>
      <c r="K74" s="390"/>
      <c r="L74" s="390"/>
      <c r="M74" s="390"/>
      <c r="Q74" s="317"/>
      <c r="R74" s="159"/>
    </row>
    <row r="75" spans="1:24" ht="21.75" customHeight="1" thickBot="1">
      <c r="A75" s="52"/>
      <c r="B75" s="111"/>
      <c r="C75" s="114"/>
      <c r="D75" s="576" t="s">
        <v>461</v>
      </c>
      <c r="E75" s="577"/>
      <c r="F75" s="577"/>
      <c r="G75" s="577"/>
      <c r="H75" s="580"/>
      <c r="I75" s="580"/>
      <c r="J75" s="580"/>
      <c r="K75" s="580"/>
      <c r="L75" s="580"/>
      <c r="M75" s="580"/>
      <c r="N75" s="580"/>
      <c r="O75" s="580"/>
      <c r="P75" s="580"/>
      <c r="Q75" s="111" t="s">
        <v>364</v>
      </c>
    </row>
    <row r="76" spans="1:24" ht="8.25" customHeight="1">
      <c r="A76" s="52"/>
      <c r="B76" s="52"/>
      <c r="C76" s="52"/>
      <c r="D76" s="323"/>
      <c r="E76" s="323"/>
      <c r="F76" s="323"/>
      <c r="G76" s="323"/>
      <c r="H76" s="323"/>
      <c r="I76" s="323"/>
      <c r="J76" s="326"/>
      <c r="K76" s="323"/>
      <c r="L76" s="323"/>
      <c r="M76" s="323"/>
      <c r="N76" s="323"/>
      <c r="O76" s="323"/>
      <c r="P76" s="324"/>
      <c r="Q76" s="324"/>
      <c r="R76" s="9"/>
    </row>
    <row r="77" spans="1:24" ht="15.75" customHeight="1">
      <c r="A77" s="52"/>
      <c r="B77" s="375" t="s">
        <v>383</v>
      </c>
      <c r="C77" s="52"/>
      <c r="D77" s="323"/>
      <c r="E77" s="323"/>
      <c r="F77" s="323"/>
      <c r="G77" s="323"/>
      <c r="H77" s="323"/>
      <c r="I77" s="323"/>
      <c r="J77" s="326"/>
      <c r="K77" s="323"/>
      <c r="L77" s="323"/>
      <c r="M77" s="323"/>
      <c r="N77" s="323"/>
      <c r="O77" s="323"/>
      <c r="P77" s="324"/>
      <c r="Q77" s="324"/>
      <c r="R77" s="9"/>
    </row>
    <row r="78" spans="1:24" s="160" customFormat="1" ht="12" customHeight="1">
      <c r="A78" s="149"/>
      <c r="B78" s="316"/>
      <c r="C78" s="371"/>
      <c r="D78" s="371"/>
      <c r="E78" s="371"/>
      <c r="F78" s="371"/>
      <c r="G78" s="371"/>
      <c r="H78" s="371"/>
      <c r="I78" s="371"/>
      <c r="J78" s="371"/>
      <c r="K78" s="371"/>
      <c r="L78" s="371"/>
      <c r="M78" s="371"/>
      <c r="N78" s="317"/>
      <c r="O78" s="317"/>
      <c r="P78" s="317"/>
      <c r="Q78" s="317"/>
      <c r="R78" s="159"/>
    </row>
    <row r="79" spans="1:24" ht="21.75" customHeight="1">
      <c r="A79" s="127" t="s">
        <v>408</v>
      </c>
      <c r="C79" s="127"/>
      <c r="D79" s="127"/>
      <c r="E79" s="127"/>
      <c r="F79" s="127"/>
      <c r="G79" s="127"/>
      <c r="H79" s="127"/>
      <c r="I79" s="127"/>
      <c r="J79" s="127"/>
      <c r="K79" s="127"/>
      <c r="L79" s="127"/>
      <c r="M79" s="127"/>
      <c r="N79" s="127"/>
      <c r="O79" s="127"/>
      <c r="P79" s="318"/>
      <c r="Q79" s="52"/>
      <c r="R79" s="6" t="s">
        <v>4</v>
      </c>
      <c r="S79" s="7" t="str">
        <f>IF(COUNTBLANK(C81:C89)=9,"該当する欄「全て」に入力してください","OK")</f>
        <v>該当する欄「全て」に入力してください</v>
      </c>
    </row>
    <row r="80" spans="1:24" ht="9" customHeight="1" thickBot="1">
      <c r="A80" s="485"/>
      <c r="B80" s="485"/>
      <c r="C80" s="485"/>
      <c r="D80" s="485"/>
      <c r="E80" s="485"/>
      <c r="F80" s="485"/>
      <c r="G80" s="485"/>
      <c r="H80" s="485"/>
      <c r="I80" s="485"/>
      <c r="J80" s="485"/>
      <c r="K80" s="485"/>
      <c r="L80" s="485"/>
      <c r="M80" s="485"/>
      <c r="N80" s="485"/>
      <c r="O80" s="485"/>
      <c r="P80" s="485"/>
      <c r="Q80" s="485"/>
      <c r="R80" s="9"/>
    </row>
    <row r="81" spans="1:19" ht="21.75" customHeight="1" thickBot="1">
      <c r="A81" s="52"/>
      <c r="B81" s="52"/>
      <c r="C81" s="114"/>
      <c r="D81" s="130" t="s">
        <v>421</v>
      </c>
      <c r="E81" s="111"/>
      <c r="F81" s="111"/>
      <c r="I81" s="1"/>
      <c r="J81" s="122"/>
      <c r="K81" s="52"/>
      <c r="L81" s="52"/>
      <c r="M81" s="52"/>
      <c r="N81" s="52"/>
      <c r="O81" s="52"/>
      <c r="R81" s="9"/>
    </row>
    <row r="82" spans="1:19" ht="6.95" customHeight="1" thickBot="1">
      <c r="A82" s="52"/>
      <c r="B82" s="52"/>
      <c r="C82" s="52"/>
      <c r="D82" s="52"/>
      <c r="E82" s="52"/>
      <c r="F82" s="52"/>
      <c r="G82" s="52"/>
      <c r="H82" s="52"/>
      <c r="I82" s="52"/>
      <c r="J82" s="1"/>
      <c r="K82" s="52"/>
      <c r="L82" s="52"/>
      <c r="M82" s="52"/>
      <c r="N82" s="52"/>
      <c r="O82" s="52"/>
      <c r="R82" s="9"/>
    </row>
    <row r="83" spans="1:19" ht="21.75" customHeight="1" thickBot="1">
      <c r="A83" s="52"/>
      <c r="B83" s="52"/>
      <c r="C83" s="114"/>
      <c r="D83" s="111" t="s">
        <v>422</v>
      </c>
      <c r="E83" s="52"/>
      <c r="F83" s="52"/>
      <c r="G83" s="52"/>
      <c r="H83" s="52"/>
      <c r="I83" s="52"/>
      <c r="J83" s="1"/>
      <c r="K83" s="52"/>
      <c r="L83" s="52"/>
      <c r="M83" s="52"/>
      <c r="N83" s="52"/>
      <c r="O83" s="52"/>
      <c r="R83" s="9"/>
    </row>
    <row r="84" spans="1:19" ht="6.95" customHeight="1" thickBot="1">
      <c r="A84" s="52"/>
      <c r="B84" s="52"/>
      <c r="C84" s="148"/>
      <c r="D84" s="164"/>
      <c r="E84" s="164"/>
      <c r="F84" s="164"/>
      <c r="G84" s="148"/>
      <c r="H84" s="111"/>
      <c r="I84" s="52"/>
      <c r="J84" s="1"/>
      <c r="K84" s="52"/>
      <c r="L84" s="52"/>
      <c r="M84" s="52"/>
      <c r="N84" s="52"/>
      <c r="O84" s="52"/>
      <c r="R84" s="9"/>
    </row>
    <row r="85" spans="1:19" ht="21.75" customHeight="1" thickBot="1">
      <c r="A85" s="52"/>
      <c r="B85" s="52"/>
      <c r="C85" s="114"/>
      <c r="D85" s="111" t="s">
        <v>365</v>
      </c>
      <c r="E85" s="164"/>
      <c r="F85" s="164"/>
      <c r="G85" s="148"/>
      <c r="H85" s="111"/>
      <c r="I85" s="52"/>
      <c r="J85" s="1"/>
      <c r="K85" s="52"/>
      <c r="L85" s="52"/>
      <c r="M85" s="52"/>
      <c r="N85" s="52"/>
      <c r="O85" s="52"/>
      <c r="R85" s="9"/>
    </row>
    <row r="86" spans="1:19" ht="6.95" customHeight="1" thickBot="1">
      <c r="A86" s="52"/>
      <c r="B86" s="52"/>
      <c r="C86" s="52"/>
      <c r="D86" s="52"/>
      <c r="E86" s="52"/>
      <c r="F86" s="52"/>
      <c r="G86" s="52"/>
      <c r="H86" s="52"/>
      <c r="I86" s="52"/>
      <c r="J86" s="1"/>
      <c r="K86" s="52"/>
      <c r="L86" s="52"/>
      <c r="M86" s="52"/>
      <c r="N86" s="52"/>
      <c r="O86" s="52"/>
      <c r="R86" s="9"/>
    </row>
    <row r="87" spans="1:19" ht="21.75" customHeight="1" thickBot="1">
      <c r="A87" s="52"/>
      <c r="B87" s="52"/>
      <c r="C87" s="114"/>
      <c r="D87" s="111" t="s">
        <v>498</v>
      </c>
      <c r="E87" s="127" t="s">
        <v>499</v>
      </c>
      <c r="F87" s="518"/>
      <c r="G87" s="518"/>
      <c r="H87" s="518"/>
      <c r="I87" s="518"/>
      <c r="J87" s="518"/>
      <c r="K87" s="518"/>
      <c r="L87" s="518"/>
      <c r="M87" s="518"/>
      <c r="N87" s="518"/>
      <c r="O87" s="518"/>
      <c r="P87" s="518"/>
      <c r="Q87" s="111" t="s">
        <v>366</v>
      </c>
      <c r="R87" s="9"/>
    </row>
    <row r="88" spans="1:19" ht="6.95" customHeight="1" thickBot="1">
      <c r="A88" s="52"/>
      <c r="B88" s="52"/>
      <c r="C88" s="52"/>
      <c r="D88" s="52"/>
      <c r="E88" s="52"/>
      <c r="F88" s="52"/>
      <c r="G88" s="52"/>
      <c r="H88" s="52"/>
      <c r="I88" s="52"/>
      <c r="J88" s="1"/>
      <c r="K88" s="52"/>
      <c r="L88" s="52"/>
      <c r="M88" s="52"/>
      <c r="N88" s="52"/>
      <c r="O88" s="52"/>
      <c r="R88" s="9"/>
    </row>
    <row r="89" spans="1:19" ht="21.75" customHeight="1" thickBot="1">
      <c r="A89" s="52"/>
      <c r="B89" s="52"/>
      <c r="C89" s="114"/>
      <c r="D89" s="127" t="s">
        <v>435</v>
      </c>
      <c r="E89" s="369"/>
      <c r="F89" s="369"/>
      <c r="G89" s="369"/>
      <c r="H89" s="379" t="s">
        <v>436</v>
      </c>
      <c r="I89" s="518"/>
      <c r="J89" s="518"/>
      <c r="K89" s="518"/>
      <c r="L89" s="518"/>
      <c r="M89" s="518"/>
      <c r="N89" s="518"/>
      <c r="O89" s="518"/>
      <c r="P89" s="518"/>
      <c r="Q89" s="111" t="s">
        <v>283</v>
      </c>
      <c r="R89" s="9"/>
    </row>
    <row r="90" spans="1:19" ht="23.1" customHeight="1">
      <c r="A90" s="52"/>
      <c r="B90" s="52"/>
      <c r="C90" s="148"/>
      <c r="D90" s="127"/>
      <c r="E90" s="369"/>
      <c r="F90" s="369"/>
      <c r="G90" s="369"/>
      <c r="H90" s="369"/>
      <c r="I90" s="369"/>
      <c r="J90" s="369"/>
      <c r="K90" s="369"/>
      <c r="L90" s="369"/>
      <c r="M90" s="369"/>
      <c r="N90" s="369"/>
      <c r="O90" s="369"/>
      <c r="P90" s="318"/>
      <c r="R90" s="9"/>
    </row>
    <row r="91" spans="1:19" ht="18.95" customHeight="1">
      <c r="A91" s="565" t="s">
        <v>373</v>
      </c>
      <c r="B91" s="565"/>
      <c r="C91" s="565"/>
      <c r="D91" s="565"/>
      <c r="E91" s="565"/>
      <c r="F91" s="565"/>
      <c r="G91" s="565"/>
      <c r="H91" s="565"/>
      <c r="I91" s="565"/>
      <c r="J91" s="565"/>
      <c r="K91" s="565"/>
      <c r="L91" s="565"/>
      <c r="M91" s="565"/>
      <c r="N91" s="565"/>
      <c r="O91" s="565"/>
      <c r="P91" s="565"/>
      <c r="Q91" s="565"/>
      <c r="R91" s="52"/>
    </row>
    <row r="92" spans="1:19" ht="6" customHeight="1">
      <c r="A92" s="111"/>
      <c r="B92" s="113"/>
      <c r="C92" s="113"/>
      <c r="D92" s="113"/>
      <c r="E92" s="113"/>
      <c r="F92" s="113"/>
      <c r="G92" s="113"/>
      <c r="H92" s="113"/>
      <c r="I92" s="113"/>
      <c r="J92" s="113"/>
      <c r="K92" s="113"/>
      <c r="L92" s="113"/>
      <c r="M92" s="113"/>
      <c r="N92" s="113"/>
      <c r="O92" s="113"/>
      <c r="P92" s="127"/>
      <c r="R92" s="9"/>
    </row>
    <row r="93" spans="1:19" ht="20.100000000000001" customHeight="1" thickBot="1">
      <c r="A93" s="111"/>
      <c r="B93" s="113"/>
      <c r="C93" s="113"/>
      <c r="D93" s="566" t="s">
        <v>37</v>
      </c>
      <c r="E93" s="566"/>
      <c r="F93" s="566"/>
      <c r="G93" s="566"/>
      <c r="H93" s="566"/>
      <c r="I93" s="566"/>
      <c r="J93" s="567"/>
      <c r="K93" s="568" t="s">
        <v>213</v>
      </c>
      <c r="L93" s="568"/>
      <c r="M93" s="568" t="s">
        <v>214</v>
      </c>
      <c r="N93" s="568"/>
      <c r="O93" s="127"/>
      <c r="P93" s="138"/>
      <c r="R93" s="9"/>
    </row>
    <row r="94" spans="1:19" ht="27" customHeight="1" thickTop="1">
      <c r="A94" s="111"/>
      <c r="B94" s="113"/>
      <c r="C94" s="113"/>
      <c r="D94" s="585" t="s">
        <v>303</v>
      </c>
      <c r="E94" s="585"/>
      <c r="F94" s="585"/>
      <c r="G94" s="585"/>
      <c r="H94" s="585"/>
      <c r="I94" s="585"/>
      <c r="J94" s="586"/>
      <c r="K94" s="587"/>
      <c r="L94" s="587"/>
      <c r="M94" s="587"/>
      <c r="N94" s="587"/>
      <c r="O94" s="138"/>
      <c r="P94" s="138"/>
      <c r="R94" s="6" t="s">
        <v>4</v>
      </c>
      <c r="S94" s="18" t="str">
        <f>IF(COUNTBLANK(K94:N94)=4,"該当する欄に入力してください","OK")</f>
        <v>該当する欄に入力してください</v>
      </c>
    </row>
    <row r="95" spans="1:19" ht="27" customHeight="1">
      <c r="A95" s="111"/>
      <c r="B95" s="113"/>
      <c r="C95" s="113"/>
      <c r="D95" s="589" t="s">
        <v>304</v>
      </c>
      <c r="E95" s="589"/>
      <c r="F95" s="589"/>
      <c r="G95" s="589"/>
      <c r="H95" s="589"/>
      <c r="I95" s="589"/>
      <c r="J95" s="590"/>
      <c r="K95" s="588"/>
      <c r="L95" s="588"/>
      <c r="M95" s="588"/>
      <c r="N95" s="588"/>
      <c r="O95" s="138"/>
      <c r="P95" s="113"/>
      <c r="Q95" s="21"/>
      <c r="R95" s="6" t="s">
        <v>4</v>
      </c>
      <c r="S95" s="18" t="str">
        <f>IF(COUNTBLANK(K94)=1,"",IF(COUNTBLANK(K95)=1,"就業中の人数を入力してください（令和元年度採用）","OK"))</f>
        <v/>
      </c>
    </row>
    <row r="96" spans="1:19" ht="15.6" customHeight="1">
      <c r="A96" s="104"/>
      <c r="B96" s="102"/>
      <c r="C96" s="112" t="s">
        <v>38</v>
      </c>
      <c r="D96" s="110"/>
      <c r="E96" s="110"/>
      <c r="F96" s="110"/>
      <c r="G96" s="110"/>
      <c r="H96" s="110"/>
      <c r="I96" s="110"/>
      <c r="J96" s="110"/>
      <c r="K96" s="110"/>
      <c r="L96" s="110"/>
      <c r="M96" s="110"/>
      <c r="N96" s="110"/>
      <c r="O96" s="110"/>
      <c r="P96" s="110"/>
      <c r="R96" s="9"/>
      <c r="S96" s="18" t="str">
        <f>IF(COUNTBLANK(M94)=1,"",IF(COUNTBLANK(M95)=1,"就業中の人数を入力してください（令和２年度採用）","OK"))</f>
        <v/>
      </c>
    </row>
    <row r="97" spans="1:24" ht="15.6" customHeight="1">
      <c r="A97" s="104"/>
      <c r="B97" s="102"/>
      <c r="C97" s="112" t="s">
        <v>39</v>
      </c>
      <c r="D97" s="110"/>
      <c r="E97" s="110"/>
      <c r="F97" s="110"/>
      <c r="G97" s="110"/>
      <c r="H97" s="110"/>
      <c r="I97" s="110"/>
      <c r="J97" s="110"/>
      <c r="K97" s="110"/>
      <c r="L97" s="110"/>
      <c r="M97" s="110"/>
      <c r="N97" s="110"/>
      <c r="O97" s="110"/>
      <c r="P97" s="110"/>
      <c r="R97" s="9"/>
    </row>
    <row r="98" spans="1:24" ht="15.6" customHeight="1">
      <c r="A98" s="104"/>
      <c r="B98" s="102"/>
      <c r="C98" s="112" t="s">
        <v>40</v>
      </c>
      <c r="D98" s="110"/>
      <c r="E98" s="110"/>
      <c r="F98" s="110"/>
      <c r="G98" s="110"/>
      <c r="H98" s="110"/>
      <c r="I98" s="110"/>
      <c r="J98" s="110"/>
      <c r="K98" s="110"/>
      <c r="L98" s="110"/>
      <c r="M98" s="110"/>
      <c r="N98" s="110"/>
      <c r="O98" s="110"/>
      <c r="P98" s="110"/>
      <c r="R98" s="9"/>
    </row>
    <row r="99" spans="1:24" ht="23.1" customHeight="1">
      <c r="B99" s="102"/>
      <c r="C99" s="139"/>
      <c r="D99" s="110"/>
      <c r="E99" s="110"/>
      <c r="F99" s="110"/>
      <c r="G99" s="110"/>
      <c r="H99" s="110"/>
      <c r="I99" s="110"/>
      <c r="J99" s="110"/>
      <c r="K99" s="110"/>
      <c r="L99" s="110"/>
      <c r="M99" s="110"/>
      <c r="N99" s="110"/>
      <c r="O99" s="110"/>
      <c r="P99" s="113"/>
      <c r="Q99" s="21"/>
      <c r="R99" s="9"/>
    </row>
    <row r="100" spans="1:24" ht="17.25">
      <c r="A100" s="252" t="s">
        <v>374</v>
      </c>
      <c r="B100" s="161"/>
      <c r="C100" s="161"/>
      <c r="D100" s="161"/>
      <c r="E100" s="162"/>
      <c r="F100" s="137"/>
      <c r="G100" s="137"/>
      <c r="H100" s="137"/>
      <c r="I100" s="137"/>
      <c r="J100" s="137"/>
      <c r="K100" s="137"/>
      <c r="L100" s="116"/>
      <c r="M100" s="140"/>
      <c r="N100" s="140"/>
      <c r="O100" s="113"/>
      <c r="P100" s="113"/>
      <c r="Q100" s="21"/>
      <c r="R100" s="9"/>
    </row>
    <row r="101" spans="1:24" ht="6" customHeight="1">
      <c r="A101" s="123"/>
      <c r="B101" s="113"/>
      <c r="C101" s="141"/>
      <c r="D101" s="113"/>
      <c r="E101" s="142"/>
      <c r="F101" s="116"/>
      <c r="G101" s="116"/>
      <c r="H101" s="116"/>
      <c r="I101" s="116"/>
      <c r="J101" s="116"/>
      <c r="K101" s="116"/>
      <c r="L101" s="116"/>
      <c r="M101" s="140"/>
      <c r="N101" s="140"/>
      <c r="O101" s="113"/>
      <c r="P101" s="113"/>
      <c r="Q101" s="21"/>
      <c r="X101" s="26"/>
    </row>
    <row r="102" spans="1:24" ht="17.25">
      <c r="A102" s="161" t="s">
        <v>496</v>
      </c>
      <c r="C102" s="161"/>
      <c r="D102" s="161"/>
      <c r="E102" s="162"/>
      <c r="F102" s="137"/>
      <c r="G102" s="137"/>
      <c r="H102" s="137"/>
      <c r="I102" s="137"/>
      <c r="J102" s="137"/>
      <c r="K102" s="137"/>
      <c r="L102" s="116"/>
      <c r="M102" s="140"/>
      <c r="N102" s="140"/>
      <c r="O102" s="113"/>
      <c r="P102" s="113"/>
      <c r="Q102" s="21"/>
      <c r="X102" s="26"/>
    </row>
    <row r="103" spans="1:24" ht="6" customHeight="1">
      <c r="A103" s="123"/>
      <c r="B103" s="113"/>
      <c r="C103" s="141"/>
      <c r="D103" s="113"/>
      <c r="E103" s="142"/>
      <c r="F103" s="116"/>
      <c r="G103" s="116"/>
      <c r="H103" s="116"/>
      <c r="I103" s="116"/>
      <c r="J103" s="116"/>
      <c r="K103" s="116"/>
      <c r="L103" s="116"/>
      <c r="M103" s="140"/>
      <c r="N103" s="140"/>
      <c r="O103" s="113"/>
      <c r="P103" s="113"/>
      <c r="Q103" s="21"/>
      <c r="X103" s="26"/>
    </row>
    <row r="104" spans="1:24" ht="21.75" thickBot="1">
      <c r="A104" s="123"/>
      <c r="B104" s="113"/>
      <c r="C104" s="113" t="s">
        <v>191</v>
      </c>
      <c r="D104" s="113"/>
      <c r="E104" s="143"/>
      <c r="F104" s="116"/>
      <c r="G104" s="398" t="s">
        <v>493</v>
      </c>
      <c r="H104" s="144"/>
      <c r="I104" s="116"/>
      <c r="J104" s="116"/>
      <c r="K104" s="116"/>
      <c r="L104" s="116"/>
      <c r="M104" s="140"/>
      <c r="N104" s="140"/>
      <c r="O104" s="113"/>
      <c r="P104" s="157"/>
      <c r="Q104" s="52"/>
      <c r="R104" s="311" t="s">
        <v>4</v>
      </c>
      <c r="S104" s="287" t="str">
        <f>IF(COUNTIF(C105:C108,"ﾚ")=0,"該当する充足状況を入力してください","OK")</f>
        <v>該当する充足状況を入力してください</v>
      </c>
    </row>
    <row r="105" spans="1:24" ht="21.75" thickBot="1">
      <c r="A105" s="123"/>
      <c r="B105" s="113"/>
      <c r="C105" s="114"/>
      <c r="D105" s="111" t="s">
        <v>41</v>
      </c>
      <c r="E105" s="142"/>
      <c r="F105" s="111" t="s">
        <v>495</v>
      </c>
      <c r="G105" s="114"/>
      <c r="H105" s="124" t="s">
        <v>192</v>
      </c>
      <c r="I105" s="114"/>
      <c r="J105" s="121" t="s">
        <v>193</v>
      </c>
      <c r="K105" s="114"/>
      <c r="L105" s="111" t="s">
        <v>194</v>
      </c>
      <c r="M105" s="140" t="s">
        <v>31</v>
      </c>
      <c r="O105" s="157"/>
      <c r="P105" s="383" t="s">
        <v>384</v>
      </c>
      <c r="Q105" s="21"/>
      <c r="R105" s="6" t="s">
        <v>4</v>
      </c>
      <c r="S105" s="18" t="str">
        <f>IF(C105="ﾚ",IF(G105="ﾚ","OK",IF(I105="ﾚ","OK",IF(K105="ﾚ","OK","該当する区分に入力してください"))),"")</f>
        <v/>
      </c>
      <c r="X105" s="294" t="str">
        <f>IF(G105="ﾚ",1,IF(I105="ﾚ",2,IF(K105="ﾚ",3,"")))</f>
        <v/>
      </c>
    </row>
    <row r="106" spans="1:24" ht="21" customHeight="1" thickBot="1">
      <c r="A106" s="123"/>
      <c r="B106" s="111"/>
      <c r="C106" s="111"/>
      <c r="D106" s="111"/>
      <c r="E106" s="142"/>
      <c r="F106" s="116"/>
      <c r="G106" s="116"/>
      <c r="H106" s="116"/>
      <c r="I106" s="116"/>
      <c r="J106" s="116"/>
      <c r="K106" s="116"/>
      <c r="L106" s="116"/>
      <c r="M106" s="140"/>
      <c r="N106" s="140"/>
      <c r="O106" s="113"/>
      <c r="Q106" s="21"/>
      <c r="R106" s="9"/>
    </row>
    <row r="107" spans="1:24" ht="21.75" thickBot="1">
      <c r="A107" s="123"/>
      <c r="B107" s="113"/>
      <c r="C107" s="114"/>
      <c r="D107" s="111" t="s">
        <v>494</v>
      </c>
      <c r="E107" s="145"/>
      <c r="F107" s="111" t="s">
        <v>495</v>
      </c>
      <c r="G107" s="114"/>
      <c r="H107" s="124" t="s">
        <v>192</v>
      </c>
      <c r="I107" s="114"/>
      <c r="J107" s="121" t="s">
        <v>193</v>
      </c>
      <c r="K107" s="114"/>
      <c r="L107" s="111" t="s">
        <v>194</v>
      </c>
      <c r="M107" s="140" t="s">
        <v>31</v>
      </c>
      <c r="N107" s="113"/>
      <c r="O107" s="113"/>
      <c r="P107" s="394" t="s">
        <v>385</v>
      </c>
      <c r="Q107" s="21"/>
      <c r="R107" s="6" t="s">
        <v>4</v>
      </c>
      <c r="S107" s="7" t="str">
        <f>IF(C107="ﾚ",IF(G107="ﾚ","OK",IF(I107="ﾚ","OK",IF(K107="ﾚ","OK","該当する区分に入力してください"))),"")</f>
        <v/>
      </c>
      <c r="X107" s="294" t="str">
        <f>IF(G107="ﾚ",1,IF(I107="ﾚ",2,IF(K107="ﾚ",3,"")))</f>
        <v/>
      </c>
    </row>
    <row r="108" spans="1:24" ht="21" customHeight="1">
      <c r="A108" s="111"/>
      <c r="B108" s="113"/>
      <c r="C108" s="113"/>
      <c r="D108" s="113"/>
      <c r="E108" s="142"/>
      <c r="F108" s="116"/>
      <c r="G108" s="116"/>
      <c r="H108" s="116"/>
      <c r="I108" s="116"/>
      <c r="J108" s="116"/>
      <c r="K108" s="116"/>
      <c r="L108" s="116"/>
      <c r="M108" s="140"/>
      <c r="N108" s="140"/>
      <c r="O108" s="113"/>
      <c r="P108" s="113"/>
      <c r="Q108" s="21"/>
      <c r="R108" s="9"/>
    </row>
    <row r="109" spans="1:24" ht="17.25">
      <c r="A109" s="113" t="s">
        <v>409</v>
      </c>
      <c r="C109" s="113"/>
      <c r="D109" s="113"/>
      <c r="E109" s="142"/>
      <c r="F109" s="116"/>
      <c r="G109" s="116"/>
      <c r="H109" s="116"/>
      <c r="I109" s="116"/>
      <c r="J109" s="116"/>
      <c r="K109" s="116"/>
      <c r="L109" s="116"/>
      <c r="M109" s="140"/>
      <c r="N109" s="140"/>
      <c r="O109" s="113"/>
      <c r="P109" s="113"/>
      <c r="Q109" s="21"/>
      <c r="R109" s="9"/>
    </row>
    <row r="110" spans="1:24" ht="6" customHeight="1" thickBot="1">
      <c r="A110" s="123"/>
      <c r="B110" s="113"/>
      <c r="C110" s="141"/>
      <c r="D110" s="113"/>
      <c r="E110" s="142"/>
      <c r="F110" s="116"/>
      <c r="G110" s="116"/>
      <c r="H110" s="116"/>
      <c r="I110" s="116"/>
      <c r="J110" s="116"/>
      <c r="K110" s="116"/>
      <c r="L110" s="116"/>
      <c r="M110" s="140"/>
      <c r="N110" s="140"/>
      <c r="O110" s="113"/>
      <c r="P110" s="113"/>
      <c r="Q110" s="21"/>
      <c r="X110" s="26"/>
    </row>
    <row r="111" spans="1:24" ht="21.75" thickBot="1">
      <c r="A111" s="111"/>
      <c r="B111" s="113"/>
      <c r="C111" s="114"/>
      <c r="D111" s="113" t="s">
        <v>42</v>
      </c>
      <c r="E111" s="113"/>
      <c r="F111" s="113"/>
      <c r="G111" s="114"/>
      <c r="H111" s="113" t="s">
        <v>43</v>
      </c>
      <c r="I111" s="113"/>
      <c r="J111" s="113"/>
      <c r="K111" s="114"/>
      <c r="L111" s="146" t="s">
        <v>44</v>
      </c>
      <c r="M111" s="140"/>
      <c r="N111" s="140"/>
      <c r="O111" s="113"/>
      <c r="P111" s="113"/>
      <c r="Q111" s="21"/>
      <c r="R111" s="6" t="s">
        <v>4</v>
      </c>
      <c r="S111" s="18" t="str">
        <f>IF(COUNTBLANK(C111:N113)=31,"該当する欄「全て」に入力してください","OK")</f>
        <v>該当する欄「全て」に入力してください</v>
      </c>
    </row>
    <row r="112" spans="1:24" ht="21" customHeight="1" thickBot="1">
      <c r="A112" s="111"/>
      <c r="B112" s="113"/>
      <c r="C112" s="134"/>
      <c r="D112" s="111"/>
      <c r="E112" s="135"/>
      <c r="F112" s="135"/>
      <c r="G112" s="147"/>
      <c r="H112" s="113"/>
      <c r="I112" s="132"/>
      <c r="J112" s="132"/>
      <c r="K112" s="132"/>
      <c r="L112" s="132"/>
      <c r="M112" s="132"/>
      <c r="N112" s="132"/>
      <c r="O112" s="113"/>
      <c r="P112" s="113"/>
      <c r="Q112" s="21"/>
      <c r="R112" s="9"/>
    </row>
    <row r="113" spans="1:24" ht="21.75" customHeight="1" thickBot="1">
      <c r="A113" s="111"/>
      <c r="B113" s="113"/>
      <c r="C113" s="114"/>
      <c r="D113" s="113" t="s">
        <v>45</v>
      </c>
      <c r="E113" s="132"/>
      <c r="F113" s="132"/>
      <c r="G113" s="111"/>
      <c r="H113" s="113"/>
      <c r="I113" s="114"/>
      <c r="J113" s="113" t="s">
        <v>216</v>
      </c>
      <c r="K113" s="113"/>
      <c r="L113" s="583"/>
      <c r="M113" s="583"/>
      <c r="N113" s="583"/>
      <c r="O113" s="583"/>
      <c r="P113" s="113" t="s">
        <v>29</v>
      </c>
      <c r="Q113" s="21"/>
      <c r="R113" s="9"/>
    </row>
    <row r="114" spans="1:24" ht="23.1" customHeight="1">
      <c r="A114" s="127"/>
      <c r="B114" s="161"/>
      <c r="C114" s="148"/>
      <c r="D114" s="161"/>
      <c r="E114" s="145"/>
      <c r="F114" s="145"/>
      <c r="G114" s="127"/>
      <c r="H114" s="161"/>
      <c r="I114" s="148"/>
      <c r="J114" s="161"/>
      <c r="K114" s="161"/>
      <c r="L114" s="169"/>
      <c r="M114" s="169"/>
      <c r="N114" s="169"/>
      <c r="O114" s="169"/>
      <c r="P114" s="161"/>
      <c r="Q114" s="56"/>
      <c r="R114" s="9"/>
    </row>
    <row r="115" spans="1:24" ht="17.25">
      <c r="A115" s="252" t="s">
        <v>376</v>
      </c>
      <c r="B115" s="113"/>
      <c r="C115" s="113"/>
      <c r="D115" s="113"/>
      <c r="E115" s="142"/>
      <c r="F115" s="116"/>
      <c r="G115" s="116"/>
      <c r="H115" s="116"/>
      <c r="I115" s="116"/>
      <c r="J115" s="116"/>
      <c r="K115" s="116"/>
      <c r="L115" s="116"/>
      <c r="M115" s="140"/>
      <c r="N115" s="140"/>
      <c r="O115" s="113"/>
      <c r="P115" s="112"/>
      <c r="Q115" s="21"/>
      <c r="R115" s="9"/>
    </row>
    <row r="116" spans="1:24" ht="6" customHeight="1">
      <c r="A116" s="111"/>
      <c r="B116" s="113"/>
      <c r="C116" s="113"/>
      <c r="D116" s="113"/>
      <c r="E116" s="113"/>
      <c r="F116" s="113"/>
      <c r="G116" s="113"/>
      <c r="H116" s="111"/>
      <c r="I116" s="111"/>
      <c r="J116" s="111"/>
      <c r="K116" s="111"/>
      <c r="L116" s="111"/>
      <c r="M116" s="111"/>
      <c r="N116" s="111"/>
      <c r="O116" s="123"/>
      <c r="P116" s="112"/>
      <c r="Q116" s="21"/>
      <c r="R116" s="9"/>
    </row>
    <row r="117" spans="1:24" ht="21.75" thickBot="1">
      <c r="A117" s="113" t="s">
        <v>500</v>
      </c>
      <c r="C117" s="141"/>
      <c r="D117" s="113"/>
      <c r="E117" s="113"/>
      <c r="F117" s="113"/>
      <c r="G117" s="113"/>
      <c r="H117" s="111"/>
      <c r="K117" s="140"/>
      <c r="L117" s="111"/>
      <c r="M117" s="111"/>
      <c r="N117" s="111"/>
      <c r="O117" s="123"/>
      <c r="P117" s="112"/>
      <c r="Q117" s="21"/>
      <c r="R117" s="6" t="s">
        <v>4</v>
      </c>
      <c r="S117" s="7" t="str">
        <f>IF(COUNTIF(C118:I126,"ﾚ")=0,"該当する欄に『４つまで』入力してください","OK")</f>
        <v>該当する欄に『４つまで』入力してください</v>
      </c>
    </row>
    <row r="118" spans="1:24" ht="21.75" thickBot="1">
      <c r="A118" s="111"/>
      <c r="B118" s="113"/>
      <c r="C118" s="114"/>
      <c r="D118" s="113" t="s">
        <v>485</v>
      </c>
      <c r="E118" s="113"/>
      <c r="F118" s="113"/>
      <c r="G118" s="113"/>
      <c r="H118" s="111"/>
      <c r="I118" s="114"/>
      <c r="J118" s="113" t="s">
        <v>420</v>
      </c>
      <c r="L118" s="140"/>
      <c r="M118" s="113"/>
      <c r="N118" s="111"/>
      <c r="O118" s="123"/>
      <c r="P118" s="112"/>
      <c r="Q118" s="21"/>
      <c r="R118" s="392"/>
      <c r="S118" s="8"/>
      <c r="X118" s="8"/>
    </row>
    <row r="119" spans="1:24" ht="8.1" customHeight="1" thickBot="1">
      <c r="A119" s="111"/>
      <c r="B119" s="113"/>
      <c r="C119" s="113"/>
      <c r="D119" s="113"/>
      <c r="E119" s="113"/>
      <c r="F119" s="113"/>
      <c r="G119" s="113"/>
      <c r="H119" s="111"/>
      <c r="I119" s="113"/>
      <c r="J119" s="113"/>
      <c r="K119" s="113"/>
      <c r="L119" s="113"/>
      <c r="M119" s="113"/>
      <c r="N119" s="111"/>
      <c r="O119" s="123"/>
      <c r="P119" s="149"/>
      <c r="Q119" s="21"/>
      <c r="R119" s="392"/>
      <c r="S119" s="8"/>
      <c r="X119" s="8"/>
    </row>
    <row r="120" spans="1:24" ht="21.75" thickBot="1">
      <c r="A120" s="111"/>
      <c r="B120" s="113"/>
      <c r="C120" s="114"/>
      <c r="D120" s="113" t="s">
        <v>437</v>
      </c>
      <c r="E120" s="113"/>
      <c r="F120" s="113"/>
      <c r="G120" s="113"/>
      <c r="H120" s="111"/>
      <c r="I120" s="114"/>
      <c r="J120" s="113" t="s">
        <v>438</v>
      </c>
      <c r="L120" s="113"/>
      <c r="M120" s="148"/>
      <c r="N120" s="111"/>
      <c r="O120" s="123"/>
      <c r="P120" s="149"/>
      <c r="Q120" s="21"/>
      <c r="R120" s="392"/>
      <c r="S120" s="8"/>
      <c r="X120" s="8"/>
    </row>
    <row r="121" spans="1:24" ht="8.1" customHeight="1" thickBot="1">
      <c r="A121" s="111"/>
      <c r="B121" s="113"/>
      <c r="C121" s="113"/>
      <c r="D121" s="113"/>
      <c r="E121" s="113"/>
      <c r="F121" s="113"/>
      <c r="G121" s="113"/>
      <c r="H121" s="111"/>
      <c r="I121" s="113"/>
      <c r="J121" s="113"/>
      <c r="K121" s="135"/>
      <c r="L121" s="135"/>
      <c r="M121" s="116"/>
      <c r="N121" s="111"/>
      <c r="O121" s="149"/>
      <c r="P121" s="112"/>
      <c r="Q121" s="21"/>
      <c r="R121" s="392"/>
      <c r="S121" s="8"/>
      <c r="X121" s="8"/>
    </row>
    <row r="122" spans="1:24" ht="21.75" thickBot="1">
      <c r="A122" s="111"/>
      <c r="B122" s="113"/>
      <c r="C122" s="114"/>
      <c r="D122" s="113" t="s">
        <v>439</v>
      </c>
      <c r="E122" s="113"/>
      <c r="I122" s="114"/>
      <c r="J122" s="113" t="s">
        <v>440</v>
      </c>
      <c r="K122" s="113"/>
      <c r="L122" s="113"/>
      <c r="O122" s="123"/>
      <c r="P122" s="112"/>
      <c r="Q122" s="21"/>
      <c r="R122" s="392"/>
      <c r="S122" s="8"/>
      <c r="X122" s="8"/>
    </row>
    <row r="123" spans="1:24" ht="8.1" customHeight="1" thickBot="1">
      <c r="A123" s="111"/>
      <c r="B123" s="113"/>
      <c r="C123" s="113"/>
      <c r="D123" s="113"/>
      <c r="E123" s="135"/>
      <c r="F123" s="135"/>
      <c r="G123" s="113"/>
      <c r="H123" s="111"/>
      <c r="I123" s="116"/>
      <c r="J123" s="113"/>
      <c r="K123" s="113"/>
      <c r="L123" s="113"/>
      <c r="M123" s="116"/>
      <c r="N123" s="111"/>
      <c r="O123" s="123"/>
      <c r="P123" s="112"/>
      <c r="Q123" s="21"/>
      <c r="R123" s="392"/>
      <c r="S123" s="8"/>
      <c r="X123" s="8"/>
    </row>
    <row r="124" spans="1:24" ht="21.75" thickBot="1">
      <c r="A124" s="123"/>
      <c r="B124" s="113"/>
      <c r="C124" s="114"/>
      <c r="D124" s="113" t="s">
        <v>458</v>
      </c>
      <c r="I124" s="114"/>
      <c r="J124" s="113" t="s">
        <v>501</v>
      </c>
      <c r="Q124" s="150"/>
      <c r="R124" s="392"/>
      <c r="S124" s="8"/>
      <c r="X124" s="8"/>
    </row>
    <row r="125" spans="1:24" ht="8.1" customHeight="1" thickBot="1">
      <c r="A125" s="123"/>
      <c r="B125" s="113"/>
      <c r="C125" s="148"/>
      <c r="D125" s="161"/>
      <c r="E125" s="137"/>
      <c r="F125" s="137"/>
      <c r="G125" s="137"/>
      <c r="H125" s="314"/>
      <c r="I125" s="148"/>
      <c r="J125" s="113"/>
      <c r="K125" s="132"/>
      <c r="L125" s="132"/>
      <c r="M125" s="111"/>
      <c r="N125" s="111"/>
      <c r="O125" s="123"/>
      <c r="Q125" s="21"/>
      <c r="R125" s="392"/>
      <c r="S125" s="8"/>
      <c r="X125" s="8"/>
    </row>
    <row r="126" spans="1:24" ht="21.75" thickBot="1">
      <c r="A126" s="123"/>
      <c r="B126" s="113"/>
      <c r="C126" s="114"/>
      <c r="D126" s="113" t="s">
        <v>502</v>
      </c>
      <c r="E126" s="594"/>
      <c r="F126" s="594"/>
      <c r="G126" s="594"/>
      <c r="H126" s="594"/>
      <c r="I126" s="113" t="s">
        <v>504</v>
      </c>
      <c r="P126" s="397" t="s">
        <v>30</v>
      </c>
      <c r="Q126" s="111"/>
      <c r="R126" s="111"/>
      <c r="S126" s="8"/>
      <c r="X126" s="8"/>
    </row>
    <row r="127" spans="1:24" s="160" customFormat="1" ht="7.5" customHeight="1" thickBot="1">
      <c r="A127" s="149"/>
      <c r="B127" s="161"/>
      <c r="C127" s="148"/>
      <c r="D127" s="161"/>
      <c r="E127" s="164"/>
      <c r="F127" s="164"/>
      <c r="G127" s="164"/>
      <c r="H127" s="164"/>
      <c r="I127" s="164"/>
      <c r="J127" s="164"/>
      <c r="K127" s="314"/>
      <c r="L127" s="145"/>
      <c r="M127" s="148"/>
      <c r="N127" s="161"/>
      <c r="O127" s="145"/>
      <c r="Q127" s="127"/>
      <c r="R127" s="127"/>
      <c r="S127" s="321"/>
      <c r="X127" s="322"/>
    </row>
    <row r="128" spans="1:24" ht="21.75" customHeight="1" thickBot="1">
      <c r="A128" s="123"/>
      <c r="B128" s="113"/>
      <c r="C128" s="114"/>
      <c r="D128" s="113" t="s">
        <v>503</v>
      </c>
      <c r="E128" s="132"/>
      <c r="F128" s="132"/>
      <c r="H128" s="314"/>
      <c r="I128" s="148"/>
      <c r="J128" s="113"/>
      <c r="K128" s="132"/>
      <c r="L128" s="132"/>
      <c r="M128" s="111"/>
      <c r="O128" s="123"/>
      <c r="P128" s="125"/>
      <c r="Q128" s="21"/>
      <c r="R128" s="6"/>
      <c r="S128" s="7"/>
      <c r="X128" s="8"/>
    </row>
    <row r="129" spans="1:24" ht="10.5" customHeight="1">
      <c r="A129" s="123"/>
      <c r="B129" s="112"/>
      <c r="C129" s="263"/>
      <c r="D129" s="112"/>
      <c r="E129" s="151"/>
      <c r="F129" s="151"/>
      <c r="G129" s="112"/>
      <c r="H129" s="123"/>
      <c r="I129" s="123"/>
      <c r="J129" s="123"/>
      <c r="K129" s="123"/>
      <c r="L129" s="123"/>
      <c r="M129" s="123"/>
      <c r="N129" s="123"/>
      <c r="P129" s="112"/>
      <c r="Q129" s="21"/>
      <c r="R129" s="6"/>
      <c r="S129" s="7"/>
      <c r="X129" s="8"/>
    </row>
    <row r="130" spans="1:24" ht="17.25">
      <c r="A130" s="252" t="s">
        <v>375</v>
      </c>
      <c r="B130" s="112"/>
      <c r="C130" s="112"/>
      <c r="D130" s="112"/>
      <c r="E130" s="112"/>
      <c r="F130" s="112"/>
      <c r="G130" s="131"/>
      <c r="H130" s="112"/>
      <c r="I130" s="112"/>
      <c r="J130" s="112"/>
      <c r="K130" s="123"/>
      <c r="L130" s="112"/>
      <c r="M130" s="112"/>
      <c r="N130" s="112"/>
      <c r="O130" s="112"/>
      <c r="P130" s="161"/>
      <c r="Q130" s="21"/>
      <c r="R130" s="9"/>
    </row>
    <row r="131" spans="1:24" ht="6" customHeight="1">
      <c r="A131" s="127"/>
      <c r="B131" s="161"/>
      <c r="C131" s="137"/>
      <c r="D131" s="161"/>
      <c r="E131" s="145"/>
      <c r="F131" s="145"/>
      <c r="G131" s="127"/>
      <c r="H131" s="161"/>
      <c r="I131" s="137"/>
      <c r="J131" s="161"/>
      <c r="K131" s="145"/>
      <c r="L131" s="262"/>
      <c r="M131" s="262"/>
      <c r="N131" s="262"/>
      <c r="O131" s="161"/>
      <c r="P131" s="161"/>
      <c r="Q131" s="21"/>
      <c r="R131" s="9"/>
    </row>
    <row r="132" spans="1:24" ht="17.25">
      <c r="A132" s="161" t="s">
        <v>497</v>
      </c>
      <c r="C132" s="161"/>
      <c r="D132" s="161"/>
      <c r="E132" s="162"/>
      <c r="F132" s="137"/>
      <c r="G132" s="137"/>
      <c r="H132" s="137"/>
      <c r="I132" s="137"/>
      <c r="J132" s="137"/>
      <c r="K132" s="137"/>
      <c r="L132" s="137"/>
      <c r="M132" s="163"/>
      <c r="N132" s="163"/>
      <c r="O132" s="161"/>
      <c r="P132" s="113"/>
      <c r="Q132" s="21"/>
    </row>
    <row r="133" spans="1:24" ht="6" customHeight="1">
      <c r="A133" s="111"/>
      <c r="B133" s="141"/>
      <c r="C133" s="113"/>
      <c r="D133" s="113"/>
      <c r="E133" s="142"/>
      <c r="F133" s="116"/>
      <c r="G133" s="116"/>
      <c r="H133" s="116"/>
      <c r="I133" s="116"/>
      <c r="J133" s="116"/>
      <c r="K133" s="116"/>
      <c r="L133" s="116"/>
      <c r="M133" s="140"/>
      <c r="N133" s="140"/>
      <c r="O133" s="113"/>
      <c r="P133" s="113"/>
      <c r="Q133" s="21"/>
    </row>
    <row r="134" spans="1:24" ht="21.75" thickBot="1">
      <c r="A134" s="111"/>
      <c r="B134" s="113"/>
      <c r="C134" s="141" t="s">
        <v>256</v>
      </c>
      <c r="D134" s="141"/>
      <c r="E134" s="143"/>
      <c r="F134" s="144"/>
      <c r="G134" s="398" t="s">
        <v>493</v>
      </c>
      <c r="H134" s="144"/>
      <c r="I134" s="116"/>
      <c r="J134" s="116"/>
      <c r="K134" s="116"/>
      <c r="L134" s="116"/>
      <c r="M134" s="140"/>
      <c r="N134" s="140"/>
      <c r="O134" s="113"/>
      <c r="Q134" s="21"/>
      <c r="R134" s="6" t="s">
        <v>4</v>
      </c>
      <c r="S134" s="7" t="str">
        <f>IF(COUNTIF(C135:C137,"ﾚ")=0,"該当する充足状況を入力してください","OK")</f>
        <v>該当する充足状況を入力してください</v>
      </c>
    </row>
    <row r="135" spans="1:24" ht="21.75" thickBot="1">
      <c r="A135" s="111"/>
      <c r="B135" s="113"/>
      <c r="C135" s="114"/>
      <c r="D135" s="111" t="s">
        <v>41</v>
      </c>
      <c r="E135" s="142"/>
      <c r="F135" s="111" t="s">
        <v>495</v>
      </c>
      <c r="G135" s="114"/>
      <c r="H135" s="124" t="s">
        <v>192</v>
      </c>
      <c r="I135" s="114"/>
      <c r="J135" s="121" t="s">
        <v>193</v>
      </c>
      <c r="K135" s="114"/>
      <c r="L135" s="111" t="s">
        <v>194</v>
      </c>
      <c r="M135" s="140"/>
      <c r="N135" s="113" t="s">
        <v>31</v>
      </c>
      <c r="O135" s="113"/>
      <c r="Q135" s="21"/>
      <c r="R135" s="6" t="s">
        <v>4</v>
      </c>
      <c r="S135" s="18" t="str">
        <f>IF(C135="ﾚ",IF(G135="ﾚ","OK",IF(I135="ﾚ","OK",IF(K135="ﾚ","OK","該当する区分に入力してください"))),"")</f>
        <v/>
      </c>
      <c r="X135" s="50"/>
    </row>
    <row r="136" spans="1:24" ht="21" customHeight="1" thickBot="1">
      <c r="A136" s="123"/>
      <c r="B136" s="111"/>
      <c r="C136" s="111"/>
      <c r="D136" s="111"/>
      <c r="E136" s="142"/>
      <c r="F136" s="116"/>
      <c r="G136" s="116"/>
      <c r="H136" s="116"/>
      <c r="I136" s="116"/>
      <c r="J136" s="116"/>
      <c r="K136" s="116"/>
      <c r="L136" s="116"/>
      <c r="M136" s="140"/>
      <c r="N136" s="140"/>
      <c r="O136" s="113"/>
      <c r="P136" s="113"/>
      <c r="Q136" s="21"/>
      <c r="R136" s="9"/>
    </row>
    <row r="137" spans="1:24" ht="21.75" thickBot="1">
      <c r="A137" s="123"/>
      <c r="B137" s="113"/>
      <c r="C137" s="114"/>
      <c r="D137" s="111" t="s">
        <v>257</v>
      </c>
      <c r="E137" s="145"/>
      <c r="F137" s="111" t="s">
        <v>495</v>
      </c>
      <c r="G137" s="114"/>
      <c r="H137" s="124" t="s">
        <v>192</v>
      </c>
      <c r="I137" s="114"/>
      <c r="J137" s="121" t="s">
        <v>193</v>
      </c>
      <c r="K137" s="114"/>
      <c r="L137" s="111" t="s">
        <v>194</v>
      </c>
      <c r="M137" s="140"/>
      <c r="N137" s="113" t="s">
        <v>218</v>
      </c>
      <c r="P137" s="102"/>
      <c r="Q137" s="21"/>
      <c r="R137" s="6" t="s">
        <v>4</v>
      </c>
      <c r="S137" s="18" t="str">
        <f>IF(C137="ﾚ",IF(G137="ﾚ","OK",IF(I137="ﾚ","OK",IF(K137="ﾚ","OK","該当する区分に入力してください"))),"")</f>
        <v/>
      </c>
    </row>
    <row r="138" spans="1:24" ht="23.1" customHeight="1">
      <c r="A138" s="123"/>
      <c r="B138" s="113"/>
      <c r="C138" s="148"/>
      <c r="D138" s="127"/>
      <c r="E138" s="145"/>
      <c r="F138" s="127"/>
      <c r="G138" s="148"/>
      <c r="H138" s="268"/>
      <c r="I138" s="148"/>
      <c r="J138" s="164"/>
      <c r="K138" s="148"/>
      <c r="L138" s="111"/>
      <c r="M138" s="140"/>
      <c r="N138" s="113"/>
      <c r="P138" s="102"/>
      <c r="Q138" s="21"/>
      <c r="R138" s="6"/>
      <c r="S138" s="7"/>
    </row>
    <row r="139" spans="1:24" ht="21" customHeight="1">
      <c r="A139" s="164" t="s">
        <v>441</v>
      </c>
      <c r="C139" s="137"/>
      <c r="D139" s="127"/>
      <c r="E139" s="137"/>
      <c r="F139" s="127"/>
      <c r="G139" s="127"/>
      <c r="H139" s="127"/>
      <c r="I139" s="152"/>
      <c r="J139" s="127"/>
      <c r="K139" s="127"/>
      <c r="L139" s="127"/>
      <c r="M139" s="137"/>
      <c r="N139" s="127"/>
      <c r="O139" s="111"/>
      <c r="P139" s="116"/>
      <c r="Q139" s="21"/>
      <c r="R139" s="6"/>
      <c r="S139" s="7"/>
    </row>
    <row r="140" spans="1:24" ht="6" customHeight="1" thickBot="1">
      <c r="A140" s="123"/>
      <c r="B140" s="382"/>
      <c r="C140" s="116"/>
      <c r="D140" s="127"/>
      <c r="E140" s="137"/>
      <c r="F140" s="127"/>
      <c r="G140" s="127"/>
      <c r="H140" s="127"/>
      <c r="I140" s="137"/>
      <c r="J140" s="127"/>
      <c r="K140" s="127"/>
      <c r="L140" s="104"/>
      <c r="M140" s="137"/>
      <c r="N140" s="127"/>
      <c r="O140" s="111"/>
      <c r="P140" s="166"/>
      <c r="Q140" s="21"/>
      <c r="R140" s="6"/>
      <c r="S140" s="7"/>
    </row>
    <row r="141" spans="1:24" ht="21" customHeight="1" thickBot="1">
      <c r="A141" s="577" t="s">
        <v>442</v>
      </c>
      <c r="B141" s="578"/>
      <c r="C141" s="114"/>
      <c r="D141" s="111" t="s">
        <v>443</v>
      </c>
      <c r="E141" s="127"/>
      <c r="F141" s="127"/>
      <c r="I141" s="114"/>
      <c r="J141" s="111" t="s">
        <v>444</v>
      </c>
      <c r="K141" s="137"/>
      <c r="N141" s="127"/>
      <c r="O141" s="111"/>
      <c r="P141" s="166"/>
      <c r="Q141" s="21"/>
      <c r="R141" s="6" t="s">
        <v>4</v>
      </c>
      <c r="S141" s="18" t="str">
        <f>IF(COUNTBLANK(C141:O147)=84,"該当する欄「全て」に入力してください","OK")</f>
        <v>該当する欄「全て」に入力してください</v>
      </c>
    </row>
    <row r="142" spans="1:24" ht="6" customHeight="1" thickBot="1">
      <c r="A142" s="123"/>
      <c r="B142" s="382"/>
      <c r="C142" s="116"/>
      <c r="D142" s="127"/>
      <c r="K142" s="127"/>
      <c r="L142" s="104"/>
      <c r="M142" s="137"/>
      <c r="N142" s="127"/>
      <c r="O142" s="111"/>
      <c r="P142" s="166"/>
      <c r="Q142" s="21"/>
      <c r="R142" s="6"/>
      <c r="S142" s="7"/>
    </row>
    <row r="143" spans="1:24" ht="21" customHeight="1" thickBot="1">
      <c r="A143" s="123"/>
      <c r="B143" s="382"/>
      <c r="C143" s="114"/>
      <c r="D143" s="111" t="s">
        <v>445</v>
      </c>
      <c r="G143" s="127"/>
      <c r="H143" s="127"/>
      <c r="I143" s="137"/>
      <c r="J143" s="127"/>
      <c r="K143" s="127"/>
      <c r="L143" s="104"/>
      <c r="M143" s="137"/>
      <c r="N143" s="127"/>
      <c r="O143" s="111"/>
      <c r="P143" s="166"/>
      <c r="Q143" s="21"/>
      <c r="R143" s="6"/>
      <c r="S143" s="7"/>
    </row>
    <row r="144" spans="1:24" ht="6" customHeight="1" thickBot="1">
      <c r="A144" s="123"/>
      <c r="B144" s="382"/>
      <c r="C144" s="116"/>
      <c r="D144" s="127"/>
      <c r="K144" s="127"/>
      <c r="L144" s="104"/>
      <c r="M144" s="137"/>
      <c r="N144" s="127"/>
      <c r="O144" s="111"/>
      <c r="P144" s="166"/>
      <c r="Q144" s="21"/>
      <c r="R144" s="6"/>
      <c r="S144" s="7"/>
    </row>
    <row r="145" spans="1:19" ht="21" customHeight="1" thickBot="1">
      <c r="A145" s="123"/>
      <c r="B145" s="382"/>
      <c r="C145" s="114"/>
      <c r="D145" s="127" t="s">
        <v>446</v>
      </c>
      <c r="G145" s="127"/>
      <c r="H145" s="127"/>
      <c r="I145" s="114"/>
      <c r="J145" s="127" t="s">
        <v>447</v>
      </c>
      <c r="M145" s="127"/>
      <c r="Q145" s="21"/>
      <c r="R145" s="6"/>
      <c r="S145" s="7"/>
    </row>
    <row r="146" spans="1:19" ht="6" customHeight="1" thickBot="1">
      <c r="A146" s="123"/>
      <c r="B146" s="382"/>
      <c r="C146" s="116"/>
      <c r="D146" s="127"/>
      <c r="K146" s="127"/>
      <c r="L146" s="104"/>
      <c r="M146" s="137"/>
      <c r="N146" s="127"/>
      <c r="O146" s="111"/>
      <c r="P146" s="166"/>
      <c r="Q146" s="21"/>
      <c r="R146" s="6"/>
      <c r="S146" s="7"/>
    </row>
    <row r="147" spans="1:19" ht="21" customHeight="1" thickBot="1">
      <c r="A147" s="123"/>
      <c r="B147" s="382"/>
      <c r="C147" s="114"/>
      <c r="D147" s="127" t="s">
        <v>448</v>
      </c>
      <c r="G147" s="127"/>
      <c r="H147" s="104"/>
      <c r="I147" s="114"/>
      <c r="J147" s="127" t="s">
        <v>449</v>
      </c>
      <c r="M147" s="137"/>
      <c r="N147" s="127"/>
      <c r="Q147" s="21"/>
      <c r="R147" s="6"/>
      <c r="S147" s="7"/>
    </row>
    <row r="148" spans="1:19" ht="6" customHeight="1">
      <c r="A148" s="123"/>
      <c r="B148" s="382"/>
      <c r="C148" s="116"/>
      <c r="D148" s="127"/>
      <c r="G148" s="127"/>
      <c r="H148" s="127"/>
      <c r="I148" s="137"/>
      <c r="J148" s="127"/>
      <c r="K148" s="127"/>
      <c r="L148" s="104"/>
      <c r="M148" s="137"/>
      <c r="N148" s="127"/>
      <c r="O148" s="111"/>
      <c r="P148" s="166"/>
      <c r="Q148" s="21"/>
      <c r="R148" s="6"/>
      <c r="S148" s="7"/>
    </row>
    <row r="149" spans="1:19" ht="12.75" customHeight="1" thickBot="1">
      <c r="A149" s="123"/>
      <c r="B149" s="382"/>
      <c r="C149" s="116"/>
      <c r="D149" s="127"/>
      <c r="E149" s="137"/>
      <c r="F149" s="127"/>
      <c r="G149" s="127"/>
      <c r="H149" s="127"/>
      <c r="I149" s="137"/>
      <c r="J149" s="127"/>
      <c r="K149" s="127"/>
      <c r="L149" s="104"/>
      <c r="M149" s="137"/>
      <c r="N149" s="127"/>
      <c r="O149" s="111"/>
      <c r="P149" s="166"/>
      <c r="Q149" s="21"/>
      <c r="R149" s="6"/>
      <c r="S149" s="7"/>
    </row>
    <row r="150" spans="1:19" ht="21" customHeight="1" thickBot="1">
      <c r="A150" s="581" t="s">
        <v>450</v>
      </c>
      <c r="B150" s="582"/>
      <c r="C150" s="114"/>
      <c r="D150" s="268" t="s">
        <v>451</v>
      </c>
      <c r="E150" s="114"/>
      <c r="F150" s="127" t="s">
        <v>452</v>
      </c>
      <c r="G150" s="114"/>
      <c r="H150" s="127" t="s">
        <v>453</v>
      </c>
      <c r="I150" s="114"/>
      <c r="J150" s="111" t="s">
        <v>454</v>
      </c>
      <c r="K150" s="114"/>
      <c r="L150" s="127" t="s">
        <v>455</v>
      </c>
      <c r="M150" s="114"/>
      <c r="N150" s="164" t="s">
        <v>456</v>
      </c>
      <c r="O150" s="114"/>
      <c r="P150" s="127" t="s">
        <v>449</v>
      </c>
      <c r="Q150" s="21"/>
      <c r="R150" s="6" t="s">
        <v>4</v>
      </c>
      <c r="S150" s="18" t="str">
        <f>IF(COUNTBLANK(C150:O150)=7,"該当する欄「全て」に入力してください","OK")</f>
        <v>該当する欄「全て」に入力してください</v>
      </c>
    </row>
    <row r="151" spans="1:19" ht="24.95" customHeight="1">
      <c r="A151" s="123"/>
      <c r="B151" s="113"/>
      <c r="C151" s="148"/>
      <c r="D151" s="127"/>
      <c r="E151" s="145"/>
      <c r="F151" s="127"/>
      <c r="G151" s="148"/>
      <c r="H151" s="268"/>
      <c r="I151" s="148"/>
      <c r="J151" s="164"/>
      <c r="K151" s="148"/>
      <c r="L151" s="111"/>
      <c r="M151" s="140"/>
      <c r="N151" s="113"/>
      <c r="P151" s="102"/>
      <c r="Q151" s="21"/>
      <c r="R151" s="6"/>
      <c r="S151" s="7"/>
    </row>
    <row r="152" spans="1:19" ht="17.25">
      <c r="A152" s="252" t="s">
        <v>457</v>
      </c>
      <c r="C152" s="137"/>
      <c r="D152" s="127"/>
      <c r="E152" s="137"/>
      <c r="F152" s="127"/>
      <c r="G152" s="127"/>
      <c r="H152" s="127"/>
      <c r="I152" s="152"/>
      <c r="J152" s="127"/>
      <c r="K152" s="127"/>
      <c r="L152" s="127"/>
      <c r="M152" s="137"/>
      <c r="N152" s="127"/>
      <c r="O152" s="111"/>
      <c r="P152" s="116"/>
      <c r="Q152" s="21"/>
      <c r="R152" s="9"/>
    </row>
    <row r="153" spans="1:19" ht="6" customHeight="1">
      <c r="A153" s="123"/>
      <c r="B153" s="382"/>
      <c r="C153" s="116"/>
      <c r="D153" s="127"/>
      <c r="E153" s="137"/>
      <c r="F153" s="127"/>
      <c r="G153" s="127"/>
      <c r="H153" s="127"/>
      <c r="I153" s="137"/>
      <c r="J153" s="127"/>
      <c r="L153" s="104"/>
      <c r="M153" s="127"/>
      <c r="N153" s="127"/>
      <c r="O153" s="111"/>
      <c r="P153" s="166"/>
      <c r="Q153" s="21"/>
      <c r="R153" s="6"/>
      <c r="S153" s="7"/>
    </row>
    <row r="154" spans="1:19" s="324" customFormat="1" ht="22.5" customHeight="1">
      <c r="A154" s="592" t="s">
        <v>505</v>
      </c>
      <c r="B154" s="592"/>
      <c r="C154" s="592"/>
      <c r="D154" s="592"/>
      <c r="E154" s="592"/>
      <c r="F154" s="592"/>
      <c r="G154" s="592"/>
      <c r="H154" s="592"/>
      <c r="I154" s="592"/>
      <c r="J154" s="592"/>
      <c r="K154" s="592"/>
      <c r="L154" s="592"/>
      <c r="M154" s="592"/>
      <c r="N154" s="592"/>
      <c r="O154" s="592"/>
      <c r="P154" s="592"/>
      <c r="Q154" s="592"/>
      <c r="R154" s="387"/>
    </row>
    <row r="155" spans="1:19" s="324" customFormat="1" ht="6" customHeight="1">
      <c r="A155" s="384"/>
      <c r="B155" s="364"/>
      <c r="C155" s="370"/>
      <c r="D155" s="316"/>
      <c r="E155" s="315"/>
      <c r="F155" s="316"/>
      <c r="G155" s="316"/>
      <c r="H155" s="316"/>
      <c r="I155" s="315"/>
      <c r="J155" s="316"/>
      <c r="L155" s="385"/>
      <c r="M155" s="316"/>
      <c r="N155" s="316"/>
      <c r="O155" s="318"/>
      <c r="P155" s="373"/>
      <c r="Q155" s="374"/>
      <c r="R155" s="311"/>
      <c r="S155" s="287"/>
    </row>
    <row r="156" spans="1:19" s="324" customFormat="1" ht="22.5" customHeight="1">
      <c r="A156" s="386"/>
      <c r="B156" s="382"/>
      <c r="C156" s="116"/>
      <c r="D156" s="127"/>
      <c r="E156" s="137"/>
      <c r="F156" s="127"/>
      <c r="G156" s="2"/>
      <c r="H156" s="127"/>
      <c r="I156" s="137" t="s">
        <v>481</v>
      </c>
      <c r="J156" s="127"/>
      <c r="K156" s="164"/>
      <c r="L156" s="104"/>
      <c r="M156" s="137" t="s">
        <v>482</v>
      </c>
      <c r="N156" s="127"/>
      <c r="O156" s="111"/>
      <c r="P156" s="373"/>
      <c r="Q156" s="374"/>
      <c r="R156" s="387"/>
    </row>
    <row r="157" spans="1:19" s="324" customFormat="1" ht="6" customHeight="1" thickBot="1">
      <c r="A157" s="386"/>
      <c r="B157" s="116"/>
      <c r="C157" s="127"/>
      <c r="D157" s="137"/>
      <c r="E157" s="127"/>
      <c r="F157" s="2"/>
      <c r="G157" s="2"/>
      <c r="H157" s="127"/>
      <c r="I157" s="127"/>
      <c r="J157" s="127"/>
      <c r="K157" s="1"/>
      <c r="L157" s="104"/>
      <c r="M157" s="127"/>
      <c r="N157" s="127"/>
      <c r="O157" s="111"/>
      <c r="P157" s="373"/>
      <c r="Q157" s="374"/>
      <c r="R157" s="387"/>
    </row>
    <row r="158" spans="1:19" s="324" customFormat="1" ht="22.5" customHeight="1" thickBot="1">
      <c r="A158" s="386"/>
      <c r="B158" s="116" t="s">
        <v>463</v>
      </c>
      <c r="C158" s="127" t="s">
        <v>472</v>
      </c>
      <c r="D158" s="137"/>
      <c r="E158" s="127"/>
      <c r="F158" s="2"/>
      <c r="G158" s="2"/>
      <c r="H158" s="127"/>
      <c r="I158" s="114"/>
      <c r="J158" s="127"/>
      <c r="K158" s="1"/>
      <c r="L158" s="104"/>
      <c r="M158" s="114"/>
      <c r="N158" s="127"/>
      <c r="O158" s="111"/>
      <c r="P158" s="373"/>
      <c r="Q158" s="374"/>
      <c r="R158" s="6" t="s">
        <v>4</v>
      </c>
      <c r="S158" s="7" t="str">
        <f>IF(COUNTIF(I158:M174,"ﾚ")=1,"OK","該当するものに入力してください")</f>
        <v>該当するものに入力してください</v>
      </c>
    </row>
    <row r="159" spans="1:19" s="324" customFormat="1" ht="6" customHeight="1" thickBot="1">
      <c r="A159" s="386"/>
      <c r="B159" s="116"/>
      <c r="C159" s="127"/>
      <c r="D159" s="137"/>
      <c r="E159" s="127"/>
      <c r="F159" s="2"/>
      <c r="G159" s="2"/>
      <c r="H159" s="127"/>
      <c r="I159" s="127"/>
      <c r="J159" s="127"/>
      <c r="K159" s="1"/>
      <c r="L159" s="104"/>
      <c r="M159" s="127"/>
      <c r="N159" s="127"/>
      <c r="O159" s="111"/>
      <c r="P159" s="373"/>
      <c r="Q159" s="374"/>
      <c r="R159" s="387"/>
    </row>
    <row r="160" spans="1:19" s="324" customFormat="1" ht="22.5" customHeight="1" thickBot="1">
      <c r="A160" s="386"/>
      <c r="B160" s="116" t="s">
        <v>464</v>
      </c>
      <c r="C160" s="127" t="s">
        <v>473</v>
      </c>
      <c r="D160" s="137"/>
      <c r="E160" s="127"/>
      <c r="F160" s="2"/>
      <c r="G160" s="2"/>
      <c r="H160" s="127"/>
      <c r="I160" s="114"/>
      <c r="J160" s="127"/>
      <c r="K160" s="1"/>
      <c r="L160" s="104"/>
      <c r="M160" s="114"/>
      <c r="N160" s="127"/>
      <c r="O160" s="111"/>
      <c r="P160" s="373"/>
      <c r="Q160" s="374"/>
      <c r="R160" s="387"/>
    </row>
    <row r="161" spans="1:18" s="324" customFormat="1" ht="6" customHeight="1" thickBot="1">
      <c r="A161" s="386"/>
      <c r="B161" s="116"/>
      <c r="C161" s="127"/>
      <c r="D161" s="137"/>
      <c r="E161" s="127"/>
      <c r="F161" s="2"/>
      <c r="G161" s="2"/>
      <c r="H161" s="127"/>
      <c r="I161" s="127"/>
      <c r="J161" s="127"/>
      <c r="K161" s="1"/>
      <c r="L161" s="104"/>
      <c r="M161" s="127"/>
      <c r="N161" s="127"/>
      <c r="O161" s="111"/>
      <c r="P161" s="373"/>
      <c r="Q161" s="374"/>
      <c r="R161" s="387"/>
    </row>
    <row r="162" spans="1:18" s="324" customFormat="1" ht="22.5" customHeight="1" thickBot="1">
      <c r="A162" s="386"/>
      <c r="B162" s="116" t="s">
        <v>465</v>
      </c>
      <c r="C162" s="127" t="s">
        <v>474</v>
      </c>
      <c r="D162" s="137"/>
      <c r="E162" s="127"/>
      <c r="F162" s="2"/>
      <c r="G162" s="2"/>
      <c r="H162" s="127"/>
      <c r="I162" s="114"/>
      <c r="J162" s="127"/>
      <c r="K162" s="1"/>
      <c r="L162" s="104"/>
      <c r="M162" s="114"/>
      <c r="N162" s="127"/>
      <c r="O162" s="111"/>
      <c r="P162" s="373"/>
      <c r="Q162" s="374"/>
      <c r="R162" s="387"/>
    </row>
    <row r="163" spans="1:18" s="324" customFormat="1" ht="6" customHeight="1" thickBot="1">
      <c r="A163" s="386"/>
      <c r="B163" s="116"/>
      <c r="C163" s="127"/>
      <c r="D163" s="137"/>
      <c r="E163" s="127"/>
      <c r="F163" s="2"/>
      <c r="G163" s="2"/>
      <c r="H163" s="127"/>
      <c r="I163" s="127"/>
      <c r="J163" s="127"/>
      <c r="K163" s="1"/>
      <c r="L163" s="104"/>
      <c r="M163" s="127"/>
      <c r="N163" s="127"/>
      <c r="O163" s="111"/>
      <c r="P163" s="373"/>
      <c r="Q163" s="374"/>
      <c r="R163" s="387"/>
    </row>
    <row r="164" spans="1:18" s="324" customFormat="1" ht="22.5" customHeight="1" thickBot="1">
      <c r="A164" s="386"/>
      <c r="B164" s="116" t="s">
        <v>466</v>
      </c>
      <c r="C164" s="127" t="s">
        <v>475</v>
      </c>
      <c r="D164" s="137"/>
      <c r="E164" s="127"/>
      <c r="F164" s="2"/>
      <c r="G164" s="2"/>
      <c r="H164" s="127"/>
      <c r="I164" s="114"/>
      <c r="J164" s="127"/>
      <c r="K164" s="1"/>
      <c r="L164" s="104"/>
      <c r="M164" s="114"/>
      <c r="N164" s="127"/>
      <c r="O164" s="111"/>
      <c r="P164" s="373"/>
      <c r="Q164" s="374"/>
      <c r="R164" s="387"/>
    </row>
    <row r="165" spans="1:18" s="324" customFormat="1" ht="6" customHeight="1" thickBot="1">
      <c r="A165" s="386"/>
      <c r="B165" s="116"/>
      <c r="C165" s="127"/>
      <c r="D165" s="137"/>
      <c r="E165" s="127"/>
      <c r="F165" s="2"/>
      <c r="G165" s="2"/>
      <c r="H165" s="127"/>
      <c r="I165" s="127"/>
      <c r="J165" s="127"/>
      <c r="K165" s="1"/>
      <c r="L165" s="104"/>
      <c r="M165" s="127"/>
      <c r="N165" s="127"/>
      <c r="O165" s="111"/>
      <c r="P165" s="373"/>
      <c r="Q165" s="374"/>
      <c r="R165" s="387"/>
    </row>
    <row r="166" spans="1:18" s="324" customFormat="1" ht="22.5" customHeight="1" thickBot="1">
      <c r="A166" s="386"/>
      <c r="B166" s="116" t="s">
        <v>467</v>
      </c>
      <c r="C166" s="127" t="s">
        <v>476</v>
      </c>
      <c r="D166" s="137"/>
      <c r="E166" s="127"/>
      <c r="F166" s="2"/>
      <c r="G166" s="2"/>
      <c r="H166" s="127"/>
      <c r="I166" s="114"/>
      <c r="J166" s="127"/>
      <c r="K166" s="1"/>
      <c r="L166" s="104"/>
      <c r="M166" s="114"/>
      <c r="N166" s="127"/>
      <c r="O166" s="111"/>
      <c r="P166" s="373"/>
      <c r="Q166" s="374"/>
      <c r="R166" s="387"/>
    </row>
    <row r="167" spans="1:18" s="324" customFormat="1" ht="6" customHeight="1" thickBot="1">
      <c r="A167" s="386"/>
      <c r="B167" s="116"/>
      <c r="C167" s="127"/>
      <c r="D167" s="137"/>
      <c r="E167" s="127"/>
      <c r="F167" s="2"/>
      <c r="G167" s="2"/>
      <c r="H167" s="127"/>
      <c r="I167" s="127"/>
      <c r="J167" s="127"/>
      <c r="K167" s="1"/>
      <c r="L167" s="104"/>
      <c r="M167" s="127"/>
      <c r="N167" s="127"/>
      <c r="O167" s="111"/>
      <c r="P167" s="373"/>
      <c r="Q167" s="374"/>
      <c r="R167" s="387"/>
    </row>
    <row r="168" spans="1:18" s="324" customFormat="1" ht="22.5" customHeight="1" thickBot="1">
      <c r="A168" s="386"/>
      <c r="B168" s="116" t="s">
        <v>468</v>
      </c>
      <c r="C168" s="127" t="s">
        <v>477</v>
      </c>
      <c r="D168" s="137"/>
      <c r="E168" s="127"/>
      <c r="F168" s="2"/>
      <c r="G168" s="2"/>
      <c r="H168" s="127"/>
      <c r="I168" s="114"/>
      <c r="J168" s="127"/>
      <c r="K168" s="1"/>
      <c r="L168" s="104"/>
      <c r="M168" s="114"/>
      <c r="N168" s="127"/>
      <c r="O168" s="111"/>
      <c r="P168" s="373"/>
      <c r="Q168" s="374"/>
      <c r="R168" s="387"/>
    </row>
    <row r="169" spans="1:18" s="324" customFormat="1" ht="6" customHeight="1" thickBot="1">
      <c r="A169" s="386"/>
      <c r="B169" s="116"/>
      <c r="C169" s="127"/>
      <c r="D169" s="137"/>
      <c r="E169" s="127"/>
      <c r="F169" s="2"/>
      <c r="G169" s="2"/>
      <c r="H169" s="127"/>
      <c r="I169" s="127"/>
      <c r="J169" s="127"/>
      <c r="K169" s="1"/>
      <c r="L169" s="104"/>
      <c r="M169" s="127"/>
      <c r="N169" s="127"/>
      <c r="O169" s="111"/>
      <c r="P169" s="373"/>
      <c r="Q169" s="374"/>
      <c r="R169" s="387"/>
    </row>
    <row r="170" spans="1:18" s="324" customFormat="1" ht="22.5" customHeight="1" thickBot="1">
      <c r="A170" s="386"/>
      <c r="B170" s="116" t="s">
        <v>469</v>
      </c>
      <c r="C170" s="127" t="s">
        <v>478</v>
      </c>
      <c r="D170" s="137"/>
      <c r="E170" s="127"/>
      <c r="F170" s="2"/>
      <c r="G170" s="2"/>
      <c r="H170" s="127"/>
      <c r="I170" s="114"/>
      <c r="J170" s="127"/>
      <c r="K170" s="1"/>
      <c r="L170" s="104"/>
      <c r="M170" s="114"/>
      <c r="N170" s="127"/>
      <c r="O170" s="111"/>
      <c r="P170" s="373"/>
      <c r="Q170" s="374"/>
      <c r="R170" s="387"/>
    </row>
    <row r="171" spans="1:18" s="324" customFormat="1" ht="6" customHeight="1" thickBot="1">
      <c r="A171" s="386"/>
      <c r="B171" s="116"/>
      <c r="C171" s="127"/>
      <c r="D171" s="137"/>
      <c r="E171" s="127"/>
      <c r="F171" s="2"/>
      <c r="G171" s="2"/>
      <c r="H171" s="127"/>
      <c r="I171" s="127"/>
      <c r="J171" s="127"/>
      <c r="K171" s="1"/>
      <c r="L171" s="104"/>
      <c r="M171" s="127"/>
      <c r="N171" s="127"/>
      <c r="O171" s="111"/>
      <c r="P171" s="373"/>
      <c r="Q171" s="374"/>
      <c r="R171" s="387"/>
    </row>
    <row r="172" spans="1:18" s="324" customFormat="1" ht="22.5" customHeight="1" thickBot="1">
      <c r="A172" s="386"/>
      <c r="B172" s="116" t="s">
        <v>470</v>
      </c>
      <c r="C172" s="127" t="s">
        <v>479</v>
      </c>
      <c r="D172" s="137"/>
      <c r="E172" s="127"/>
      <c r="F172" s="2"/>
      <c r="G172" s="2"/>
      <c r="H172" s="127"/>
      <c r="I172" s="114"/>
      <c r="J172" s="127"/>
      <c r="K172" s="1"/>
      <c r="L172" s="104"/>
      <c r="M172" s="114"/>
      <c r="N172" s="127"/>
      <c r="O172" s="111"/>
      <c r="P172" s="373"/>
      <c r="Q172" s="374"/>
      <c r="R172" s="387"/>
    </row>
    <row r="173" spans="1:18" s="324" customFormat="1" ht="6" customHeight="1" thickBot="1">
      <c r="A173" s="386"/>
      <c r="B173" s="116"/>
      <c r="C173" s="127"/>
      <c r="D173" s="137"/>
      <c r="E173" s="127"/>
      <c r="F173" s="2"/>
      <c r="G173" s="2"/>
      <c r="H173" s="127"/>
      <c r="I173" s="127"/>
      <c r="J173" s="127"/>
      <c r="K173" s="1"/>
      <c r="L173" s="104"/>
      <c r="M173" s="127"/>
      <c r="N173" s="127"/>
      <c r="O173" s="111"/>
      <c r="P173" s="373"/>
      <c r="Q173" s="374"/>
      <c r="R173" s="387"/>
    </row>
    <row r="174" spans="1:18" s="324" customFormat="1" ht="22.5" customHeight="1" thickBot="1">
      <c r="A174" s="386"/>
      <c r="B174" s="116" t="s">
        <v>471</v>
      </c>
      <c r="C174" s="127" t="s">
        <v>480</v>
      </c>
      <c r="D174" s="137"/>
      <c r="E174" s="127"/>
      <c r="F174" s="2"/>
      <c r="G174" s="2"/>
      <c r="H174" s="127"/>
      <c r="I174" s="114"/>
      <c r="J174" s="127"/>
      <c r="K174" s="1"/>
      <c r="L174" s="104"/>
      <c r="M174" s="114"/>
      <c r="N174" s="127"/>
      <c r="O174" s="111"/>
      <c r="P174" s="373"/>
      <c r="Q174" s="374"/>
      <c r="R174" s="387"/>
    </row>
    <row r="175" spans="1:18" ht="6" customHeight="1">
      <c r="A175" s="161"/>
      <c r="B175" s="116"/>
      <c r="C175" s="127"/>
      <c r="D175" s="137"/>
      <c r="E175" s="127"/>
      <c r="G175" s="127"/>
      <c r="H175" s="127"/>
      <c r="I175" s="137"/>
      <c r="J175" s="127"/>
      <c r="K175" s="127"/>
      <c r="L175" s="104"/>
      <c r="M175" s="137"/>
      <c r="N175" s="127"/>
      <c r="O175" s="111"/>
      <c r="P175" s="166"/>
      <c r="Q175" s="21"/>
      <c r="R175" s="9"/>
    </row>
    <row r="176" spans="1:18" ht="21.75" customHeight="1">
      <c r="A176" s="123"/>
      <c r="B176" s="116" t="s">
        <v>491</v>
      </c>
      <c r="C176" s="127" t="s">
        <v>492</v>
      </c>
      <c r="D176" s="137"/>
      <c r="E176" s="127"/>
      <c r="H176" s="593"/>
      <c r="I176" s="593"/>
      <c r="J176" s="593"/>
      <c r="K176" s="593"/>
      <c r="L176" s="593"/>
      <c r="M176" s="593"/>
      <c r="N176" s="593"/>
      <c r="O176" s="393"/>
      <c r="P176" s="393"/>
      <c r="Q176" s="386"/>
      <c r="R176" s="9"/>
    </row>
    <row r="177" spans="1:19" ht="6" customHeight="1">
      <c r="A177" s="161"/>
      <c r="B177" s="116"/>
      <c r="C177" s="127"/>
      <c r="D177" s="137"/>
      <c r="E177" s="127"/>
      <c r="G177" s="127"/>
      <c r="H177" s="127"/>
      <c r="I177" s="137"/>
      <c r="J177" s="127"/>
      <c r="K177" s="127"/>
      <c r="L177" s="104"/>
      <c r="M177" s="137"/>
      <c r="N177" s="127"/>
      <c r="O177" s="111"/>
      <c r="P177" s="166"/>
      <c r="Q177" s="21"/>
      <c r="R177" s="9"/>
    </row>
    <row r="178" spans="1:19" ht="21.75" customHeight="1">
      <c r="A178" s="52"/>
      <c r="B178" s="111"/>
      <c r="D178" s="111"/>
      <c r="E178" s="124"/>
      <c r="F178" s="124"/>
      <c r="G178" s="1"/>
      <c r="H178" s="325"/>
      <c r="I178" s="153"/>
      <c r="J178" s="153"/>
      <c r="K178" s="1"/>
      <c r="L178" s="325"/>
      <c r="M178" s="166"/>
      <c r="N178" s="166"/>
      <c r="O178" s="111"/>
      <c r="Q178" s="21"/>
    </row>
    <row r="179" spans="1:19" ht="21.75" customHeight="1" thickBot="1">
      <c r="A179" s="164" t="s">
        <v>483</v>
      </c>
      <c r="B179" s="111"/>
      <c r="D179" s="111"/>
      <c r="E179" s="124"/>
      <c r="F179" s="124"/>
      <c r="G179" s="1"/>
      <c r="H179" s="325"/>
      <c r="I179" s="153"/>
      <c r="J179" s="153"/>
      <c r="K179" s="1"/>
      <c r="L179" s="325"/>
      <c r="M179" s="166"/>
      <c r="N179" s="166"/>
      <c r="O179" s="111"/>
      <c r="Q179" s="21"/>
    </row>
    <row r="180" spans="1:19" ht="34.5" customHeight="1">
      <c r="A180" s="111"/>
      <c r="B180" s="557"/>
      <c r="C180" s="558"/>
      <c r="D180" s="558"/>
      <c r="E180" s="558"/>
      <c r="F180" s="558"/>
      <c r="G180" s="558"/>
      <c r="H180" s="558"/>
      <c r="I180" s="558"/>
      <c r="J180" s="558"/>
      <c r="K180" s="558"/>
      <c r="L180" s="558"/>
      <c r="M180" s="558"/>
      <c r="N180" s="558"/>
      <c r="O180" s="558"/>
      <c r="P180" s="559"/>
      <c r="Q180" s="21"/>
      <c r="R180" s="9"/>
    </row>
    <row r="181" spans="1:19" ht="35.1" customHeight="1" thickBot="1">
      <c r="A181" s="123"/>
      <c r="B181" s="560"/>
      <c r="C181" s="561"/>
      <c r="D181" s="561"/>
      <c r="E181" s="561"/>
      <c r="F181" s="561"/>
      <c r="G181" s="561"/>
      <c r="H181" s="561"/>
      <c r="I181" s="561"/>
      <c r="J181" s="561"/>
      <c r="K181" s="561"/>
      <c r="L181" s="561"/>
      <c r="M181" s="561"/>
      <c r="N181" s="561"/>
      <c r="O181" s="561"/>
      <c r="P181" s="562"/>
      <c r="Q181" s="21"/>
      <c r="R181" s="9"/>
    </row>
    <row r="182" spans="1:19" ht="23.1" customHeight="1">
      <c r="A182" s="52"/>
      <c r="B182" s="111"/>
      <c r="D182" s="111"/>
      <c r="E182" s="124"/>
      <c r="F182" s="124"/>
      <c r="G182" s="1"/>
      <c r="H182" s="325"/>
      <c r="I182" s="153"/>
      <c r="J182" s="153"/>
      <c r="K182" s="1"/>
      <c r="L182" s="325"/>
      <c r="M182" s="166"/>
      <c r="N182" s="166"/>
      <c r="O182" s="111"/>
      <c r="Q182" s="21"/>
    </row>
    <row r="183" spans="1:19" ht="17.25">
      <c r="A183" s="122" t="s">
        <v>423</v>
      </c>
      <c r="B183" s="113"/>
      <c r="C183" s="113"/>
      <c r="D183" s="113"/>
      <c r="E183" s="113"/>
      <c r="F183" s="113"/>
      <c r="G183" s="113"/>
      <c r="H183" s="113"/>
      <c r="I183" s="113"/>
      <c r="J183" s="113"/>
      <c r="K183" s="113"/>
      <c r="L183" s="113"/>
      <c r="M183" s="113"/>
      <c r="N183" s="113"/>
      <c r="O183" s="113"/>
      <c r="P183" s="113"/>
      <c r="Q183" s="21"/>
      <c r="R183" s="9"/>
    </row>
    <row r="184" spans="1:19" ht="6" customHeight="1" thickBot="1">
      <c r="A184" s="122"/>
      <c r="B184" s="113"/>
      <c r="C184" s="113"/>
      <c r="D184" s="113"/>
      <c r="E184" s="113"/>
      <c r="F184" s="113"/>
      <c r="G184" s="113"/>
      <c r="H184" s="113"/>
      <c r="I184" s="113"/>
      <c r="J184" s="113"/>
      <c r="K184" s="113"/>
      <c r="L184" s="113"/>
      <c r="M184" s="113"/>
      <c r="N184" s="113"/>
      <c r="O184" s="113"/>
      <c r="P184" s="113"/>
      <c r="Q184" s="21"/>
      <c r="R184" s="9"/>
    </row>
    <row r="185" spans="1:19" ht="24.95" customHeight="1" thickBot="1">
      <c r="A185" s="111" t="s">
        <v>285</v>
      </c>
      <c r="B185" s="102"/>
      <c r="C185" s="102"/>
      <c r="D185" s="102"/>
      <c r="E185" s="278" t="s">
        <v>269</v>
      </c>
      <c r="F185" s="254"/>
      <c r="G185" s="245" t="s">
        <v>56</v>
      </c>
      <c r="H185" s="102"/>
      <c r="I185" s="278" t="s">
        <v>270</v>
      </c>
      <c r="J185" s="254"/>
      <c r="K185" s="245" t="s">
        <v>56</v>
      </c>
      <c r="L185" s="102"/>
      <c r="M185" s="102"/>
      <c r="N185" s="102"/>
      <c r="O185" s="102"/>
      <c r="R185" s="6" t="s">
        <v>4</v>
      </c>
      <c r="S185" s="18" t="str">
        <f>IF(ISBLANK(F185),"労災保険加入人数を入力してください","OK")</f>
        <v>労災保険加入人数を入力してください</v>
      </c>
    </row>
    <row r="186" spans="1:19" ht="18" customHeight="1" thickBot="1">
      <c r="E186" s="9"/>
      <c r="I186" s="9"/>
      <c r="S186" s="18" t="str">
        <f>IF(ISBLANK(J185),"労災保険未加入人数を入力してください","OK")</f>
        <v>労災保険未加入人数を入力してください</v>
      </c>
    </row>
    <row r="187" spans="1:19" ht="24.95" customHeight="1" thickBot="1">
      <c r="A187" s="111" t="s">
        <v>284</v>
      </c>
      <c r="E187" s="278" t="s">
        <v>269</v>
      </c>
      <c r="F187" s="254"/>
      <c r="G187" s="245" t="s">
        <v>56</v>
      </c>
      <c r="H187" s="102"/>
      <c r="I187" s="278" t="s">
        <v>270</v>
      </c>
      <c r="J187" s="254"/>
      <c r="K187" s="245" t="s">
        <v>56</v>
      </c>
      <c r="R187" s="6" t="s">
        <v>4</v>
      </c>
      <c r="S187" s="18" t="str">
        <f>IF(ISBLANK(F187),"雇用保険加入人数を入力してください","OK")</f>
        <v>雇用保険加入人数を入力してください</v>
      </c>
    </row>
    <row r="188" spans="1:19" ht="18" customHeight="1" thickBot="1">
      <c r="I188" s="9"/>
      <c r="S188" s="18" t="str">
        <f>IF(ISBLANK(J187),"雇用保険未加入人数を入力してください","OK")</f>
        <v>雇用保険未加入人数を入力してください</v>
      </c>
    </row>
    <row r="189" spans="1:19" ht="24.95" customHeight="1" thickBot="1">
      <c r="A189" s="111" t="s">
        <v>286</v>
      </c>
      <c r="B189" s="111"/>
      <c r="C189" s="111"/>
      <c r="D189" s="276"/>
      <c r="E189" s="277" t="s">
        <v>313</v>
      </c>
      <c r="F189" s="254"/>
      <c r="G189" s="245" t="s">
        <v>56</v>
      </c>
      <c r="I189" s="246" t="s">
        <v>314</v>
      </c>
      <c r="J189" s="254"/>
      <c r="K189" s="245" t="s">
        <v>56</v>
      </c>
      <c r="R189" s="6" t="s">
        <v>4</v>
      </c>
      <c r="S189" s="18" t="str">
        <f>IF(ISBLANK(F189),"医療保険（国保）加入人数を入力してください","OK")</f>
        <v>医療保険（国保）加入人数を入力してください</v>
      </c>
    </row>
    <row r="190" spans="1:19" ht="18" customHeight="1" thickBot="1">
      <c r="I190" s="9"/>
      <c r="S190" s="18" t="str">
        <f>IF(ISBLANK(J189),"医療保険（社保）加入人数を入力してください","OK")</f>
        <v>医療保険（社保）加入人数を入力してください</v>
      </c>
    </row>
    <row r="191" spans="1:19" ht="24.95" customHeight="1" thickBot="1">
      <c r="A191" s="111" t="s">
        <v>287</v>
      </c>
      <c r="E191" s="278" t="s">
        <v>271</v>
      </c>
      <c r="F191" s="254"/>
      <c r="G191" s="245" t="s">
        <v>56</v>
      </c>
      <c r="I191" s="278" t="s">
        <v>272</v>
      </c>
      <c r="J191" s="254"/>
      <c r="K191" s="245" t="s">
        <v>56</v>
      </c>
      <c r="R191" s="6" t="s">
        <v>4</v>
      </c>
      <c r="S191" s="18" t="str">
        <f>IF(ISBLANK(F191),"国民年金加入人数を入力してください","OK")</f>
        <v>国民年金加入人数を入力してください</v>
      </c>
    </row>
    <row r="192" spans="1:19" ht="24.95" customHeight="1">
      <c r="A192" s="111"/>
      <c r="E192" s="395"/>
      <c r="F192" s="396"/>
      <c r="G192" s="396"/>
      <c r="H192" s="160"/>
      <c r="I192" s="379"/>
      <c r="J192" s="396"/>
      <c r="K192" s="396"/>
      <c r="P192" s="125" t="s">
        <v>30</v>
      </c>
      <c r="R192" s="6"/>
      <c r="S192" s="18"/>
    </row>
    <row r="193" spans="1:24" ht="24.95" customHeight="1">
      <c r="A193" s="111"/>
      <c r="E193" s="395"/>
      <c r="F193" s="396"/>
      <c r="G193" s="396"/>
      <c r="H193" s="160"/>
      <c r="I193" s="379"/>
      <c r="J193" s="396"/>
      <c r="K193" s="396"/>
      <c r="P193" s="125"/>
      <c r="R193" s="6"/>
      <c r="S193" s="18"/>
    </row>
    <row r="194" spans="1:24" ht="20.45" customHeight="1">
      <c r="A194" s="111"/>
      <c r="B194" s="113"/>
      <c r="C194" s="113"/>
      <c r="D194" s="113"/>
      <c r="E194" s="113"/>
      <c r="F194" s="113"/>
      <c r="G194" s="113"/>
      <c r="H194" s="113"/>
      <c r="I194" s="113"/>
      <c r="J194" s="113"/>
      <c r="K194" s="113"/>
      <c r="L194" s="113"/>
      <c r="M194" s="113"/>
      <c r="P194" s="113"/>
      <c r="Q194" s="21"/>
      <c r="R194" s="111"/>
      <c r="S194" s="18" t="str">
        <f>IF(ISBLANK(J191),"厚生年金加入人数を入力してください","OK")</f>
        <v>厚生年金加入人数を入力してください</v>
      </c>
    </row>
    <row r="195" spans="1:24" ht="10.5" customHeight="1">
      <c r="A195" s="111"/>
      <c r="B195" s="113"/>
      <c r="C195" s="113"/>
      <c r="D195" s="113"/>
      <c r="E195" s="113"/>
      <c r="F195" s="113"/>
      <c r="G195" s="113"/>
      <c r="H195" s="113"/>
      <c r="I195" s="113"/>
      <c r="J195" s="113"/>
      <c r="K195" s="113"/>
      <c r="L195" s="113"/>
      <c r="M195" s="113"/>
      <c r="P195" s="113"/>
      <c r="Q195" s="21"/>
      <c r="R195" s="111"/>
      <c r="S195" s="18"/>
    </row>
    <row r="196" spans="1:24" ht="22.5" customHeight="1">
      <c r="A196" s="122" t="s">
        <v>434</v>
      </c>
      <c r="B196" s="111"/>
      <c r="C196" s="111"/>
      <c r="D196" s="111"/>
      <c r="E196" s="137"/>
      <c r="F196" s="111"/>
      <c r="G196" s="111"/>
      <c r="H196" s="111"/>
      <c r="I196" s="111"/>
      <c r="J196" s="111"/>
      <c r="K196" s="111"/>
      <c r="L196" s="111"/>
      <c r="M196" s="111"/>
      <c r="P196" s="123"/>
      <c r="Q196" s="21"/>
      <c r="R196" s="9"/>
    </row>
    <row r="197" spans="1:24" ht="6" customHeight="1">
      <c r="A197" s="122"/>
      <c r="B197" s="111"/>
      <c r="C197" s="111"/>
      <c r="D197" s="111"/>
      <c r="E197" s="137"/>
      <c r="F197" s="111"/>
      <c r="G197" s="111"/>
      <c r="H197" s="111"/>
      <c r="I197" s="111"/>
      <c r="J197" s="111"/>
      <c r="K197" s="111"/>
      <c r="L197" s="111"/>
      <c r="M197" s="111"/>
      <c r="P197" s="123"/>
      <c r="Q197" s="21"/>
      <c r="R197" s="9"/>
    </row>
    <row r="198" spans="1:24" ht="21.75" customHeight="1">
      <c r="A198" s="380" t="s">
        <v>484</v>
      </c>
      <c r="B198" s="111"/>
      <c r="C198" s="111"/>
      <c r="D198" s="111"/>
      <c r="E198" s="137"/>
      <c r="F198" s="111"/>
      <c r="G198" s="111"/>
      <c r="H198" s="111"/>
      <c r="I198" s="111"/>
      <c r="J198" s="111"/>
      <c r="K198" s="111"/>
      <c r="L198" s="111"/>
      <c r="M198" s="111"/>
      <c r="P198" s="123"/>
      <c r="Q198" s="21"/>
      <c r="R198" s="9"/>
    </row>
    <row r="199" spans="1:24" ht="9.75" customHeight="1" thickBot="1">
      <c r="A199" s="380"/>
      <c r="B199" s="111"/>
      <c r="C199" s="111"/>
      <c r="D199" s="111"/>
      <c r="E199" s="137"/>
      <c r="F199" s="111"/>
      <c r="G199" s="111"/>
      <c r="H199" s="111"/>
      <c r="I199" s="111"/>
      <c r="J199" s="111"/>
      <c r="K199" s="111"/>
      <c r="L199" s="111"/>
      <c r="M199" s="111"/>
      <c r="P199" s="123"/>
      <c r="Q199" s="21"/>
      <c r="R199" s="9"/>
    </row>
    <row r="200" spans="1:24" ht="21.75" thickBot="1">
      <c r="A200" s="111"/>
      <c r="B200" s="113"/>
      <c r="C200" s="114"/>
      <c r="D200" s="113" t="s">
        <v>426</v>
      </c>
      <c r="E200" s="113"/>
      <c r="F200" s="113"/>
      <c r="G200" s="148"/>
      <c r="H200" s="113"/>
      <c r="I200" s="114"/>
      <c r="J200" s="113" t="s">
        <v>427</v>
      </c>
      <c r="L200" s="113"/>
      <c r="M200" s="113"/>
      <c r="N200" s="113"/>
      <c r="O200" s="112"/>
      <c r="Q200" s="21"/>
      <c r="R200" s="6" t="s">
        <v>4</v>
      </c>
      <c r="S200" s="18" t="str">
        <f>IF(COUNTBLANK(C200:I204)=32,"該当する欄「全て」に入力してください","OK")</f>
        <v>該当する欄「全て」に入力してください</v>
      </c>
      <c r="X200" s="279" t="str">
        <f>IF(C200="ﾚ",1,IF(G200="ﾚ",2,IF(I200="ﾚ",3,"")))</f>
        <v/>
      </c>
    </row>
    <row r="201" spans="1:24" ht="7.5" customHeight="1" thickBot="1">
      <c r="A201" s="111"/>
      <c r="B201" s="113"/>
      <c r="C201" s="127"/>
      <c r="D201" s="127"/>
      <c r="E201" s="127"/>
      <c r="F201" s="127"/>
      <c r="G201" s="127"/>
      <c r="H201" s="127"/>
      <c r="I201" s="127"/>
      <c r="J201" s="127"/>
      <c r="K201" s="127"/>
      <c r="L201" s="113"/>
      <c r="M201" s="113"/>
      <c r="N201" s="113"/>
      <c r="O201" s="113"/>
      <c r="P201" s="113"/>
      <c r="Q201" s="21"/>
      <c r="R201" s="9"/>
    </row>
    <row r="202" spans="1:24" ht="21.75" thickBot="1">
      <c r="A202" s="380"/>
      <c r="B202" s="113"/>
      <c r="C202" s="114"/>
      <c r="D202" s="113" t="s">
        <v>428</v>
      </c>
      <c r="E202" s="113"/>
      <c r="F202" s="113"/>
      <c r="G202" s="113"/>
      <c r="H202" s="113"/>
      <c r="I202" s="114"/>
      <c r="J202" s="113" t="s">
        <v>429</v>
      </c>
      <c r="K202" s="113"/>
      <c r="L202" s="113"/>
      <c r="M202" s="113"/>
      <c r="N202" s="113"/>
      <c r="O202" s="113"/>
      <c r="P202" s="113"/>
      <c r="Q202" s="21"/>
      <c r="R202" s="6"/>
      <c r="S202" s="7"/>
    </row>
    <row r="203" spans="1:24" ht="18.75" customHeight="1" thickBot="1">
      <c r="A203" s="111"/>
      <c r="B203" s="113"/>
      <c r="D203" s="113"/>
      <c r="E203" s="113"/>
      <c r="F203" s="113"/>
      <c r="G203" s="148"/>
      <c r="H203" s="113"/>
      <c r="I203" s="113"/>
      <c r="J203" s="113" t="s">
        <v>430</v>
      </c>
      <c r="K203" s="148"/>
      <c r="M203" s="113"/>
      <c r="N203" s="113"/>
      <c r="O203" s="113"/>
      <c r="P203" s="113"/>
      <c r="Q203" s="21"/>
      <c r="R203" s="6"/>
      <c r="S203" s="7"/>
      <c r="X203" s="279" t="str">
        <f>IF(COUNTBLANK(C$200:H$200)=4,"",IF(G203="ﾚ",1,IF(K203="ﾚ",2,"")))</f>
        <v/>
      </c>
    </row>
    <row r="204" spans="1:24" ht="21.75" thickBot="1">
      <c r="A204" s="111"/>
      <c r="B204" s="113"/>
      <c r="C204" s="114"/>
      <c r="D204" s="113" t="s">
        <v>431</v>
      </c>
      <c r="E204" s="591"/>
      <c r="F204" s="591"/>
      <c r="G204" s="591"/>
      <c r="H204" s="591"/>
      <c r="I204" s="591"/>
      <c r="J204" s="591"/>
      <c r="K204" s="591"/>
      <c r="L204" s="591"/>
      <c r="M204" s="591"/>
      <c r="N204" s="591"/>
      <c r="O204" s="113" t="s">
        <v>432</v>
      </c>
      <c r="P204" s="113"/>
      <c r="Q204" s="21"/>
      <c r="R204" s="6"/>
      <c r="S204" s="7"/>
      <c r="X204" s="279"/>
    </row>
    <row r="205" spans="1:24" ht="21.75" customHeight="1">
      <c r="A205" s="127"/>
      <c r="B205" s="161"/>
      <c r="C205" s="127"/>
      <c r="D205" s="127"/>
      <c r="E205" s="127"/>
      <c r="F205" s="127"/>
      <c r="G205" s="127"/>
      <c r="H205" s="127"/>
      <c r="I205" s="127"/>
      <c r="J205" s="127"/>
      <c r="K205" s="127"/>
      <c r="L205" s="113"/>
      <c r="M205" s="161"/>
      <c r="N205" s="161"/>
      <c r="O205" s="161"/>
      <c r="P205" s="161"/>
      <c r="Q205" s="56"/>
      <c r="R205" s="9"/>
    </row>
    <row r="206" spans="1:24" ht="21.75" customHeight="1" thickBot="1">
      <c r="A206" s="111" t="s">
        <v>433</v>
      </c>
      <c r="B206" s="161"/>
      <c r="C206" s="161"/>
      <c r="D206" s="161"/>
      <c r="E206" s="161"/>
      <c r="F206" s="161"/>
      <c r="G206" s="148"/>
      <c r="H206" s="161"/>
      <c r="I206" s="161"/>
      <c r="J206" s="161"/>
      <c r="K206" s="148"/>
      <c r="L206" s="161"/>
      <c r="M206" s="161"/>
      <c r="N206" s="161"/>
      <c r="O206" s="161"/>
      <c r="P206" s="161"/>
      <c r="Q206" s="56"/>
      <c r="R206" s="9"/>
    </row>
    <row r="207" spans="1:24" ht="21.75" customHeight="1" thickBot="1">
      <c r="A207" s="111"/>
      <c r="B207" s="161"/>
      <c r="C207" s="114"/>
      <c r="D207" s="113" t="s">
        <v>404</v>
      </c>
      <c r="E207" s="113"/>
      <c r="F207" s="113"/>
      <c r="G207" s="114"/>
      <c r="H207" s="113" t="s">
        <v>46</v>
      </c>
      <c r="I207" s="113"/>
      <c r="J207" s="113"/>
      <c r="K207" s="114"/>
      <c r="L207" s="113" t="s">
        <v>405</v>
      </c>
      <c r="M207" s="161"/>
      <c r="N207" s="161"/>
      <c r="O207" s="161"/>
      <c r="P207" s="352"/>
      <c r="Q207" s="56"/>
      <c r="R207" s="6" t="s">
        <v>4</v>
      </c>
      <c r="S207" s="7" t="str">
        <f>IF(COUNTIF(C207:K209,"ﾚ")=1,"OK","該当するもの『1つ』に入力してください")</f>
        <v>該当するもの『1つ』に入力してください</v>
      </c>
      <c r="X207" s="2" t="str">
        <f>+IF(C207="ﾚ",1,IF(G207="ﾚ",2,IF(K207="ﾚ",3,IF(C209="ﾚ",4,""))))</f>
        <v/>
      </c>
    </row>
    <row r="208" spans="1:24" ht="7.5" customHeight="1" thickBot="1">
      <c r="A208" s="127"/>
      <c r="B208" s="161"/>
      <c r="C208" s="127"/>
      <c r="D208" s="127"/>
      <c r="E208" s="127"/>
      <c r="F208" s="127"/>
      <c r="G208" s="127"/>
      <c r="H208" s="127"/>
      <c r="I208" s="127"/>
      <c r="J208" s="127"/>
      <c r="K208" s="127"/>
      <c r="L208" s="113"/>
      <c r="M208" s="161"/>
      <c r="N208" s="161"/>
      <c r="O208" s="161"/>
      <c r="P208" s="161"/>
      <c r="Q208" s="56"/>
      <c r="R208" s="9"/>
    </row>
    <row r="209" spans="1:24" ht="21.75" customHeight="1" thickBot="1">
      <c r="A209" s="111"/>
      <c r="B209" s="161"/>
      <c r="C209" s="114"/>
      <c r="D209" s="113" t="s">
        <v>406</v>
      </c>
      <c r="E209" s="113"/>
      <c r="F209" s="113"/>
      <c r="G209" s="148"/>
      <c r="H209" s="381"/>
      <c r="I209" s="161"/>
      <c r="J209" s="161"/>
      <c r="K209" s="148"/>
      <c r="L209" s="161"/>
      <c r="M209" s="161"/>
      <c r="N209" s="161"/>
      <c r="O209" s="161"/>
      <c r="P209" s="352"/>
      <c r="Q209" s="56"/>
      <c r="R209" s="9"/>
    </row>
    <row r="210" spans="1:24" s="160" customFormat="1" ht="23.1" customHeight="1">
      <c r="A210" s="111"/>
      <c r="B210" s="113" t="s">
        <v>47</v>
      </c>
      <c r="C210" s="113"/>
      <c r="D210" s="113"/>
      <c r="E210" s="113"/>
      <c r="F210" s="113"/>
      <c r="G210" s="113"/>
      <c r="H210" s="113"/>
      <c r="I210" s="113"/>
      <c r="J210" s="113"/>
      <c r="K210" s="113"/>
      <c r="L210" s="113"/>
      <c r="M210" s="113"/>
      <c r="N210" s="113"/>
      <c r="O210" s="113"/>
      <c r="P210" s="113"/>
      <c r="Q210" s="21"/>
      <c r="R210" s="159"/>
    </row>
    <row r="211" spans="1:24" ht="17.25">
      <c r="A211" s="584" t="s">
        <v>424</v>
      </c>
      <c r="B211" s="584"/>
      <c r="C211" s="584"/>
      <c r="D211" s="584"/>
      <c r="E211" s="584"/>
      <c r="F211" s="584"/>
      <c r="G211" s="584"/>
      <c r="H211" s="584"/>
      <c r="I211" s="584"/>
      <c r="J211" s="584"/>
      <c r="K211" s="584"/>
      <c r="L211" s="584"/>
      <c r="M211" s="584"/>
      <c r="N211" s="584"/>
      <c r="O211" s="584"/>
      <c r="P211" s="584"/>
      <c r="Q211" s="584"/>
      <c r="R211" s="9"/>
    </row>
    <row r="212" spans="1:24" ht="6" customHeight="1">
      <c r="A212" s="312"/>
      <c r="B212" s="312"/>
      <c r="C212" s="312"/>
      <c r="D212" s="312"/>
      <c r="E212" s="312"/>
      <c r="F212" s="312"/>
      <c r="G212" s="312"/>
      <c r="H212" s="312"/>
      <c r="I212" s="312"/>
      <c r="J212" s="312"/>
      <c r="K212" s="312"/>
      <c r="L212" s="312"/>
      <c r="M212" s="312"/>
      <c r="N212" s="312"/>
      <c r="O212" s="312"/>
      <c r="P212" s="312"/>
      <c r="Q212" s="312"/>
      <c r="R212" s="9"/>
    </row>
    <row r="213" spans="1:24" ht="17.25">
      <c r="A213" s="121" t="s">
        <v>377</v>
      </c>
      <c r="B213" s="312"/>
      <c r="C213" s="312"/>
      <c r="D213" s="312"/>
      <c r="E213" s="312"/>
      <c r="F213" s="312"/>
      <c r="G213" s="312"/>
      <c r="H213" s="312"/>
      <c r="I213" s="312"/>
      <c r="J213" s="312"/>
      <c r="K213" s="312"/>
      <c r="L213" s="312"/>
      <c r="M213" s="312"/>
      <c r="N213" s="312"/>
      <c r="O213" s="312"/>
      <c r="P213" s="312"/>
      <c r="Q213" s="312"/>
      <c r="R213" s="9"/>
    </row>
    <row r="214" spans="1:24" ht="7.5" customHeight="1" thickBot="1">
      <c r="A214" s="111"/>
      <c r="B214" s="113"/>
      <c r="C214" s="113"/>
      <c r="D214" s="113"/>
      <c r="E214" s="113"/>
      <c r="F214" s="113"/>
      <c r="G214" s="113"/>
      <c r="H214" s="113"/>
      <c r="I214" s="113"/>
      <c r="J214" s="113"/>
      <c r="K214" s="113"/>
      <c r="L214" s="113"/>
      <c r="M214" s="113"/>
      <c r="N214" s="113"/>
      <c r="O214" s="113"/>
      <c r="P214" s="113"/>
      <c r="Q214" s="21"/>
      <c r="R214" s="111"/>
    </row>
    <row r="215" spans="1:24" ht="21.75" thickBot="1">
      <c r="A215" s="111"/>
      <c r="B215" s="113"/>
      <c r="C215" s="111" t="s">
        <v>48</v>
      </c>
      <c r="D215" s="111" t="s">
        <v>245</v>
      </c>
      <c r="E215" s="111"/>
      <c r="F215" s="111"/>
      <c r="G215" s="111"/>
      <c r="H215" s="111"/>
      <c r="I215" s="114"/>
      <c r="J215" s="116" t="s">
        <v>49</v>
      </c>
      <c r="K215" s="113"/>
      <c r="L215" s="113"/>
      <c r="M215" s="114"/>
      <c r="N215" s="113" t="s">
        <v>50</v>
      </c>
      <c r="O215" s="113"/>
      <c r="P215" s="113"/>
      <c r="Q215" s="21"/>
      <c r="R215" s="6" t="s">
        <v>4</v>
      </c>
      <c r="S215" s="7" t="str">
        <f>IF(COUNTIF(I215:N215,"ﾚ")=1,"OK","該当するもの『どちらか1つ』に入力してください")</f>
        <v>該当するもの『どちらか1つ』に入力してください</v>
      </c>
      <c r="X215" s="8" t="str">
        <f>IF(I215="ﾚ",1,IF(M215="ﾚ",2,""))</f>
        <v/>
      </c>
    </row>
    <row r="216" spans="1:24" ht="7.5" customHeight="1" thickBot="1">
      <c r="A216" s="111"/>
      <c r="B216" s="113"/>
      <c r="C216" s="111"/>
      <c r="D216" s="111"/>
      <c r="E216" s="111"/>
      <c r="F216" s="111"/>
      <c r="G216" s="111"/>
      <c r="H216" s="111"/>
      <c r="I216" s="111"/>
      <c r="J216" s="111"/>
      <c r="K216" s="111"/>
      <c r="L216" s="111"/>
      <c r="M216" s="116"/>
      <c r="N216" s="116"/>
      <c r="O216" s="116"/>
      <c r="P216" s="113"/>
      <c r="Q216" s="21"/>
      <c r="R216" s="9"/>
    </row>
    <row r="217" spans="1:24" ht="21.75" thickBot="1">
      <c r="A217" s="111"/>
      <c r="B217" s="113"/>
      <c r="C217" s="111" t="s">
        <v>51</v>
      </c>
      <c r="D217" s="111" t="s">
        <v>246</v>
      </c>
      <c r="E217" s="111"/>
      <c r="F217" s="111"/>
      <c r="G217" s="111"/>
      <c r="H217" s="111"/>
      <c r="I217" s="114"/>
      <c r="J217" s="116" t="s">
        <v>49</v>
      </c>
      <c r="K217" s="113"/>
      <c r="L217" s="113"/>
      <c r="M217" s="114"/>
      <c r="N217" s="113" t="s">
        <v>50</v>
      </c>
      <c r="O217" s="111"/>
      <c r="P217" s="113"/>
      <c r="Q217" s="21"/>
      <c r="R217" s="6" t="s">
        <v>4</v>
      </c>
      <c r="S217" s="7" t="str">
        <f>IF(COUNTIF(I217:N217,"ﾚ")=1,"OK","該当するもの『どちらか1つ』に入力してください")</f>
        <v>該当するもの『どちらか1つ』に入力してください</v>
      </c>
      <c r="X217" s="8" t="str">
        <f>IF(I217="ﾚ",1,IF(M217="ﾚ",2,""))</f>
        <v/>
      </c>
    </row>
    <row r="218" spans="1:24" ht="7.5" customHeight="1" thickBot="1">
      <c r="A218" s="111"/>
      <c r="B218" s="113"/>
      <c r="C218" s="111"/>
      <c r="D218" s="111"/>
      <c r="E218" s="111"/>
      <c r="F218" s="111"/>
      <c r="G218" s="111"/>
      <c r="H218" s="111"/>
      <c r="I218" s="111"/>
      <c r="J218" s="111"/>
      <c r="K218" s="111"/>
      <c r="L218" s="111"/>
      <c r="M218" s="111"/>
      <c r="N218" s="116"/>
      <c r="O218" s="111"/>
      <c r="P218" s="113"/>
      <c r="Q218" s="21"/>
      <c r="R218" s="9"/>
    </row>
    <row r="219" spans="1:24" ht="21.75" thickBot="1">
      <c r="A219" s="111"/>
      <c r="B219" s="113"/>
      <c r="C219" s="111" t="s">
        <v>52</v>
      </c>
      <c r="D219" s="111" t="s">
        <v>247</v>
      </c>
      <c r="E219" s="111"/>
      <c r="F219" s="111"/>
      <c r="G219" s="111"/>
      <c r="H219" s="111"/>
      <c r="I219" s="114"/>
      <c r="J219" s="116" t="s">
        <v>49</v>
      </c>
      <c r="K219" s="113"/>
      <c r="L219" s="113"/>
      <c r="M219" s="114"/>
      <c r="N219" s="113" t="s">
        <v>50</v>
      </c>
      <c r="O219" s="111"/>
      <c r="P219" s="113"/>
      <c r="Q219" s="21"/>
      <c r="R219" s="6" t="s">
        <v>4</v>
      </c>
      <c r="S219" s="7" t="str">
        <f>IF(COUNTIF(I219:N219,"ﾚ")=1,"OK","該当するもの『どちらか1つ』に入力してください")</f>
        <v>該当するもの『どちらか1つ』に入力してください</v>
      </c>
      <c r="X219" s="8" t="str">
        <f>IF(I219="ﾚ",1,IF(M219="ﾚ",2,""))</f>
        <v/>
      </c>
    </row>
    <row r="220" spans="1:24" ht="7.5" customHeight="1" thickBot="1">
      <c r="A220" s="111"/>
      <c r="B220" s="154"/>
      <c r="C220" s="111"/>
      <c r="D220" s="111"/>
      <c r="E220" s="111"/>
      <c r="F220" s="111"/>
      <c r="G220" s="111"/>
      <c r="H220" s="111"/>
      <c r="I220" s="111"/>
      <c r="J220" s="111"/>
      <c r="K220" s="111"/>
      <c r="L220" s="111"/>
      <c r="M220" s="111"/>
      <c r="N220" s="116"/>
      <c r="O220" s="111"/>
      <c r="P220" s="113"/>
      <c r="Q220" s="21"/>
      <c r="R220" s="9"/>
    </row>
    <row r="221" spans="1:24" ht="21.75" thickBot="1">
      <c r="A221" s="111"/>
      <c r="B221" s="154"/>
      <c r="C221" s="111" t="s">
        <v>53</v>
      </c>
      <c r="D221" s="111" t="s">
        <v>248</v>
      </c>
      <c r="E221" s="111"/>
      <c r="F221" s="111"/>
      <c r="G221" s="111"/>
      <c r="H221" s="111"/>
      <c r="I221" s="114"/>
      <c r="J221" s="116" t="s">
        <v>49</v>
      </c>
      <c r="K221" s="113"/>
      <c r="L221" s="113"/>
      <c r="M221" s="114"/>
      <c r="N221" s="113" t="s">
        <v>50</v>
      </c>
      <c r="O221" s="111"/>
      <c r="P221" s="113"/>
      <c r="Q221" s="21"/>
      <c r="R221" s="6" t="s">
        <v>4</v>
      </c>
      <c r="S221" s="7" t="str">
        <f>IF(COUNTIF(I221:N221,"ﾚ")=1,"OK","該当するもの『どちらか1つ』に入力してください")</f>
        <v>該当するもの『どちらか1つ』に入力してください</v>
      </c>
      <c r="X221" s="8" t="str">
        <f>IF(I221="ﾚ",1,IF(M221="ﾚ",2,""))</f>
        <v/>
      </c>
    </row>
    <row r="222" spans="1:24" ht="7.5" customHeight="1" thickBot="1">
      <c r="A222" s="111"/>
      <c r="B222" s="154"/>
      <c r="C222" s="111"/>
      <c r="D222" s="111"/>
      <c r="E222" s="111"/>
      <c r="F222" s="111"/>
      <c r="G222" s="111"/>
      <c r="H222" s="111"/>
      <c r="I222" s="111"/>
      <c r="J222" s="111"/>
      <c r="K222" s="111"/>
      <c r="L222" s="111"/>
      <c r="M222" s="111"/>
      <c r="N222" s="116"/>
      <c r="O222" s="111"/>
      <c r="P222" s="113"/>
      <c r="Q222" s="21"/>
      <c r="R222" s="9"/>
    </row>
    <row r="223" spans="1:24" ht="21.75" thickBot="1">
      <c r="A223" s="111"/>
      <c r="B223" s="154"/>
      <c r="C223" s="111" t="s">
        <v>54</v>
      </c>
      <c r="D223" s="111" t="s">
        <v>244</v>
      </c>
      <c r="E223" s="111"/>
      <c r="F223" s="111"/>
      <c r="G223" s="111"/>
      <c r="H223" s="111"/>
      <c r="I223" s="114"/>
      <c r="J223" s="116" t="s">
        <v>49</v>
      </c>
      <c r="K223" s="113"/>
      <c r="L223" s="113"/>
      <c r="M223" s="114"/>
      <c r="N223" s="113" t="s">
        <v>50</v>
      </c>
      <c r="O223" s="111"/>
      <c r="P223" s="113"/>
      <c r="Q223" s="21"/>
      <c r="R223" s="6" t="s">
        <v>4</v>
      </c>
      <c r="S223" s="7" t="str">
        <f>IF(COUNTIF(I223:N223,"ﾚ")=1,"OK","該当するもの『どちらか1つ』に入力してください")</f>
        <v>該当するもの『どちらか1つ』に入力してください</v>
      </c>
      <c r="X223" s="8" t="str">
        <f>IF(I223="ﾚ",1,IF(M223="ﾚ",2,""))</f>
        <v/>
      </c>
    </row>
    <row r="224" spans="1:24" ht="7.5" customHeight="1" thickBot="1">
      <c r="A224" s="111"/>
      <c r="B224" s="154"/>
      <c r="C224" s="111"/>
      <c r="D224" s="111"/>
      <c r="E224" s="111"/>
      <c r="F224" s="111"/>
      <c r="G224" s="111"/>
      <c r="H224" s="111"/>
      <c r="I224" s="111"/>
      <c r="J224" s="111"/>
      <c r="K224" s="111"/>
      <c r="L224" s="111"/>
      <c r="M224" s="111"/>
      <c r="N224" s="116"/>
      <c r="O224" s="111"/>
      <c r="P224" s="113"/>
      <c r="Q224" s="21"/>
      <c r="R224" s="9"/>
    </row>
    <row r="225" spans="1:24" ht="21.75" thickBot="1">
      <c r="A225" s="111"/>
      <c r="B225" s="154"/>
      <c r="C225" s="111" t="s">
        <v>55</v>
      </c>
      <c r="D225" s="111" t="s">
        <v>249</v>
      </c>
      <c r="E225" s="111"/>
      <c r="F225" s="111"/>
      <c r="G225" s="111"/>
      <c r="H225" s="111"/>
      <c r="I225" s="114"/>
      <c r="J225" s="116" t="s">
        <v>49</v>
      </c>
      <c r="K225" s="113"/>
      <c r="L225" s="113"/>
      <c r="M225" s="114"/>
      <c r="N225" s="113" t="s">
        <v>50</v>
      </c>
      <c r="O225" s="111"/>
      <c r="P225" s="113"/>
      <c r="Q225" s="21"/>
      <c r="R225" s="6" t="s">
        <v>4</v>
      </c>
      <c r="S225" s="7" t="str">
        <f>IF(COUNTIF(I225:N225,"ﾚ")=1,"OK","該当するもの『どちらか1つ』に入力してください")</f>
        <v>該当するもの『どちらか1つ』に入力してください</v>
      </c>
      <c r="X225" s="8" t="str">
        <f>IF(I225="ﾚ",1,IF(M225="ﾚ",2,""))</f>
        <v/>
      </c>
    </row>
    <row r="226" spans="1:24" ht="7.5" customHeight="1" thickBot="1">
      <c r="A226" s="111"/>
      <c r="B226" s="154"/>
      <c r="C226" s="111"/>
      <c r="D226" s="111"/>
      <c r="E226" s="111"/>
      <c r="F226" s="111"/>
      <c r="G226" s="111"/>
      <c r="H226" s="111"/>
      <c r="I226" s="111"/>
      <c r="J226" s="111"/>
      <c r="K226" s="111"/>
      <c r="L226" s="111"/>
      <c r="M226" s="111"/>
      <c r="N226" s="116"/>
      <c r="O226" s="111"/>
      <c r="P226" s="113"/>
      <c r="Q226" s="21"/>
      <c r="R226" s="9"/>
    </row>
    <row r="227" spans="1:24" ht="21.75" thickBot="1">
      <c r="A227" s="111"/>
      <c r="B227" s="154"/>
      <c r="C227" s="111" t="s">
        <v>390</v>
      </c>
      <c r="D227" s="111" t="s">
        <v>250</v>
      </c>
      <c r="E227" s="111"/>
      <c r="F227" s="111"/>
      <c r="G227" s="111"/>
      <c r="H227" s="111"/>
      <c r="I227" s="114"/>
      <c r="J227" s="116" t="s">
        <v>49</v>
      </c>
      <c r="K227" s="113"/>
      <c r="L227" s="113"/>
      <c r="M227" s="114"/>
      <c r="N227" s="113" t="s">
        <v>50</v>
      </c>
      <c r="O227" s="111"/>
      <c r="P227" s="113"/>
      <c r="Q227" s="21"/>
      <c r="R227" s="6" t="s">
        <v>4</v>
      </c>
      <c r="S227" s="7" t="str">
        <f>IF(COUNTIF(I227:N227,"ﾚ")=1,"OK","該当するもの『どちらか1つ』に入力してください")</f>
        <v>該当するもの『どちらか1つ』に入力してください</v>
      </c>
      <c r="X227" s="8" t="str">
        <f>IF(I227="ﾚ",1,IF(M227="ﾚ",2,""))</f>
        <v/>
      </c>
    </row>
    <row r="228" spans="1:24" ht="7.5" customHeight="1" thickBot="1">
      <c r="A228" s="111"/>
      <c r="B228" s="154"/>
      <c r="C228" s="111"/>
      <c r="D228" s="111"/>
      <c r="E228" s="111"/>
      <c r="F228" s="111"/>
      <c r="G228" s="111"/>
      <c r="H228" s="111"/>
      <c r="I228" s="111"/>
      <c r="J228" s="111"/>
      <c r="K228" s="111"/>
      <c r="L228" s="111"/>
      <c r="M228" s="111"/>
      <c r="N228" s="116"/>
      <c r="O228" s="111"/>
      <c r="P228" s="113"/>
      <c r="Q228" s="21"/>
      <c r="R228" s="9"/>
    </row>
    <row r="229" spans="1:24" ht="21.75" thickBot="1">
      <c r="A229" s="111"/>
      <c r="B229" s="154"/>
      <c r="C229" s="111" t="s">
        <v>391</v>
      </c>
      <c r="D229" s="111" t="s">
        <v>251</v>
      </c>
      <c r="E229" s="111"/>
      <c r="F229" s="111"/>
      <c r="G229" s="111"/>
      <c r="H229" s="111"/>
      <c r="I229" s="114"/>
      <c r="J229" s="116" t="s">
        <v>49</v>
      </c>
      <c r="K229" s="113"/>
      <c r="L229" s="113"/>
      <c r="M229" s="114"/>
      <c r="N229" s="113" t="s">
        <v>50</v>
      </c>
      <c r="O229" s="111"/>
      <c r="P229" s="113"/>
      <c r="Q229" s="21"/>
      <c r="R229" s="6" t="s">
        <v>4</v>
      </c>
      <c r="S229" s="7" t="str">
        <f>IF(COUNTIF(I229:N229,"ﾚ")=1,"OK","該当するもの『どちらか1つ』に入力してください")</f>
        <v>該当するもの『どちらか1つ』に入力してください</v>
      </c>
      <c r="X229" s="8" t="str">
        <f>IF(I229="ﾚ",1,IF(M229="ﾚ",2,""))</f>
        <v/>
      </c>
    </row>
    <row r="230" spans="1:24" ht="7.5" customHeight="1" thickBot="1">
      <c r="A230" s="111"/>
      <c r="B230" s="154"/>
      <c r="C230" s="155"/>
      <c r="D230" s="155"/>
      <c r="E230" s="155"/>
      <c r="F230" s="155"/>
      <c r="G230" s="155"/>
      <c r="H230" s="155"/>
      <c r="I230" s="155"/>
      <c r="J230" s="155"/>
      <c r="K230" s="155"/>
      <c r="L230" s="155"/>
      <c r="M230" s="155"/>
      <c r="N230" s="156"/>
      <c r="O230" s="111"/>
      <c r="P230" s="113"/>
      <c r="Q230" s="21"/>
      <c r="R230" s="9"/>
    </row>
    <row r="231" spans="1:24" ht="21.75" thickBot="1">
      <c r="A231" s="111"/>
      <c r="B231" s="154"/>
      <c r="C231" s="111" t="s">
        <v>392</v>
      </c>
      <c r="D231" s="577" t="s">
        <v>252</v>
      </c>
      <c r="E231" s="577"/>
      <c r="F231" s="577"/>
      <c r="G231" s="577"/>
      <c r="H231" s="578"/>
      <c r="I231" s="114"/>
      <c r="J231" s="116" t="s">
        <v>49</v>
      </c>
      <c r="K231" s="113"/>
      <c r="L231" s="113"/>
      <c r="M231" s="114"/>
      <c r="N231" s="113" t="s">
        <v>50</v>
      </c>
      <c r="O231" s="111"/>
      <c r="P231" s="113"/>
      <c r="Q231" s="21"/>
      <c r="R231" s="6" t="s">
        <v>4</v>
      </c>
      <c r="S231" s="7" t="str">
        <f>IF(COUNTIF(I231:N231,"ﾚ")=1,"OK","該当するもの『どちらか1つ』に入力してください")</f>
        <v>該当するもの『どちらか1つ』に入力してください</v>
      </c>
      <c r="X231" s="8" t="str">
        <f>IF(I231="ﾚ",1,IF(M231="ﾚ",2,""))</f>
        <v/>
      </c>
    </row>
    <row r="232" spans="1:24" ht="7.5" customHeight="1" thickBot="1">
      <c r="A232" s="111"/>
      <c r="B232" s="154"/>
      <c r="C232" s="111"/>
      <c r="D232" s="111"/>
      <c r="E232" s="111"/>
      <c r="F232" s="111"/>
      <c r="G232" s="111"/>
      <c r="H232" s="111"/>
      <c r="I232" s="111"/>
      <c r="J232" s="111"/>
      <c r="K232" s="111"/>
      <c r="L232" s="111"/>
      <c r="M232" s="111"/>
      <c r="N232" s="116"/>
      <c r="O232" s="111"/>
      <c r="P232" s="113"/>
      <c r="Q232" s="21"/>
      <c r="R232" s="9"/>
    </row>
    <row r="233" spans="1:24" ht="21.75" thickBot="1">
      <c r="A233" s="111"/>
      <c r="B233" s="154"/>
      <c r="C233" s="111" t="s">
        <v>393</v>
      </c>
      <c r="D233" s="111" t="s">
        <v>253</v>
      </c>
      <c r="E233" s="111"/>
      <c r="F233" s="111"/>
      <c r="G233" s="111"/>
      <c r="H233" s="111"/>
      <c r="I233" s="114"/>
      <c r="J233" s="116" t="s">
        <v>49</v>
      </c>
      <c r="K233" s="113"/>
      <c r="L233" s="113"/>
      <c r="M233" s="114"/>
      <c r="N233" s="113" t="s">
        <v>50</v>
      </c>
      <c r="O233" s="111"/>
      <c r="P233" s="113"/>
      <c r="Q233" s="21"/>
      <c r="R233" s="6" t="s">
        <v>4</v>
      </c>
      <c r="S233" s="7" t="str">
        <f>IF(COUNTIF(I233:N233,"ﾚ")=1,"OK","該当するもの『どちらか1つ』に入力してください")</f>
        <v>該当するもの『どちらか1つ』に入力してください</v>
      </c>
      <c r="X233" s="8" t="str">
        <f>IF(I233="ﾚ",1,IF(M233="ﾚ",2,""))</f>
        <v/>
      </c>
    </row>
    <row r="234" spans="1:24" ht="7.5" customHeight="1" thickBot="1">
      <c r="A234" s="111"/>
      <c r="B234" s="154"/>
      <c r="C234" s="111"/>
      <c r="D234" s="111"/>
      <c r="E234" s="111"/>
      <c r="F234" s="111"/>
      <c r="G234" s="111"/>
      <c r="H234" s="111"/>
      <c r="I234" s="111"/>
      <c r="J234" s="111"/>
      <c r="K234" s="111"/>
      <c r="L234" s="111"/>
      <c r="M234" s="111"/>
      <c r="N234" s="116"/>
      <c r="O234" s="111"/>
      <c r="P234" s="113"/>
      <c r="Q234" s="21"/>
      <c r="R234" s="9"/>
      <c r="X234" s="8"/>
    </row>
    <row r="235" spans="1:24" ht="21.75" customHeight="1" thickBot="1">
      <c r="A235" s="111"/>
      <c r="B235" s="154"/>
      <c r="C235" s="111" t="s">
        <v>394</v>
      </c>
      <c r="D235" s="111" t="s">
        <v>381</v>
      </c>
      <c r="E235" s="111"/>
      <c r="F235" s="111"/>
      <c r="G235" s="111"/>
      <c r="H235" s="111"/>
      <c r="I235" s="114"/>
      <c r="J235" s="116" t="s">
        <v>49</v>
      </c>
      <c r="K235" s="113"/>
      <c r="L235" s="113"/>
      <c r="M235" s="114"/>
      <c r="N235" s="113" t="s">
        <v>50</v>
      </c>
      <c r="O235" s="111"/>
      <c r="P235" s="113"/>
      <c r="Q235" s="21"/>
      <c r="R235" s="6" t="s">
        <v>4</v>
      </c>
      <c r="S235" s="7" t="str">
        <f>IF(COUNTIF(I235:N235,"ﾚ")=1,"OK","該当するもの『どちらか1つ』に入力してください")</f>
        <v>該当するもの『どちらか1つ』に入力してください</v>
      </c>
      <c r="X235" s="8" t="str">
        <f>IF(I235="ﾚ",1,IF(M235="ﾚ",2,""))</f>
        <v/>
      </c>
    </row>
    <row r="236" spans="1:24" ht="7.5" customHeight="1">
      <c r="A236" s="111"/>
      <c r="B236" s="154"/>
      <c r="C236" s="111"/>
      <c r="D236" s="111"/>
      <c r="E236" s="111"/>
      <c r="F236" s="111"/>
      <c r="G236" s="111"/>
      <c r="H236" s="111"/>
      <c r="I236" s="111"/>
      <c r="J236" s="111"/>
      <c r="K236" s="111"/>
      <c r="L236" s="111"/>
      <c r="M236" s="111"/>
      <c r="N236" s="116"/>
      <c r="O236" s="111"/>
      <c r="P236" s="113"/>
      <c r="Q236" s="21"/>
      <c r="R236" s="9"/>
      <c r="X236" s="8"/>
    </row>
    <row r="237" spans="1:24" ht="21">
      <c r="A237" s="111"/>
      <c r="B237" s="154"/>
      <c r="C237" s="111" t="s">
        <v>395</v>
      </c>
      <c r="D237" s="111" t="s">
        <v>243</v>
      </c>
      <c r="E237" s="111"/>
      <c r="F237" s="111"/>
      <c r="G237" s="111"/>
      <c r="H237" s="157" t="s">
        <v>282</v>
      </c>
      <c r="I237" s="572"/>
      <c r="J237" s="572"/>
      <c r="K237" s="572"/>
      <c r="L237" s="572"/>
      <c r="M237" s="572"/>
      <c r="N237" s="572"/>
      <c r="O237" s="572"/>
      <c r="P237" s="115" t="s">
        <v>283</v>
      </c>
      <c r="Q237" s="21"/>
      <c r="R237" s="6"/>
      <c r="S237" s="7"/>
      <c r="X237" s="8" t="str">
        <f>IF(I237="ﾚ",1,IF(M237="ﾚ",2,""))</f>
        <v/>
      </c>
    </row>
    <row r="238" spans="1:24" ht="7.5" customHeight="1">
      <c r="A238" s="111"/>
      <c r="B238" s="113"/>
      <c r="C238" s="113"/>
      <c r="D238" s="113"/>
      <c r="E238" s="113"/>
      <c r="F238" s="113"/>
      <c r="G238" s="113"/>
      <c r="H238" s="113"/>
      <c r="I238" s="113"/>
      <c r="J238" s="113"/>
      <c r="K238" s="113"/>
      <c r="L238" s="113"/>
      <c r="M238" s="113"/>
      <c r="N238" s="113"/>
      <c r="O238" s="113"/>
      <c r="P238" s="113"/>
      <c r="R238" s="9"/>
    </row>
    <row r="239" spans="1:24" ht="7.5" customHeight="1">
      <c r="A239" s="111"/>
      <c r="B239" s="113"/>
      <c r="C239" s="113"/>
      <c r="D239" s="113"/>
      <c r="E239" s="113"/>
      <c r="F239" s="113"/>
      <c r="G239" s="113"/>
      <c r="H239" s="113"/>
      <c r="I239" s="113"/>
      <c r="J239" s="113"/>
      <c r="K239" s="113"/>
      <c r="L239" s="113"/>
      <c r="M239" s="113"/>
      <c r="N239" s="113"/>
      <c r="O239" s="113"/>
      <c r="P239" s="113"/>
      <c r="R239" s="9"/>
    </row>
    <row r="240" spans="1:24" ht="17.25" customHeight="1">
      <c r="A240" s="121" t="s">
        <v>573</v>
      </c>
      <c r="B240" s="353"/>
      <c r="C240" s="111"/>
      <c r="D240" s="111"/>
      <c r="E240" s="111"/>
      <c r="F240" s="111"/>
      <c r="G240" s="111"/>
      <c r="H240" s="111"/>
      <c r="I240" s="111"/>
      <c r="J240" s="111"/>
      <c r="K240" s="111"/>
      <c r="L240" s="111"/>
      <c r="M240" s="111"/>
      <c r="N240" s="116"/>
      <c r="O240" s="111"/>
      <c r="P240" s="113"/>
      <c r="Q240" s="21"/>
      <c r="R240" s="9"/>
      <c r="X240" s="8"/>
    </row>
    <row r="241" spans="1:24" ht="7.5" customHeight="1" thickBot="1">
      <c r="A241" s="111"/>
      <c r="B241" s="154"/>
      <c r="C241" s="111"/>
      <c r="D241" s="111"/>
      <c r="E241" s="111"/>
      <c r="F241" s="111"/>
      <c r="G241" s="111"/>
      <c r="H241" s="111"/>
      <c r="I241" s="111"/>
      <c r="J241" s="111"/>
      <c r="K241" s="111"/>
      <c r="L241" s="111"/>
      <c r="M241" s="111"/>
      <c r="N241" s="116"/>
      <c r="O241" s="111"/>
      <c r="P241" s="113"/>
      <c r="Q241" s="21"/>
      <c r="R241" s="9"/>
      <c r="X241" s="8"/>
    </row>
    <row r="242" spans="1:24" ht="21.75" thickBot="1">
      <c r="A242" s="111"/>
      <c r="B242" s="154"/>
      <c r="C242" s="111" t="s">
        <v>396</v>
      </c>
      <c r="D242" s="111" t="s">
        <v>254</v>
      </c>
      <c r="E242" s="111"/>
      <c r="F242" s="111"/>
      <c r="G242" s="111"/>
      <c r="H242" s="111"/>
      <c r="I242" s="114"/>
      <c r="J242" s="116" t="s">
        <v>49</v>
      </c>
      <c r="K242" s="113"/>
      <c r="L242" s="113"/>
      <c r="M242" s="114"/>
      <c r="N242" s="113" t="s">
        <v>50</v>
      </c>
      <c r="O242" s="111"/>
      <c r="P242" s="113"/>
      <c r="Q242" s="21"/>
      <c r="R242" s="6" t="s">
        <v>4</v>
      </c>
      <c r="S242" s="7" t="str">
        <f>IF(COUNTIF(I242:N242,"ﾚ")=1,"OK","該当するもの『どちらか1つ』に入力してください")</f>
        <v>該当するもの『どちらか1つ』に入力してください</v>
      </c>
      <c r="X242" s="8" t="str">
        <f>IF(I242="ﾚ",1,IF(M242="ﾚ",2,""))</f>
        <v/>
      </c>
    </row>
    <row r="243" spans="1:24" ht="7.5" customHeight="1" thickBot="1">
      <c r="A243" s="111"/>
      <c r="B243" s="154"/>
      <c r="C243" s="111"/>
      <c r="D243" s="111"/>
      <c r="E243" s="111"/>
      <c r="F243" s="111"/>
      <c r="G243" s="111"/>
      <c r="H243" s="111"/>
      <c r="I243" s="111"/>
      <c r="J243" s="111"/>
      <c r="K243" s="111"/>
      <c r="L243" s="111"/>
      <c r="M243" s="111"/>
      <c r="N243" s="116"/>
      <c r="O243" s="111"/>
      <c r="P243" s="113"/>
      <c r="Q243" s="21"/>
      <c r="R243" s="9"/>
      <c r="X243" s="8"/>
    </row>
    <row r="244" spans="1:24" ht="21.75" thickBot="1">
      <c r="A244" s="111"/>
      <c r="B244" s="154"/>
      <c r="C244" s="111" t="s">
        <v>378</v>
      </c>
      <c r="D244" s="111" t="s">
        <v>255</v>
      </c>
      <c r="E244" s="111"/>
      <c r="F244" s="111"/>
      <c r="G244" s="111"/>
      <c r="H244" s="111"/>
      <c r="I244" s="114"/>
      <c r="J244" s="116" t="s">
        <v>49</v>
      </c>
      <c r="K244" s="113"/>
      <c r="L244" s="113"/>
      <c r="M244" s="114"/>
      <c r="N244" s="113" t="s">
        <v>50</v>
      </c>
      <c r="O244" s="111"/>
      <c r="P244" s="113"/>
      <c r="Q244" s="21"/>
      <c r="R244" s="6" t="s">
        <v>4</v>
      </c>
      <c r="S244" s="7" t="str">
        <f>IF(COUNTIF(I244:N244,"ﾚ")=1,"OK","該当するもの『どちらか1つ』に入力してください")</f>
        <v>該当するもの『どちらか1つ』に入力してください</v>
      </c>
      <c r="X244" s="8" t="str">
        <f>IF(I244="ﾚ",1,IF(M244="ﾚ",2,""))</f>
        <v/>
      </c>
    </row>
    <row r="245" spans="1:24" ht="7.5" customHeight="1" thickBot="1">
      <c r="A245" s="111"/>
      <c r="B245" s="154"/>
      <c r="C245" s="111"/>
      <c r="D245" s="111"/>
      <c r="E245" s="111"/>
      <c r="F245" s="111"/>
      <c r="G245" s="111"/>
      <c r="H245" s="111"/>
      <c r="I245" s="111"/>
      <c r="J245" s="111"/>
      <c r="K245" s="111"/>
      <c r="L245" s="111"/>
      <c r="M245" s="111"/>
      <c r="N245" s="116"/>
      <c r="O245" s="111"/>
      <c r="P245" s="113"/>
      <c r="Q245" s="21"/>
      <c r="R245" s="9"/>
      <c r="X245" s="8"/>
    </row>
    <row r="246" spans="1:24" ht="21.75" thickBot="1">
      <c r="A246" s="111"/>
      <c r="B246" s="154"/>
      <c r="C246" s="111" t="s">
        <v>397</v>
      </c>
      <c r="D246" s="111" t="s">
        <v>380</v>
      </c>
      <c r="E246" s="111"/>
      <c r="F246" s="111"/>
      <c r="G246" s="111"/>
      <c r="H246" s="111"/>
      <c r="I246" s="114"/>
      <c r="J246" s="116" t="s">
        <v>49</v>
      </c>
      <c r="K246" s="113"/>
      <c r="L246" s="113"/>
      <c r="M246" s="114"/>
      <c r="N246" s="113" t="s">
        <v>50</v>
      </c>
      <c r="O246" s="111"/>
      <c r="P246" s="113"/>
      <c r="Q246" s="21"/>
      <c r="R246" s="6" t="s">
        <v>4</v>
      </c>
      <c r="S246" s="7" t="str">
        <f>IF(COUNTIF(I246:N246,"ﾚ")=1,"OK","該当するもの『どちらか1つ』に入力してください")</f>
        <v>該当するもの『どちらか1つ』に入力してください</v>
      </c>
      <c r="X246" s="8" t="str">
        <f>IF(I246="ﾚ",1,IF(M246="ﾚ",2,""))</f>
        <v/>
      </c>
    </row>
    <row r="247" spans="1:24" ht="7.5" customHeight="1" thickBot="1">
      <c r="A247" s="111"/>
      <c r="B247" s="154"/>
      <c r="C247" s="111"/>
      <c r="D247" s="111"/>
      <c r="E247" s="111"/>
      <c r="F247" s="111"/>
      <c r="G247" s="111"/>
      <c r="H247" s="111"/>
      <c r="I247" s="148"/>
      <c r="J247" s="116"/>
      <c r="K247" s="113"/>
      <c r="L247" s="113"/>
      <c r="M247" s="148"/>
      <c r="N247" s="113"/>
      <c r="O247" s="111"/>
      <c r="P247" s="113"/>
      <c r="Q247" s="21"/>
      <c r="R247" s="6"/>
      <c r="S247" s="7"/>
      <c r="X247" s="8"/>
    </row>
    <row r="248" spans="1:24" ht="21.75" thickBot="1">
      <c r="A248" s="111"/>
      <c r="B248" s="154"/>
      <c r="C248" s="111" t="s">
        <v>398</v>
      </c>
      <c r="D248" s="111" t="s">
        <v>294</v>
      </c>
      <c r="E248" s="111"/>
      <c r="F248" s="111"/>
      <c r="G248" s="111"/>
      <c r="H248" s="111"/>
      <c r="I248" s="114"/>
      <c r="J248" s="116" t="s">
        <v>49</v>
      </c>
      <c r="K248" s="113"/>
      <c r="L248" s="113"/>
      <c r="M248" s="114"/>
      <c r="N248" s="113" t="s">
        <v>50</v>
      </c>
      <c r="O248" s="111"/>
      <c r="P248" s="113"/>
      <c r="Q248" s="21"/>
      <c r="R248" s="6" t="s">
        <v>4</v>
      </c>
      <c r="S248" s="7" t="str">
        <f>IF(COUNTIF(I248:N248,"ﾚ")=1,"OK","該当するもの『どちらか1つ』に入力してください")</f>
        <v>該当するもの『どちらか1つ』に入力してください</v>
      </c>
      <c r="X248" s="8" t="str">
        <f>IF(I248="ﾚ",1,IF(M248="ﾚ",2,""))</f>
        <v/>
      </c>
    </row>
    <row r="249" spans="1:24" ht="7.5" customHeight="1">
      <c r="A249" s="111"/>
      <c r="B249" s="154"/>
      <c r="C249" s="111"/>
      <c r="D249" s="111"/>
      <c r="E249" s="111"/>
      <c r="F249" s="111"/>
      <c r="G249" s="111"/>
      <c r="H249" s="111"/>
      <c r="I249" s="111"/>
      <c r="J249" s="111"/>
      <c r="K249" s="111"/>
      <c r="L249" s="111"/>
      <c r="M249" s="111"/>
      <c r="N249" s="116"/>
      <c r="O249" s="111"/>
      <c r="P249" s="113"/>
      <c r="Q249" s="21"/>
      <c r="R249" s="9"/>
    </row>
    <row r="250" spans="1:24" ht="21">
      <c r="A250" s="111"/>
      <c r="B250" s="154"/>
      <c r="C250" s="111" t="s">
        <v>379</v>
      </c>
      <c r="D250" s="111" t="s">
        <v>243</v>
      </c>
      <c r="E250" s="111"/>
      <c r="F250" s="111"/>
      <c r="G250" s="111"/>
      <c r="H250" s="157" t="s">
        <v>282</v>
      </c>
      <c r="I250" s="572"/>
      <c r="J250" s="572"/>
      <c r="K250" s="572"/>
      <c r="L250" s="572"/>
      <c r="M250" s="572"/>
      <c r="N250" s="572"/>
      <c r="O250" s="572"/>
      <c r="P250" s="115" t="s">
        <v>283</v>
      </c>
      <c r="Q250" s="21"/>
      <c r="R250" s="6"/>
      <c r="S250" s="7"/>
      <c r="X250" s="8" t="str">
        <f>IF(I250="ﾚ",1,IF(M250="ﾚ",2,""))</f>
        <v/>
      </c>
    </row>
    <row r="251" spans="1:24" ht="7.5" customHeight="1">
      <c r="A251" s="111"/>
      <c r="B251" s="113"/>
      <c r="C251" s="113"/>
      <c r="D251" s="113"/>
      <c r="E251" s="113"/>
      <c r="F251" s="113"/>
      <c r="G251" s="113"/>
      <c r="H251" s="113"/>
      <c r="I251" s="113"/>
      <c r="J251" s="113"/>
      <c r="K251" s="113"/>
      <c r="L251" s="113"/>
      <c r="M251" s="113"/>
      <c r="N251" s="113"/>
      <c r="O251" s="113"/>
      <c r="P251" s="113"/>
      <c r="R251" s="9"/>
    </row>
    <row r="252" spans="1:24" ht="17.25">
      <c r="A252" s="111"/>
      <c r="B252" s="113"/>
      <c r="E252" s="112"/>
      <c r="F252" s="113"/>
      <c r="G252" s="113"/>
      <c r="H252" s="113"/>
      <c r="I252" s="113"/>
      <c r="J252" s="113"/>
      <c r="K252" s="113"/>
      <c r="L252" s="113"/>
      <c r="M252" s="113"/>
      <c r="N252" s="113"/>
      <c r="O252" s="113"/>
      <c r="P252" s="113"/>
      <c r="R252" s="9"/>
    </row>
    <row r="253" spans="1:24" ht="20.45" customHeight="1">
      <c r="A253" s="111"/>
      <c r="B253" s="113"/>
      <c r="C253" s="113"/>
      <c r="D253" s="113"/>
      <c r="E253" s="113"/>
      <c r="F253" s="113"/>
      <c r="G253" s="113"/>
      <c r="H253" s="113"/>
      <c r="I253" s="113"/>
      <c r="J253" s="113"/>
      <c r="K253" s="113"/>
      <c r="L253" s="113"/>
      <c r="M253" s="113"/>
      <c r="N253" s="113"/>
      <c r="O253" s="113"/>
      <c r="P253" s="113"/>
      <c r="R253" s="9"/>
    </row>
    <row r="254" spans="1:24" ht="17.25">
      <c r="A254" s="122" t="s">
        <v>425</v>
      </c>
      <c r="B254" s="113"/>
      <c r="C254" s="113"/>
      <c r="D254" s="113"/>
      <c r="E254" s="113"/>
      <c r="F254" s="113"/>
      <c r="G254" s="113"/>
      <c r="H254" s="113"/>
      <c r="I254" s="113"/>
      <c r="J254" s="113"/>
      <c r="K254" s="113"/>
      <c r="L254" s="113"/>
      <c r="M254" s="113"/>
      <c r="N254" s="113"/>
      <c r="O254" s="113"/>
      <c r="P254" s="113"/>
      <c r="Q254" s="21"/>
      <c r="R254" s="9"/>
    </row>
    <row r="255" spans="1:24" ht="6" customHeight="1" thickBot="1">
      <c r="A255" s="111"/>
      <c r="B255" s="158" t="s">
        <v>219</v>
      </c>
      <c r="C255" s="113"/>
      <c r="D255" s="113"/>
      <c r="E255" s="113"/>
      <c r="F255" s="113"/>
      <c r="G255" s="113"/>
      <c r="H255" s="113"/>
      <c r="I255" s="113"/>
      <c r="J255" s="113"/>
      <c r="K255" s="113"/>
      <c r="L255" s="113"/>
      <c r="M255" s="113"/>
      <c r="N255" s="113"/>
      <c r="O255" s="113"/>
      <c r="P255" s="113"/>
      <c r="Q255" s="21"/>
      <c r="R255" s="9"/>
    </row>
    <row r="256" spans="1:24" ht="36" customHeight="1">
      <c r="A256" s="111"/>
      <c r="B256" s="557"/>
      <c r="C256" s="558"/>
      <c r="D256" s="558"/>
      <c r="E256" s="558"/>
      <c r="F256" s="558"/>
      <c r="G256" s="558"/>
      <c r="H256" s="558"/>
      <c r="I256" s="558"/>
      <c r="J256" s="558"/>
      <c r="K256" s="558"/>
      <c r="L256" s="558"/>
      <c r="M256" s="558"/>
      <c r="N256" s="558"/>
      <c r="O256" s="558"/>
      <c r="P256" s="559"/>
      <c r="Q256" s="21"/>
      <c r="R256" s="9"/>
    </row>
    <row r="257" spans="1:18" ht="36" customHeight="1" thickBot="1">
      <c r="A257" s="123"/>
      <c r="B257" s="560"/>
      <c r="C257" s="561"/>
      <c r="D257" s="561"/>
      <c r="E257" s="561"/>
      <c r="F257" s="561"/>
      <c r="G257" s="561"/>
      <c r="H257" s="561"/>
      <c r="I257" s="561"/>
      <c r="J257" s="561"/>
      <c r="K257" s="561"/>
      <c r="L257" s="561"/>
      <c r="M257" s="561"/>
      <c r="N257" s="561"/>
      <c r="O257" s="561"/>
      <c r="P257" s="562"/>
      <c r="Q257" s="21"/>
      <c r="R257" s="9"/>
    </row>
    <row r="258" spans="1:18" s="160" customFormat="1" ht="5.0999999999999996" customHeight="1">
      <c r="A258" s="149"/>
      <c r="B258" s="148"/>
      <c r="C258" s="148"/>
      <c r="D258" s="148"/>
      <c r="E258" s="148"/>
      <c r="F258" s="148"/>
      <c r="G258" s="148"/>
      <c r="H258" s="148"/>
      <c r="I258" s="148"/>
      <c r="J258" s="148"/>
      <c r="K258" s="148"/>
      <c r="L258" s="148"/>
      <c r="M258" s="148"/>
      <c r="N258" s="148"/>
      <c r="O258" s="148"/>
      <c r="P258" s="148"/>
      <c r="Q258" s="56"/>
      <c r="R258" s="159"/>
    </row>
    <row r="259" spans="1:18" ht="14.25" customHeight="1">
      <c r="R259" s="9"/>
    </row>
    <row r="260" spans="1:18" ht="17.25">
      <c r="A260" s="579" t="s">
        <v>460</v>
      </c>
      <c r="B260" s="579"/>
      <c r="C260" s="579"/>
      <c r="D260" s="579"/>
      <c r="E260" s="579"/>
      <c r="F260" s="579"/>
      <c r="G260" s="579"/>
      <c r="H260" s="579"/>
      <c r="I260" s="579"/>
      <c r="J260" s="579"/>
      <c r="K260" s="579"/>
      <c r="L260" s="579"/>
      <c r="M260" s="579"/>
      <c r="N260" s="579"/>
      <c r="O260" s="579"/>
      <c r="P260" s="579"/>
      <c r="Q260" s="579"/>
    </row>
    <row r="261" spans="1:18" ht="6" customHeight="1">
      <c r="A261" s="378"/>
      <c r="B261" s="378"/>
      <c r="C261" s="378"/>
      <c r="D261" s="378"/>
      <c r="E261" s="378"/>
      <c r="F261" s="378"/>
      <c r="G261" s="378"/>
      <c r="H261" s="378"/>
      <c r="I261" s="378"/>
      <c r="J261" s="378"/>
      <c r="K261" s="378"/>
      <c r="L261" s="378"/>
      <c r="M261" s="378"/>
      <c r="N261" s="378"/>
      <c r="O261" s="378"/>
      <c r="P261" s="378"/>
      <c r="Q261" s="378"/>
    </row>
    <row r="262" spans="1:18" ht="17.25">
      <c r="A262" s="579" t="s">
        <v>57</v>
      </c>
      <c r="B262" s="579"/>
      <c r="C262" s="579"/>
      <c r="D262" s="579"/>
      <c r="E262" s="579"/>
      <c r="F262" s="579"/>
      <c r="G262" s="579"/>
      <c r="H262" s="579"/>
      <c r="I262" s="579"/>
      <c r="J262" s="579"/>
      <c r="K262" s="579"/>
      <c r="L262" s="579"/>
      <c r="M262" s="579"/>
      <c r="N262" s="579"/>
      <c r="O262" s="579"/>
      <c r="P262" s="579"/>
      <c r="Q262" s="579"/>
    </row>
  </sheetData>
  <sheetProtection selectLockedCells="1"/>
  <mergeCells count="86">
    <mergeCell ref="D95:J95"/>
    <mergeCell ref="K95:L95"/>
    <mergeCell ref="E204:N204"/>
    <mergeCell ref="A154:Q154"/>
    <mergeCell ref="H176:N176"/>
    <mergeCell ref="B180:P181"/>
    <mergeCell ref="E126:H126"/>
    <mergeCell ref="A262:Q262"/>
    <mergeCell ref="I250:O250"/>
    <mergeCell ref="H75:P75"/>
    <mergeCell ref="D75:G75"/>
    <mergeCell ref="M93:N93"/>
    <mergeCell ref="A260:Q260"/>
    <mergeCell ref="A141:B141"/>
    <mergeCell ref="A150:B150"/>
    <mergeCell ref="L113:O113"/>
    <mergeCell ref="A211:Q211"/>
    <mergeCell ref="D231:H231"/>
    <mergeCell ref="D94:J94"/>
    <mergeCell ref="K94:L94"/>
    <mergeCell ref="M94:N94"/>
    <mergeCell ref="F87:P87"/>
    <mergeCell ref="M95:N95"/>
    <mergeCell ref="B256:P257"/>
    <mergeCell ref="L32:L34"/>
    <mergeCell ref="M32:M34"/>
    <mergeCell ref="O32:O34"/>
    <mergeCell ref="N32:N34"/>
    <mergeCell ref="J44:L45"/>
    <mergeCell ref="D45:H45"/>
    <mergeCell ref="A91:Q91"/>
    <mergeCell ref="D93:J93"/>
    <mergeCell ref="K93:L93"/>
    <mergeCell ref="D32:D34"/>
    <mergeCell ref="I237:O237"/>
    <mergeCell ref="B32:C34"/>
    <mergeCell ref="E33:G33"/>
    <mergeCell ref="D69:F69"/>
    <mergeCell ref="B35:C37"/>
    <mergeCell ref="O2:P2"/>
    <mergeCell ref="A24:Q24"/>
    <mergeCell ref="B26:C27"/>
    <mergeCell ref="D26:D27"/>
    <mergeCell ref="E26:K27"/>
    <mergeCell ref="L26:Q26"/>
    <mergeCell ref="L27:M27"/>
    <mergeCell ref="N27:O27"/>
    <mergeCell ref="P27:Q27"/>
    <mergeCell ref="N20:P20"/>
    <mergeCell ref="I89:P89"/>
    <mergeCell ref="B28:C31"/>
    <mergeCell ref="D28:D31"/>
    <mergeCell ref="Q32:Q34"/>
    <mergeCell ref="P35:P37"/>
    <mergeCell ref="Q35:Q37"/>
    <mergeCell ref="D35:D37"/>
    <mergeCell ref="Q28:Q31"/>
    <mergeCell ref="J28:K28"/>
    <mergeCell ref="E28:E29"/>
    <mergeCell ref="F28:G28"/>
    <mergeCell ref="H28:I28"/>
    <mergeCell ref="O35:O37"/>
    <mergeCell ref="N35:N37"/>
    <mergeCell ref="L28:L31"/>
    <mergeCell ref="M28:M31"/>
    <mergeCell ref="A80:Q80"/>
    <mergeCell ref="N28:N31"/>
    <mergeCell ref="O28:O31"/>
    <mergeCell ref="M35:M37"/>
    <mergeCell ref="J30:K30"/>
    <mergeCell ref="E32:G32"/>
    <mergeCell ref="J32:K34"/>
    <mergeCell ref="E34:G34"/>
    <mergeCell ref="J35:K37"/>
    <mergeCell ref="E37:G37"/>
    <mergeCell ref="H35:H36"/>
    <mergeCell ref="I35:I36"/>
    <mergeCell ref="L35:L37"/>
    <mergeCell ref="E35:G36"/>
    <mergeCell ref="D44:H44"/>
    <mergeCell ref="I44:I45"/>
    <mergeCell ref="P32:P34"/>
    <mergeCell ref="P28:P31"/>
    <mergeCell ref="E30:E31"/>
    <mergeCell ref="F30:G30"/>
    <mergeCell ref="H30:I30"/>
  </mergeCells>
  <phoneticPr fontId="3"/>
  <dataValidations count="7">
    <dataValidation type="list" allowBlank="1" showInputMessage="1" showErrorMessage="1" sqref="M225 I219 I217 M219 M223 I223 I225 K8 M227 I229 M231 C118 M235 I105 I242 C209 M9 M7 G20:G21 K6 E9 E7 G6 G18 C18 E20:E21 I7:I9 G8 C7 C9 M229 M174:M175 O216 K209 I215 M233 G200 C200 I233 I200 M215:M217 I246:I248 C202 G203 M221 I227 K111 M244 M123 G55:G57 K64:K65 K135 I120 M127 E196:E199 I113:I114 C111:C114 G111 K107 C135 C64 G64:G65 K105 M120 I231 I235 M242 G105 C107 I107 G107 C105 G130 C87 G135 I135 I69 C69 K69 G69 K23 P93 C122 I118 C89:C90 I221 I244 C55:C57 K20 C20:C21 C23 C83:C85 G84:G85 I128 C120 C204 G209 C207 K206:K207 G206:G207 C81 K203 C71:C75 E155:E156 C78 I202 K137:K138 I137:I138 G137:G138 I143 I145 I140:I141 M152 M142:M144 E139:E140 K141 M139:M140 K150:K151 M146:M150 G150:G151 O150 E149:E150 K71 G71 C137:C153 C155:C156 I158 B157 I160 I122:I125 I162 I164 I166 I168 M170 M158 I174:I175 M160 M162 M164 M166 M168 I155 I170 I147:I151 E152:E153 I153 D177 D157:D175 M177 M172 I177 I172 C124:C129 M246:M248">
      <formula1>"ﾚ,  "</formula1>
    </dataValidation>
    <dataValidation type="list" allowBlank="1" showInputMessage="1" showErrorMessage="1" sqref="E38">
      <formula1>" ﾚ, "</formula1>
    </dataValidation>
    <dataValidation type="list" allowBlank="1" showInputMessage="1" showErrorMessage="1" sqref="D35:D37">
      <formula1>" ﾚ,　"</formula1>
    </dataValidation>
    <dataValidation type="list" allowBlank="1" showInputMessage="1" showErrorMessage="1" sqref="C6 C8">
      <formula1>"ﾚ,　  "</formula1>
    </dataValidation>
    <dataValidation type="list" allowBlank="1" showInputMessage="1" showErrorMessage="1" sqref="D28:D32">
      <formula1>" ﾚ, 　"</formula1>
    </dataValidation>
    <dataValidation type="whole" allowBlank="1" showInputMessage="1" showErrorMessage="1" sqref="R37 L38:O38">
      <formula1>5000</formula1>
      <formula2>30000</formula2>
    </dataValidation>
    <dataValidation imeMode="off" allowBlank="1" showInputMessage="1" showErrorMessage="1" sqref="F29 H29 F31 H31 J29 J31 J185:J193 K94:N95 F185:F193"/>
  </dataValidations>
  <printOptions horizontalCentered="1"/>
  <pageMargins left="0.47244094488188981" right="0.47244094488188981" top="0.39370078740157483" bottom="0.23622047244094491" header="0.35433070866141736" footer="0.15748031496062992"/>
  <pageSetup paperSize="9" scale="76" fitToHeight="0" orientation="portrait" cellComments="asDisplayed" r:id="rId1"/>
  <headerFooter alignWithMargins="0">
    <oddFooter>&amp;C&amp;P／&amp;N</oddFooter>
  </headerFooter>
  <rowBreaks count="3" manualBreakCount="3">
    <brk id="58" max="16" man="1"/>
    <brk id="128" max="16" man="1"/>
    <brk id="194" max="16"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12BDE48C-668C-4931-9CA6-C619E9DB790C}">
            <xm:f>表紙!$I$6=""</xm:f>
            <x14:dxf>
              <numFmt numFmtId="182" formatCode=";;;"/>
            </x14:dxf>
          </x14:cfRule>
          <xm:sqref>O2:P2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X186"/>
  <sheetViews>
    <sheetView view="pageBreakPreview" zoomScale="85" zoomScaleNormal="100" zoomScaleSheetLayoutView="85" workbookViewId="0">
      <selection activeCell="B17" sqref="B17"/>
    </sheetView>
  </sheetViews>
  <sheetFormatPr defaultColWidth="7.625" defaultRowHeight="11.25"/>
  <cols>
    <col min="1" max="1" width="3.5" style="22" bestFit="1" customWidth="1"/>
    <col min="2" max="4" width="8.625" style="22" customWidth="1"/>
    <col min="5" max="5" width="9.25" style="22" customWidth="1"/>
    <col min="6" max="9" width="8.125" style="22" customWidth="1"/>
    <col min="10" max="10" width="8.625" style="22" customWidth="1"/>
    <col min="11" max="12" width="16.125" style="22" customWidth="1"/>
    <col min="13" max="14" width="9" style="22" customWidth="1"/>
    <col min="15" max="15" width="9.625" style="22" customWidth="1"/>
    <col min="16" max="16" width="9" style="22" customWidth="1"/>
    <col min="17" max="18" width="8.625" style="22" customWidth="1"/>
    <col min="19" max="19" width="8.125" style="22" customWidth="1"/>
    <col min="20" max="20" width="7.625" style="22" customWidth="1"/>
    <col min="21" max="21" width="4.625" style="22" customWidth="1"/>
    <col min="22" max="22" width="5.5" style="23" bestFit="1" customWidth="1"/>
    <col min="23" max="24" width="7.625" style="23" customWidth="1"/>
    <col min="25" max="25" width="6.5" style="22" bestFit="1" customWidth="1"/>
    <col min="26" max="26" width="5.375" style="22" customWidth="1"/>
    <col min="27" max="16384" width="7.625" style="22"/>
  </cols>
  <sheetData>
    <row r="1" spans="1:24" ht="21.95" customHeight="1" thickTop="1" thickBot="1">
      <c r="A1" s="272" t="s">
        <v>58</v>
      </c>
      <c r="B1" s="207"/>
      <c r="C1" s="207"/>
      <c r="D1" s="207"/>
      <c r="E1" s="207"/>
      <c r="F1" s="207"/>
      <c r="G1" s="208"/>
      <c r="J1" s="209" t="s">
        <v>0</v>
      </c>
      <c r="K1" s="267">
        <f>表紙!I6</f>
        <v>0</v>
      </c>
      <c r="L1" s="226" t="s">
        <v>261</v>
      </c>
      <c r="M1" s="614">
        <f>+表紙!C9</f>
        <v>0</v>
      </c>
      <c r="N1" s="615"/>
      <c r="O1" s="615"/>
      <c r="P1" s="615"/>
      <c r="Q1" s="616"/>
      <c r="R1" s="227"/>
      <c r="S1" s="25"/>
      <c r="V1" s="22"/>
      <c r="W1" s="22"/>
      <c r="X1" s="22"/>
    </row>
    <row r="2" spans="1:24" ht="13.5" customHeight="1" thickTop="1">
      <c r="A2" s="617" t="s">
        <v>308</v>
      </c>
      <c r="B2" s="617"/>
      <c r="C2" s="617"/>
      <c r="D2" s="617"/>
      <c r="E2" s="617"/>
      <c r="F2" s="617"/>
      <c r="G2" s="617"/>
      <c r="H2" s="617"/>
      <c r="I2" s="617"/>
      <c r="J2" s="617"/>
      <c r="K2" s="617"/>
      <c r="L2" s="617"/>
      <c r="M2" s="617"/>
      <c r="N2" s="617"/>
      <c r="O2" s="617"/>
      <c r="P2" s="617"/>
      <c r="Q2" s="617"/>
      <c r="R2" s="214"/>
      <c r="S2" s="214"/>
      <c r="V2" s="22"/>
      <c r="W2" s="22"/>
      <c r="X2" s="22"/>
    </row>
    <row r="3" spans="1:24" ht="13.5" customHeight="1">
      <c r="A3" s="617"/>
      <c r="B3" s="617"/>
      <c r="C3" s="617"/>
      <c r="D3" s="617"/>
      <c r="E3" s="617"/>
      <c r="F3" s="617"/>
      <c r="G3" s="617"/>
      <c r="H3" s="617"/>
      <c r="I3" s="617"/>
      <c r="J3" s="617"/>
      <c r="K3" s="617"/>
      <c r="L3" s="617"/>
      <c r="M3" s="617"/>
      <c r="N3" s="617"/>
      <c r="O3" s="617"/>
      <c r="P3" s="617"/>
      <c r="Q3" s="617"/>
      <c r="R3" s="214"/>
      <c r="S3" s="214"/>
      <c r="V3" s="22"/>
      <c r="W3" s="22"/>
      <c r="X3" s="22"/>
    </row>
    <row r="4" spans="1:24" ht="11.25" customHeight="1">
      <c r="A4" s="617"/>
      <c r="B4" s="617"/>
      <c r="C4" s="617"/>
      <c r="D4" s="617"/>
      <c r="E4" s="617"/>
      <c r="F4" s="617"/>
      <c r="G4" s="617"/>
      <c r="H4" s="617"/>
      <c r="I4" s="617"/>
      <c r="J4" s="617"/>
      <c r="K4" s="617"/>
      <c r="L4" s="617"/>
      <c r="M4" s="617"/>
      <c r="N4" s="617"/>
      <c r="O4" s="617"/>
      <c r="P4" s="617"/>
      <c r="Q4" s="617"/>
      <c r="R4" s="210"/>
      <c r="S4" s="210"/>
      <c r="T4" s="73"/>
    </row>
    <row r="5" spans="1:24" ht="11.25" customHeight="1">
      <c r="A5" s="617"/>
      <c r="B5" s="617"/>
      <c r="C5" s="617"/>
      <c r="D5" s="617"/>
      <c r="E5" s="617"/>
      <c r="F5" s="617"/>
      <c r="G5" s="617"/>
      <c r="H5" s="617"/>
      <c r="I5" s="617"/>
      <c r="J5" s="617"/>
      <c r="K5" s="617"/>
      <c r="L5" s="617"/>
      <c r="M5" s="617"/>
      <c r="N5" s="617"/>
      <c r="O5" s="617"/>
      <c r="P5" s="617"/>
      <c r="Q5" s="617"/>
      <c r="R5" s="210"/>
      <c r="S5" s="210"/>
      <c r="T5" s="73"/>
    </row>
    <row r="10" spans="1:24" ht="12" thickBot="1"/>
    <row r="11" spans="1:24" ht="15.95" customHeight="1">
      <c r="A11" s="175"/>
      <c r="B11" s="176" t="s">
        <v>59</v>
      </c>
      <c r="C11" s="176" t="s">
        <v>60</v>
      </c>
      <c r="D11" s="176" t="s">
        <v>61</v>
      </c>
      <c r="E11" s="176" t="s">
        <v>62</v>
      </c>
      <c r="F11" s="176" t="s">
        <v>63</v>
      </c>
      <c r="G11" s="176" t="s">
        <v>410</v>
      </c>
      <c r="H11" s="176" t="s">
        <v>411</v>
      </c>
      <c r="I11" s="176" t="s">
        <v>412</v>
      </c>
      <c r="J11" s="180" t="s">
        <v>413</v>
      </c>
      <c r="K11" s="215" t="s">
        <v>262</v>
      </c>
      <c r="L11" s="217" t="s">
        <v>220</v>
      </c>
      <c r="M11" s="218" t="s">
        <v>266</v>
      </c>
      <c r="N11" s="216" t="s">
        <v>221</v>
      </c>
      <c r="O11" s="216" t="s">
        <v>267</v>
      </c>
      <c r="P11" s="216" t="s">
        <v>224</v>
      </c>
      <c r="Q11" s="219" t="s">
        <v>225</v>
      </c>
      <c r="V11" s="22"/>
      <c r="W11" s="22"/>
      <c r="X11" s="22"/>
    </row>
    <row r="12" spans="1:24" ht="15.95" customHeight="1">
      <c r="A12" s="601" t="s">
        <v>64</v>
      </c>
      <c r="B12" s="259" t="s">
        <v>292</v>
      </c>
      <c r="C12" s="257"/>
      <c r="D12" s="257"/>
      <c r="E12" s="257"/>
      <c r="F12" s="257"/>
      <c r="G12" s="257"/>
      <c r="H12" s="257"/>
      <c r="I12" s="257"/>
      <c r="J12" s="258"/>
      <c r="K12" s="604" t="s">
        <v>386</v>
      </c>
      <c r="L12" s="605"/>
      <c r="M12" s="606" t="s">
        <v>387</v>
      </c>
      <c r="N12" s="606"/>
      <c r="O12" s="606"/>
      <c r="P12" s="606"/>
      <c r="Q12" s="607"/>
      <c r="V12" s="22"/>
      <c r="W12" s="22"/>
      <c r="X12" s="22"/>
    </row>
    <row r="13" spans="1:24" ht="27.75" customHeight="1">
      <c r="A13" s="602"/>
      <c r="B13" s="608" t="s">
        <v>65</v>
      </c>
      <c r="C13" s="176" t="s">
        <v>66</v>
      </c>
      <c r="D13" s="177" t="s">
        <v>67</v>
      </c>
      <c r="E13" s="177" t="s">
        <v>68</v>
      </c>
      <c r="F13" s="610" t="s">
        <v>227</v>
      </c>
      <c r="G13" s="612" t="s">
        <v>388</v>
      </c>
      <c r="H13" s="613"/>
      <c r="I13" s="613"/>
      <c r="J13" s="365" t="s">
        <v>414</v>
      </c>
      <c r="K13" s="234" t="s">
        <v>222</v>
      </c>
      <c r="L13" s="235" t="s">
        <v>69</v>
      </c>
      <c r="M13" s="179" t="s">
        <v>70</v>
      </c>
      <c r="N13" s="178" t="s">
        <v>71</v>
      </c>
      <c r="O13" s="176" t="s">
        <v>72</v>
      </c>
      <c r="P13" s="176" t="s">
        <v>73</v>
      </c>
      <c r="Q13" s="180" t="s">
        <v>74</v>
      </c>
      <c r="V13" s="22"/>
      <c r="W13" s="22"/>
      <c r="X13" s="22"/>
    </row>
    <row r="14" spans="1:24" ht="96.75" customHeight="1">
      <c r="A14" s="603"/>
      <c r="B14" s="609"/>
      <c r="C14" s="181" t="s">
        <v>258</v>
      </c>
      <c r="D14" s="182" t="s">
        <v>291</v>
      </c>
      <c r="E14" s="183" t="s">
        <v>226</v>
      </c>
      <c r="F14" s="611"/>
      <c r="G14" s="184" t="s">
        <v>263</v>
      </c>
      <c r="H14" s="185" t="s">
        <v>265</v>
      </c>
      <c r="I14" s="186" t="s">
        <v>264</v>
      </c>
      <c r="J14" s="366" t="s">
        <v>415</v>
      </c>
      <c r="K14" s="243" t="s">
        <v>223</v>
      </c>
      <c r="L14" s="244" t="s">
        <v>259</v>
      </c>
      <c r="M14" s="187" t="s">
        <v>260</v>
      </c>
      <c r="N14" s="255" t="s">
        <v>309</v>
      </c>
      <c r="O14" s="188" t="s">
        <v>76</v>
      </c>
      <c r="P14" s="256" t="s">
        <v>288</v>
      </c>
      <c r="Q14" s="189" t="s">
        <v>75</v>
      </c>
      <c r="V14" s="22"/>
      <c r="W14" s="22"/>
      <c r="X14" s="22"/>
    </row>
    <row r="15" spans="1:24" ht="16.5" customHeight="1">
      <c r="A15" s="190" t="s">
        <v>77</v>
      </c>
      <c r="B15" s="191">
        <v>22</v>
      </c>
      <c r="C15" s="191">
        <v>1</v>
      </c>
      <c r="D15" s="191">
        <v>2</v>
      </c>
      <c r="E15" s="191">
        <v>2</v>
      </c>
      <c r="F15" s="192" t="s">
        <v>78</v>
      </c>
      <c r="G15" s="193">
        <v>105</v>
      </c>
      <c r="H15" s="194">
        <v>33</v>
      </c>
      <c r="I15" s="195" t="s">
        <v>211</v>
      </c>
      <c r="J15" s="220">
        <v>42</v>
      </c>
      <c r="K15" s="236">
        <v>2</v>
      </c>
      <c r="L15" s="237">
        <v>1</v>
      </c>
      <c r="M15" s="196">
        <v>2</v>
      </c>
      <c r="N15" s="197">
        <v>1</v>
      </c>
      <c r="O15" s="191">
        <v>2</v>
      </c>
      <c r="P15" s="191">
        <v>1</v>
      </c>
      <c r="Q15" s="198">
        <v>8</v>
      </c>
      <c r="V15" s="22"/>
      <c r="W15" s="22"/>
      <c r="X15" s="22"/>
    </row>
    <row r="16" spans="1:24" ht="16.5" customHeight="1" thickBot="1">
      <c r="A16" s="199" t="s">
        <v>79</v>
      </c>
      <c r="B16" s="200">
        <v>45</v>
      </c>
      <c r="C16" s="200">
        <v>2</v>
      </c>
      <c r="D16" s="200">
        <v>1</v>
      </c>
      <c r="E16" s="200">
        <v>1</v>
      </c>
      <c r="F16" s="201" t="s">
        <v>80</v>
      </c>
      <c r="G16" s="202" t="s">
        <v>212</v>
      </c>
      <c r="H16" s="203" t="s">
        <v>211</v>
      </c>
      <c r="I16" s="204">
        <v>240</v>
      </c>
      <c r="J16" s="223">
        <v>0</v>
      </c>
      <c r="K16" s="238">
        <v>1</v>
      </c>
      <c r="L16" s="239">
        <v>2</v>
      </c>
      <c r="M16" s="205"/>
      <c r="N16" s="200"/>
      <c r="O16" s="200"/>
      <c r="P16" s="200"/>
      <c r="Q16" s="206"/>
      <c r="V16" s="22"/>
      <c r="W16" s="22"/>
      <c r="X16" s="22"/>
    </row>
    <row r="17" spans="1:24" ht="22.5" customHeight="1">
      <c r="A17" s="75">
        <v>1</v>
      </c>
      <c r="B17" s="76"/>
      <c r="C17" s="76"/>
      <c r="D17" s="76"/>
      <c r="E17" s="76"/>
      <c r="F17" s="77"/>
      <c r="G17" s="78"/>
      <c r="H17" s="79"/>
      <c r="I17" s="77"/>
      <c r="J17" s="221"/>
      <c r="K17" s="80"/>
      <c r="L17" s="240"/>
      <c r="M17" s="211"/>
      <c r="N17" s="76"/>
      <c r="O17" s="76"/>
      <c r="P17" s="76"/>
      <c r="Q17" s="81"/>
      <c r="R17" s="24" t="str">
        <f>IF(B17&gt;=70,"年金欄は記入不要です！","")</f>
        <v/>
      </c>
      <c r="V17" s="22"/>
      <c r="W17" s="22"/>
      <c r="X17" s="22"/>
    </row>
    <row r="18" spans="1:24" ht="22.5" customHeight="1">
      <c r="A18" s="82">
        <v>2</v>
      </c>
      <c r="B18" s="83"/>
      <c r="C18" s="83"/>
      <c r="D18" s="83"/>
      <c r="E18" s="83"/>
      <c r="F18" s="84"/>
      <c r="G18" s="85"/>
      <c r="H18" s="86"/>
      <c r="I18" s="84"/>
      <c r="J18" s="221"/>
      <c r="K18" s="87"/>
      <c r="L18" s="241"/>
      <c r="M18" s="212"/>
      <c r="N18" s="83"/>
      <c r="O18" s="83"/>
      <c r="P18" s="83"/>
      <c r="Q18" s="88"/>
      <c r="R18" s="24" t="str">
        <f t="shared" ref="R18:R26" si="0">IF(B18&gt;=70,"年金欄は記入不要です！","")</f>
        <v/>
      </c>
      <c r="V18" s="22"/>
      <c r="W18" s="22"/>
      <c r="X18" s="22"/>
    </row>
    <row r="19" spans="1:24" ht="22.5" customHeight="1">
      <c r="A19" s="82">
        <v>3</v>
      </c>
      <c r="B19" s="83"/>
      <c r="C19" s="83"/>
      <c r="D19" s="83"/>
      <c r="E19" s="83"/>
      <c r="F19" s="84"/>
      <c r="G19" s="85"/>
      <c r="H19" s="86"/>
      <c r="I19" s="84"/>
      <c r="J19" s="221"/>
      <c r="K19" s="87"/>
      <c r="L19" s="241"/>
      <c r="M19" s="212"/>
      <c r="N19" s="83"/>
      <c r="O19" s="83"/>
      <c r="P19" s="83"/>
      <c r="Q19" s="88"/>
      <c r="R19" s="24" t="str">
        <f t="shared" si="0"/>
        <v/>
      </c>
      <c r="V19" s="22"/>
      <c r="W19" s="22"/>
      <c r="X19" s="22"/>
    </row>
    <row r="20" spans="1:24" ht="22.5" customHeight="1">
      <c r="A20" s="82">
        <v>4</v>
      </c>
      <c r="B20" s="83"/>
      <c r="C20" s="83"/>
      <c r="D20" s="83"/>
      <c r="E20" s="83"/>
      <c r="F20" s="84"/>
      <c r="G20" s="85"/>
      <c r="H20" s="86"/>
      <c r="I20" s="84"/>
      <c r="J20" s="221"/>
      <c r="K20" s="87"/>
      <c r="L20" s="241"/>
      <c r="M20" s="212"/>
      <c r="N20" s="83"/>
      <c r="O20" s="83"/>
      <c r="P20" s="83"/>
      <c r="Q20" s="88"/>
      <c r="R20" s="24" t="str">
        <f t="shared" si="0"/>
        <v/>
      </c>
      <c r="V20" s="22"/>
      <c r="W20" s="22"/>
      <c r="X20" s="22"/>
    </row>
    <row r="21" spans="1:24" ht="22.5" customHeight="1">
      <c r="A21" s="82">
        <v>5</v>
      </c>
      <c r="B21" s="83"/>
      <c r="C21" s="83"/>
      <c r="D21" s="83"/>
      <c r="E21" s="83"/>
      <c r="F21" s="84"/>
      <c r="G21" s="85"/>
      <c r="H21" s="86"/>
      <c r="I21" s="84"/>
      <c r="J21" s="221"/>
      <c r="K21" s="87"/>
      <c r="L21" s="241"/>
      <c r="M21" s="212"/>
      <c r="N21" s="83"/>
      <c r="O21" s="83"/>
      <c r="P21" s="83"/>
      <c r="Q21" s="88"/>
      <c r="R21" s="24" t="str">
        <f t="shared" si="0"/>
        <v/>
      </c>
      <c r="V21" s="22"/>
      <c r="W21" s="22"/>
      <c r="X21" s="22"/>
    </row>
    <row r="22" spans="1:24" ht="22.5" customHeight="1">
      <c r="A22" s="82">
        <v>6</v>
      </c>
      <c r="B22" s="83"/>
      <c r="C22" s="83"/>
      <c r="D22" s="83"/>
      <c r="E22" s="83"/>
      <c r="F22" s="84"/>
      <c r="G22" s="85"/>
      <c r="H22" s="86"/>
      <c r="I22" s="84"/>
      <c r="J22" s="221"/>
      <c r="K22" s="87"/>
      <c r="L22" s="241"/>
      <c r="M22" s="212"/>
      <c r="N22" s="83"/>
      <c r="O22" s="83"/>
      <c r="P22" s="83"/>
      <c r="Q22" s="88"/>
      <c r="R22" s="24" t="str">
        <f t="shared" si="0"/>
        <v/>
      </c>
      <c r="V22" s="22"/>
      <c r="W22" s="22"/>
      <c r="X22" s="22"/>
    </row>
    <row r="23" spans="1:24" ht="22.5" customHeight="1">
      <c r="A23" s="82">
        <v>7</v>
      </c>
      <c r="B23" s="83"/>
      <c r="C23" s="83"/>
      <c r="D23" s="83"/>
      <c r="E23" s="83"/>
      <c r="F23" s="84"/>
      <c r="G23" s="85"/>
      <c r="H23" s="86"/>
      <c r="I23" s="84"/>
      <c r="J23" s="221"/>
      <c r="K23" s="87"/>
      <c r="L23" s="241"/>
      <c r="M23" s="212"/>
      <c r="N23" s="83"/>
      <c r="O23" s="83"/>
      <c r="P23" s="83"/>
      <c r="Q23" s="88"/>
      <c r="R23" s="24" t="str">
        <f t="shared" si="0"/>
        <v/>
      </c>
      <c r="V23" s="22"/>
      <c r="W23" s="22"/>
      <c r="X23" s="22"/>
    </row>
    <row r="24" spans="1:24" ht="22.5" customHeight="1">
      <c r="A24" s="82">
        <v>8</v>
      </c>
      <c r="B24" s="83"/>
      <c r="C24" s="83"/>
      <c r="D24" s="83"/>
      <c r="E24" s="83"/>
      <c r="F24" s="84"/>
      <c r="G24" s="85"/>
      <c r="H24" s="86"/>
      <c r="I24" s="84"/>
      <c r="J24" s="221"/>
      <c r="K24" s="87"/>
      <c r="L24" s="241"/>
      <c r="M24" s="212"/>
      <c r="N24" s="83"/>
      <c r="O24" s="83"/>
      <c r="P24" s="83"/>
      <c r="Q24" s="88"/>
      <c r="R24" s="24" t="str">
        <f t="shared" si="0"/>
        <v/>
      </c>
      <c r="V24" s="22"/>
      <c r="W24" s="22"/>
      <c r="X24" s="22"/>
    </row>
    <row r="25" spans="1:24" ht="22.5" customHeight="1">
      <c r="A25" s="89">
        <v>9</v>
      </c>
      <c r="B25" s="83"/>
      <c r="C25" s="83"/>
      <c r="D25" s="83"/>
      <c r="E25" s="83"/>
      <c r="F25" s="84"/>
      <c r="G25" s="85"/>
      <c r="H25" s="86"/>
      <c r="I25" s="84"/>
      <c r="J25" s="221"/>
      <c r="K25" s="87"/>
      <c r="L25" s="241"/>
      <c r="M25" s="212"/>
      <c r="N25" s="83"/>
      <c r="O25" s="83"/>
      <c r="P25" s="83"/>
      <c r="Q25" s="88"/>
      <c r="R25" s="24" t="str">
        <f t="shared" si="0"/>
        <v/>
      </c>
      <c r="V25" s="22"/>
      <c r="W25" s="22"/>
      <c r="X25" s="22"/>
    </row>
    <row r="26" spans="1:24" ht="22.5" customHeight="1" thickBot="1">
      <c r="A26" s="90">
        <v>10</v>
      </c>
      <c r="B26" s="91"/>
      <c r="C26" s="92"/>
      <c r="D26" s="92"/>
      <c r="E26" s="92"/>
      <c r="F26" s="93"/>
      <c r="G26" s="94"/>
      <c r="H26" s="95"/>
      <c r="I26" s="93"/>
      <c r="J26" s="222"/>
      <c r="K26" s="96"/>
      <c r="L26" s="242"/>
      <c r="M26" s="91"/>
      <c r="N26" s="92"/>
      <c r="O26" s="92"/>
      <c r="P26" s="92"/>
      <c r="Q26" s="97"/>
      <c r="R26" s="24" t="str">
        <f t="shared" si="0"/>
        <v/>
      </c>
      <c r="V26" s="22"/>
      <c r="W26" s="22"/>
      <c r="X26" s="22"/>
    </row>
    <row r="27" spans="1:24" ht="7.5" customHeight="1">
      <c r="E27" s="248"/>
      <c r="F27" s="248"/>
      <c r="G27" s="248"/>
      <c r="K27" s="228"/>
      <c r="L27" s="595" t="s">
        <v>310</v>
      </c>
      <c r="M27" s="595"/>
      <c r="N27" s="595"/>
      <c r="O27" s="595"/>
      <c r="P27" s="229"/>
      <c r="Q27" s="230"/>
      <c r="T27" s="23"/>
      <c r="U27" s="23"/>
      <c r="W27" s="22"/>
      <c r="X27" s="22"/>
    </row>
    <row r="28" spans="1:24" ht="12" customHeight="1" thickBot="1">
      <c r="F28" s="249"/>
      <c r="G28" s="249"/>
      <c r="K28" s="231"/>
      <c r="L28" s="596"/>
      <c r="M28" s="596"/>
      <c r="N28" s="596"/>
      <c r="O28" s="596"/>
      <c r="P28" s="232"/>
      <c r="Q28" s="233"/>
      <c r="R28" s="23"/>
      <c r="V28" s="22"/>
      <c r="W28" s="22"/>
      <c r="X28" s="22"/>
    </row>
    <row r="29" spans="1:24" ht="11.25" customHeight="1">
      <c r="H29" s="72"/>
      <c r="I29" s="74"/>
      <c r="J29" s="74"/>
      <c r="K29" s="74"/>
      <c r="L29" s="74"/>
      <c r="M29" s="74"/>
      <c r="V29" s="22"/>
      <c r="W29" s="22"/>
      <c r="X29" s="22"/>
    </row>
    <row r="30" spans="1:24" ht="14.25">
      <c r="K30" s="597" t="s">
        <v>268</v>
      </c>
      <c r="L30" s="598"/>
      <c r="M30" s="598"/>
      <c r="N30" s="598"/>
      <c r="O30" s="598"/>
      <c r="P30" s="598"/>
      <c r="Q30" s="599"/>
      <c r="V30" s="22"/>
      <c r="W30" s="22"/>
      <c r="X30" s="22"/>
    </row>
    <row r="31" spans="1:24" ht="12" customHeight="1">
      <c r="J31" s="213"/>
      <c r="K31" s="170" t="s">
        <v>81</v>
      </c>
      <c r="L31" s="171"/>
      <c r="M31" s="171"/>
      <c r="N31" s="170" t="s">
        <v>82</v>
      </c>
      <c r="O31" s="171"/>
      <c r="P31" s="171"/>
      <c r="Q31" s="172"/>
      <c r="V31" s="22"/>
      <c r="W31" s="22"/>
      <c r="X31" s="22"/>
    </row>
    <row r="32" spans="1:24" ht="11.25" customHeight="1">
      <c r="J32" s="213"/>
      <c r="K32" s="170" t="s">
        <v>83</v>
      </c>
      <c r="L32" s="171"/>
      <c r="M32" s="171"/>
      <c r="N32" s="170" t="s">
        <v>399</v>
      </c>
      <c r="O32" s="171"/>
      <c r="P32" s="171"/>
      <c r="Q32" s="172"/>
      <c r="V32" s="22"/>
      <c r="W32" s="22"/>
      <c r="X32" s="22"/>
    </row>
    <row r="33" spans="1:24" ht="13.5">
      <c r="K33" s="170" t="s">
        <v>84</v>
      </c>
      <c r="L33" s="171"/>
      <c r="M33" s="171"/>
      <c r="N33" s="170" t="s">
        <v>400</v>
      </c>
      <c r="O33" s="171"/>
      <c r="P33" s="171"/>
      <c r="Q33" s="172"/>
      <c r="V33" s="22"/>
      <c r="W33" s="22"/>
      <c r="X33" s="22"/>
    </row>
    <row r="34" spans="1:24" ht="13.5" customHeight="1">
      <c r="K34" s="170" t="s">
        <v>85</v>
      </c>
      <c r="L34" s="171"/>
      <c r="M34" s="171"/>
      <c r="N34" s="170" t="s">
        <v>401</v>
      </c>
      <c r="O34" s="171"/>
      <c r="P34" s="171"/>
      <c r="Q34" s="172"/>
      <c r="V34" s="22"/>
      <c r="W34" s="22"/>
      <c r="X34" s="22"/>
    </row>
    <row r="35" spans="1:24" ht="13.5">
      <c r="B35" s="600" t="s">
        <v>281</v>
      </c>
      <c r="C35" s="600"/>
      <c r="D35" s="600"/>
      <c r="E35" s="600"/>
      <c r="F35" s="600"/>
      <c r="G35" s="600"/>
      <c r="H35" s="600"/>
      <c r="I35" s="600"/>
      <c r="K35" s="170" t="s">
        <v>86</v>
      </c>
      <c r="L35" s="171"/>
      <c r="M35" s="171"/>
      <c r="N35" s="170" t="s">
        <v>87</v>
      </c>
      <c r="O35" s="171"/>
      <c r="P35" s="171"/>
      <c r="Q35" s="172"/>
      <c r="V35" s="22"/>
      <c r="W35" s="22"/>
      <c r="X35" s="22"/>
    </row>
    <row r="36" spans="1:24" ht="14.25" thickBot="1">
      <c r="B36" s="600"/>
      <c r="C36" s="600"/>
      <c r="D36" s="600"/>
      <c r="E36" s="600"/>
      <c r="F36" s="600"/>
      <c r="G36" s="600"/>
      <c r="H36" s="600"/>
      <c r="I36" s="600"/>
      <c r="K36" s="173" t="s">
        <v>88</v>
      </c>
      <c r="L36" s="171"/>
      <c r="M36" s="174"/>
      <c r="N36" s="170" t="s">
        <v>89</v>
      </c>
      <c r="O36" s="171"/>
      <c r="P36" s="171"/>
      <c r="Q36" s="172"/>
      <c r="U36" s="25"/>
      <c r="V36" s="22"/>
      <c r="W36" s="22"/>
      <c r="X36" s="22"/>
    </row>
    <row r="37" spans="1:24" ht="18.75" thickTop="1" thickBot="1">
      <c r="A37" s="272" t="s">
        <v>582</v>
      </c>
      <c r="B37" s="207"/>
      <c r="C37" s="207"/>
      <c r="D37" s="207"/>
      <c r="E37" s="207"/>
      <c r="F37" s="207"/>
      <c r="G37" s="208"/>
      <c r="J37" s="209" t="s">
        <v>0</v>
      </c>
      <c r="K37" s="267">
        <f>表紙!I42</f>
        <v>0</v>
      </c>
      <c r="L37" s="226" t="s">
        <v>261</v>
      </c>
      <c r="M37" s="614">
        <f>+表紙!C45</f>
        <v>0</v>
      </c>
      <c r="N37" s="615"/>
      <c r="O37" s="615"/>
      <c r="P37" s="615"/>
      <c r="Q37" s="616"/>
    </row>
    <row r="38" spans="1:24" ht="12" thickTop="1">
      <c r="A38" s="617" t="s">
        <v>308</v>
      </c>
      <c r="B38" s="617"/>
      <c r="C38" s="617"/>
      <c r="D38" s="617"/>
      <c r="E38" s="617"/>
      <c r="F38" s="617"/>
      <c r="G38" s="617"/>
      <c r="H38" s="617"/>
      <c r="I38" s="617"/>
      <c r="J38" s="617"/>
      <c r="K38" s="617"/>
      <c r="L38" s="617"/>
      <c r="M38" s="617"/>
      <c r="N38" s="617"/>
      <c r="O38" s="617"/>
      <c r="P38" s="617"/>
      <c r="Q38" s="617"/>
    </row>
    <row r="39" spans="1:24">
      <c r="A39" s="617"/>
      <c r="B39" s="617"/>
      <c r="C39" s="617"/>
      <c r="D39" s="617"/>
      <c r="E39" s="617"/>
      <c r="F39" s="617"/>
      <c r="G39" s="617"/>
      <c r="H39" s="617"/>
      <c r="I39" s="617"/>
      <c r="J39" s="617"/>
      <c r="K39" s="617"/>
      <c r="L39" s="617"/>
      <c r="M39" s="617"/>
      <c r="N39" s="617"/>
      <c r="O39" s="617"/>
      <c r="P39" s="617"/>
      <c r="Q39" s="617"/>
    </row>
    <row r="40" spans="1:24">
      <c r="A40" s="617"/>
      <c r="B40" s="617"/>
      <c r="C40" s="617"/>
      <c r="D40" s="617"/>
      <c r="E40" s="617"/>
      <c r="F40" s="617"/>
      <c r="G40" s="617"/>
      <c r="H40" s="617"/>
      <c r="I40" s="617"/>
      <c r="J40" s="617"/>
      <c r="K40" s="617"/>
      <c r="L40" s="617"/>
      <c r="M40" s="617"/>
      <c r="N40" s="617"/>
      <c r="O40" s="617"/>
      <c r="P40" s="617"/>
      <c r="Q40" s="617"/>
    </row>
    <row r="41" spans="1:24">
      <c r="A41" s="617"/>
      <c r="B41" s="617"/>
      <c r="C41" s="617"/>
      <c r="D41" s="617"/>
      <c r="E41" s="617"/>
      <c r="F41" s="617"/>
      <c r="G41" s="617"/>
      <c r="H41" s="617"/>
      <c r="I41" s="617"/>
      <c r="J41" s="617"/>
      <c r="K41" s="617"/>
      <c r="L41" s="617"/>
      <c r="M41" s="617"/>
      <c r="N41" s="617"/>
      <c r="O41" s="617"/>
      <c r="P41" s="617"/>
      <c r="Q41" s="617"/>
    </row>
    <row r="46" spans="1:24" ht="12" thickBot="1"/>
    <row r="47" spans="1:24" ht="13.5">
      <c r="A47" s="175"/>
      <c r="B47" s="176" t="s">
        <v>59</v>
      </c>
      <c r="C47" s="176" t="s">
        <v>60</v>
      </c>
      <c r="D47" s="176" t="s">
        <v>61</v>
      </c>
      <c r="E47" s="176" t="s">
        <v>62</v>
      </c>
      <c r="F47" s="176" t="s">
        <v>63</v>
      </c>
      <c r="G47" s="176" t="s">
        <v>410</v>
      </c>
      <c r="H47" s="176" t="s">
        <v>411</v>
      </c>
      <c r="I47" s="176" t="s">
        <v>412</v>
      </c>
      <c r="J47" s="180" t="s">
        <v>413</v>
      </c>
      <c r="K47" s="215" t="s">
        <v>262</v>
      </c>
      <c r="L47" s="217" t="s">
        <v>220</v>
      </c>
      <c r="M47" s="218" t="s">
        <v>266</v>
      </c>
      <c r="N47" s="216" t="s">
        <v>221</v>
      </c>
      <c r="O47" s="216" t="s">
        <v>267</v>
      </c>
      <c r="P47" s="216" t="s">
        <v>224</v>
      </c>
      <c r="Q47" s="219" t="s">
        <v>225</v>
      </c>
    </row>
    <row r="48" spans="1:24" ht="14.25">
      <c r="A48" s="601" t="s">
        <v>64</v>
      </c>
      <c r="B48" s="259" t="s">
        <v>292</v>
      </c>
      <c r="C48" s="257"/>
      <c r="D48" s="257"/>
      <c r="E48" s="257"/>
      <c r="F48" s="257"/>
      <c r="G48" s="257"/>
      <c r="H48" s="257"/>
      <c r="I48" s="257"/>
      <c r="J48" s="258"/>
      <c r="K48" s="604" t="s">
        <v>386</v>
      </c>
      <c r="L48" s="605"/>
      <c r="M48" s="606" t="s">
        <v>387</v>
      </c>
      <c r="N48" s="606"/>
      <c r="O48" s="606"/>
      <c r="P48" s="606"/>
      <c r="Q48" s="607"/>
    </row>
    <row r="49" spans="1:17" ht="27">
      <c r="A49" s="602"/>
      <c r="B49" s="608" t="s">
        <v>65</v>
      </c>
      <c r="C49" s="176" t="s">
        <v>66</v>
      </c>
      <c r="D49" s="177" t="s">
        <v>67</v>
      </c>
      <c r="E49" s="177" t="s">
        <v>68</v>
      </c>
      <c r="F49" s="610" t="s">
        <v>227</v>
      </c>
      <c r="G49" s="612" t="s">
        <v>388</v>
      </c>
      <c r="H49" s="613"/>
      <c r="I49" s="613"/>
      <c r="J49" s="365" t="s">
        <v>414</v>
      </c>
      <c r="K49" s="234" t="s">
        <v>222</v>
      </c>
      <c r="L49" s="235" t="s">
        <v>69</v>
      </c>
      <c r="M49" s="179" t="s">
        <v>70</v>
      </c>
      <c r="N49" s="178" t="s">
        <v>71</v>
      </c>
      <c r="O49" s="176" t="s">
        <v>72</v>
      </c>
      <c r="P49" s="176" t="s">
        <v>73</v>
      </c>
      <c r="Q49" s="180" t="s">
        <v>74</v>
      </c>
    </row>
    <row r="50" spans="1:17" ht="90">
      <c r="A50" s="603"/>
      <c r="B50" s="609"/>
      <c r="C50" s="181" t="s">
        <v>258</v>
      </c>
      <c r="D50" s="182" t="s">
        <v>291</v>
      </c>
      <c r="E50" s="183" t="s">
        <v>226</v>
      </c>
      <c r="F50" s="611"/>
      <c r="G50" s="184" t="s">
        <v>263</v>
      </c>
      <c r="H50" s="185" t="s">
        <v>265</v>
      </c>
      <c r="I50" s="186" t="s">
        <v>264</v>
      </c>
      <c r="J50" s="366" t="s">
        <v>415</v>
      </c>
      <c r="K50" s="243" t="s">
        <v>223</v>
      </c>
      <c r="L50" s="244" t="s">
        <v>259</v>
      </c>
      <c r="M50" s="187" t="s">
        <v>260</v>
      </c>
      <c r="N50" s="255" t="s">
        <v>309</v>
      </c>
      <c r="O50" s="188" t="s">
        <v>76</v>
      </c>
      <c r="P50" s="256" t="s">
        <v>288</v>
      </c>
      <c r="Q50" s="189" t="s">
        <v>75</v>
      </c>
    </row>
    <row r="51" spans="1:17" ht="13.5">
      <c r="A51" s="190" t="s">
        <v>77</v>
      </c>
      <c r="B51" s="191">
        <v>22</v>
      </c>
      <c r="C51" s="191">
        <v>1</v>
      </c>
      <c r="D51" s="191">
        <v>2</v>
      </c>
      <c r="E51" s="191">
        <v>2</v>
      </c>
      <c r="F51" s="192" t="s">
        <v>78</v>
      </c>
      <c r="G51" s="193">
        <v>105</v>
      </c>
      <c r="H51" s="194">
        <v>33</v>
      </c>
      <c r="I51" s="195" t="s">
        <v>211</v>
      </c>
      <c r="J51" s="220">
        <v>42</v>
      </c>
      <c r="K51" s="236">
        <v>2</v>
      </c>
      <c r="L51" s="237">
        <v>1</v>
      </c>
      <c r="M51" s="196">
        <v>2</v>
      </c>
      <c r="N51" s="197">
        <v>1</v>
      </c>
      <c r="O51" s="191">
        <v>2</v>
      </c>
      <c r="P51" s="191">
        <v>1</v>
      </c>
      <c r="Q51" s="198">
        <v>8</v>
      </c>
    </row>
    <row r="52" spans="1:17" ht="14.25" thickBot="1">
      <c r="A52" s="199" t="s">
        <v>79</v>
      </c>
      <c r="B52" s="200">
        <v>45</v>
      </c>
      <c r="C52" s="200">
        <v>2</v>
      </c>
      <c r="D52" s="200">
        <v>1</v>
      </c>
      <c r="E52" s="200">
        <v>1</v>
      </c>
      <c r="F52" s="201" t="s">
        <v>80</v>
      </c>
      <c r="G52" s="202" t="s">
        <v>212</v>
      </c>
      <c r="H52" s="203" t="s">
        <v>211</v>
      </c>
      <c r="I52" s="204">
        <v>240</v>
      </c>
      <c r="J52" s="223">
        <v>0</v>
      </c>
      <c r="K52" s="238">
        <v>1</v>
      </c>
      <c r="L52" s="239">
        <v>2</v>
      </c>
      <c r="M52" s="205"/>
      <c r="N52" s="200"/>
      <c r="O52" s="200"/>
      <c r="P52" s="200"/>
      <c r="Q52" s="206"/>
    </row>
    <row r="53" spans="1:17" ht="13.5">
      <c r="A53" s="75">
        <v>1</v>
      </c>
      <c r="B53" s="76"/>
      <c r="C53" s="76"/>
      <c r="D53" s="76"/>
      <c r="E53" s="76"/>
      <c r="F53" s="77"/>
      <c r="G53" s="78"/>
      <c r="H53" s="79"/>
      <c r="I53" s="77"/>
      <c r="J53" s="221"/>
      <c r="K53" s="80"/>
      <c r="L53" s="240"/>
      <c r="M53" s="211"/>
      <c r="N53" s="76"/>
      <c r="O53" s="76"/>
      <c r="P53" s="76"/>
      <c r="Q53" s="81"/>
    </row>
    <row r="54" spans="1:17" ht="13.5">
      <c r="A54" s="82">
        <v>2</v>
      </c>
      <c r="B54" s="83"/>
      <c r="C54" s="83"/>
      <c r="D54" s="83"/>
      <c r="E54" s="83"/>
      <c r="F54" s="84"/>
      <c r="G54" s="85"/>
      <c r="H54" s="86"/>
      <c r="I54" s="84"/>
      <c r="J54" s="221"/>
      <c r="K54" s="87"/>
      <c r="L54" s="241"/>
      <c r="M54" s="212"/>
      <c r="N54" s="83"/>
      <c r="O54" s="83"/>
      <c r="P54" s="83"/>
      <c r="Q54" s="88"/>
    </row>
    <row r="55" spans="1:17" ht="13.5">
      <c r="A55" s="82">
        <v>3</v>
      </c>
      <c r="B55" s="83"/>
      <c r="C55" s="83"/>
      <c r="D55" s="83"/>
      <c r="E55" s="83"/>
      <c r="F55" s="84"/>
      <c r="G55" s="85"/>
      <c r="H55" s="86"/>
      <c r="I55" s="84"/>
      <c r="J55" s="221"/>
      <c r="K55" s="87"/>
      <c r="L55" s="241"/>
      <c r="M55" s="212"/>
      <c r="N55" s="83"/>
      <c r="O55" s="83"/>
      <c r="P55" s="83"/>
      <c r="Q55" s="88"/>
    </row>
    <row r="56" spans="1:17" ht="13.5">
      <c r="A56" s="82">
        <v>4</v>
      </c>
      <c r="B56" s="83"/>
      <c r="C56" s="83"/>
      <c r="D56" s="83"/>
      <c r="E56" s="83"/>
      <c r="F56" s="84"/>
      <c r="G56" s="85"/>
      <c r="H56" s="86"/>
      <c r="I56" s="84"/>
      <c r="J56" s="221"/>
      <c r="K56" s="87"/>
      <c r="L56" s="241"/>
      <c r="M56" s="212"/>
      <c r="N56" s="83"/>
      <c r="O56" s="83"/>
      <c r="P56" s="83"/>
      <c r="Q56" s="88"/>
    </row>
    <row r="57" spans="1:17" ht="13.5">
      <c r="A57" s="82">
        <v>5</v>
      </c>
      <c r="B57" s="83"/>
      <c r="C57" s="83"/>
      <c r="D57" s="83"/>
      <c r="E57" s="83"/>
      <c r="F57" s="84"/>
      <c r="G57" s="85"/>
      <c r="H57" s="86"/>
      <c r="I57" s="84"/>
      <c r="J57" s="221"/>
      <c r="K57" s="87"/>
      <c r="L57" s="241"/>
      <c r="M57" s="212"/>
      <c r="N57" s="83"/>
      <c r="O57" s="83"/>
      <c r="P57" s="83"/>
      <c r="Q57" s="88"/>
    </row>
    <row r="58" spans="1:17" ht="13.5">
      <c r="A58" s="82">
        <v>6</v>
      </c>
      <c r="B58" s="83"/>
      <c r="C58" s="83"/>
      <c r="D58" s="83"/>
      <c r="E58" s="83"/>
      <c r="F58" s="84"/>
      <c r="G58" s="85"/>
      <c r="H58" s="86"/>
      <c r="I58" s="84"/>
      <c r="J58" s="221"/>
      <c r="K58" s="87"/>
      <c r="L58" s="241"/>
      <c r="M58" s="212"/>
      <c r="N58" s="83"/>
      <c r="O58" s="83"/>
      <c r="P58" s="83"/>
      <c r="Q58" s="88"/>
    </row>
    <row r="59" spans="1:17" ht="13.5">
      <c r="A59" s="82">
        <v>7</v>
      </c>
      <c r="B59" s="83"/>
      <c r="C59" s="83"/>
      <c r="D59" s="83"/>
      <c r="E59" s="83"/>
      <c r="F59" s="84"/>
      <c r="G59" s="85"/>
      <c r="H59" s="86"/>
      <c r="I59" s="84"/>
      <c r="J59" s="221"/>
      <c r="K59" s="87"/>
      <c r="L59" s="241"/>
      <c r="M59" s="212"/>
      <c r="N59" s="83"/>
      <c r="O59" s="83"/>
      <c r="P59" s="83"/>
      <c r="Q59" s="88"/>
    </row>
    <row r="60" spans="1:17" ht="13.5">
      <c r="A60" s="82">
        <v>8</v>
      </c>
      <c r="B60" s="83"/>
      <c r="C60" s="83"/>
      <c r="D60" s="83"/>
      <c r="E60" s="83"/>
      <c r="F60" s="84"/>
      <c r="G60" s="85"/>
      <c r="H60" s="86"/>
      <c r="I60" s="84"/>
      <c r="J60" s="221"/>
      <c r="K60" s="87"/>
      <c r="L60" s="241"/>
      <c r="M60" s="212"/>
      <c r="N60" s="83"/>
      <c r="O60" s="83"/>
      <c r="P60" s="83"/>
      <c r="Q60" s="88"/>
    </row>
    <row r="61" spans="1:17" ht="13.5">
      <c r="A61" s="89">
        <v>9</v>
      </c>
      <c r="B61" s="83"/>
      <c r="C61" s="83"/>
      <c r="D61" s="83"/>
      <c r="E61" s="83"/>
      <c r="F61" s="84"/>
      <c r="G61" s="85"/>
      <c r="H61" s="86"/>
      <c r="I61" s="84"/>
      <c r="J61" s="221"/>
      <c r="K61" s="87"/>
      <c r="L61" s="241"/>
      <c r="M61" s="212"/>
      <c r="N61" s="83"/>
      <c r="O61" s="83"/>
      <c r="P61" s="83"/>
      <c r="Q61" s="88"/>
    </row>
    <row r="62" spans="1:17" ht="14.25" thickBot="1">
      <c r="A62" s="90">
        <v>10</v>
      </c>
      <c r="B62" s="91"/>
      <c r="C62" s="92"/>
      <c r="D62" s="92"/>
      <c r="E62" s="92"/>
      <c r="F62" s="93"/>
      <c r="G62" s="94"/>
      <c r="H62" s="95"/>
      <c r="I62" s="93"/>
      <c r="J62" s="222"/>
      <c r="K62" s="96"/>
      <c r="L62" s="242"/>
      <c r="M62" s="91"/>
      <c r="N62" s="92"/>
      <c r="O62" s="92"/>
      <c r="P62" s="92"/>
      <c r="Q62" s="97"/>
    </row>
    <row r="63" spans="1:17" ht="14.25">
      <c r="E63" s="248"/>
      <c r="F63" s="248"/>
      <c r="G63" s="248"/>
      <c r="K63" s="228"/>
      <c r="L63" s="595" t="s">
        <v>310</v>
      </c>
      <c r="M63" s="595"/>
      <c r="N63" s="595"/>
      <c r="O63" s="595"/>
      <c r="P63" s="229"/>
      <c r="Q63" s="230"/>
    </row>
    <row r="64" spans="1:17" ht="15" thickBot="1">
      <c r="F64" s="249"/>
      <c r="G64" s="249"/>
      <c r="K64" s="231"/>
      <c r="L64" s="596"/>
      <c r="M64" s="596"/>
      <c r="N64" s="596"/>
      <c r="O64" s="596"/>
      <c r="P64" s="232"/>
      <c r="Q64" s="233"/>
    </row>
    <row r="65" spans="1:17">
      <c r="H65" s="72"/>
      <c r="I65" s="74"/>
      <c r="J65" s="74"/>
      <c r="K65" s="74"/>
      <c r="L65" s="74"/>
      <c r="M65" s="74"/>
    </row>
    <row r="66" spans="1:17" ht="14.25">
      <c r="K66" s="597" t="s">
        <v>268</v>
      </c>
      <c r="L66" s="598"/>
      <c r="M66" s="598"/>
      <c r="N66" s="598"/>
      <c r="O66" s="598"/>
      <c r="P66" s="598"/>
      <c r="Q66" s="599"/>
    </row>
    <row r="67" spans="1:17" ht="13.5">
      <c r="J67" s="399"/>
      <c r="K67" s="170" t="s">
        <v>81</v>
      </c>
      <c r="L67" s="171"/>
      <c r="M67" s="171"/>
      <c r="N67" s="170" t="s">
        <v>82</v>
      </c>
      <c r="O67" s="171"/>
      <c r="P67" s="171"/>
      <c r="Q67" s="172"/>
    </row>
    <row r="68" spans="1:17" ht="13.5">
      <c r="J68" s="399"/>
      <c r="K68" s="170" t="s">
        <v>83</v>
      </c>
      <c r="L68" s="171"/>
      <c r="M68" s="171"/>
      <c r="N68" s="170" t="s">
        <v>399</v>
      </c>
      <c r="O68" s="171"/>
      <c r="P68" s="171"/>
      <c r="Q68" s="172"/>
    </row>
    <row r="69" spans="1:17" ht="13.5">
      <c r="K69" s="170" t="s">
        <v>84</v>
      </c>
      <c r="L69" s="171"/>
      <c r="M69" s="171"/>
      <c r="N69" s="170" t="s">
        <v>400</v>
      </c>
      <c r="O69" s="171"/>
      <c r="P69" s="171"/>
      <c r="Q69" s="172"/>
    </row>
    <row r="70" spans="1:17" ht="13.5">
      <c r="K70" s="170" t="s">
        <v>85</v>
      </c>
      <c r="L70" s="171"/>
      <c r="M70" s="171"/>
      <c r="N70" s="170" t="s">
        <v>401</v>
      </c>
      <c r="O70" s="171"/>
      <c r="P70" s="171"/>
      <c r="Q70" s="172"/>
    </row>
    <row r="71" spans="1:17" ht="13.5">
      <c r="B71" s="600" t="s">
        <v>281</v>
      </c>
      <c r="C71" s="600"/>
      <c r="D71" s="600"/>
      <c r="E71" s="600"/>
      <c r="F71" s="600"/>
      <c r="G71" s="600"/>
      <c r="H71" s="600"/>
      <c r="I71" s="600"/>
      <c r="K71" s="170" t="s">
        <v>86</v>
      </c>
      <c r="L71" s="171"/>
      <c r="M71" s="171"/>
      <c r="N71" s="170" t="s">
        <v>87</v>
      </c>
      <c r="O71" s="171"/>
      <c r="P71" s="171"/>
      <c r="Q71" s="172"/>
    </row>
    <row r="72" spans="1:17" ht="14.25" thickBot="1">
      <c r="B72" s="600"/>
      <c r="C72" s="600"/>
      <c r="D72" s="600"/>
      <c r="E72" s="600"/>
      <c r="F72" s="600"/>
      <c r="G72" s="600"/>
      <c r="H72" s="600"/>
      <c r="I72" s="600"/>
      <c r="K72" s="173" t="s">
        <v>88</v>
      </c>
      <c r="L72" s="171"/>
      <c r="M72" s="174"/>
      <c r="N72" s="170" t="s">
        <v>89</v>
      </c>
      <c r="O72" s="171"/>
      <c r="P72" s="171"/>
      <c r="Q72" s="172"/>
    </row>
    <row r="73" spans="1:17" ht="18.75" thickTop="1" thickBot="1">
      <c r="A73" s="272" t="s">
        <v>583</v>
      </c>
      <c r="B73" s="207"/>
      <c r="C73" s="207"/>
      <c r="D73" s="207"/>
      <c r="E73" s="207"/>
      <c r="F73" s="207"/>
      <c r="G73" s="208"/>
      <c r="J73" s="209" t="s">
        <v>0</v>
      </c>
      <c r="K73" s="267">
        <f>表紙!I78</f>
        <v>0</v>
      </c>
      <c r="L73" s="226" t="s">
        <v>261</v>
      </c>
      <c r="M73" s="614">
        <f>+表紙!C81</f>
        <v>0</v>
      </c>
      <c r="N73" s="615"/>
      <c r="O73" s="615"/>
      <c r="P73" s="615"/>
      <c r="Q73" s="616"/>
    </row>
    <row r="74" spans="1:17" ht="12" thickTop="1">
      <c r="A74" s="617" t="s">
        <v>308</v>
      </c>
      <c r="B74" s="617"/>
      <c r="C74" s="617"/>
      <c r="D74" s="617"/>
      <c r="E74" s="617"/>
      <c r="F74" s="617"/>
      <c r="G74" s="617"/>
      <c r="H74" s="617"/>
      <c r="I74" s="617"/>
      <c r="J74" s="617"/>
      <c r="K74" s="617"/>
      <c r="L74" s="617"/>
      <c r="M74" s="617"/>
      <c r="N74" s="617"/>
      <c r="O74" s="617"/>
      <c r="P74" s="617"/>
      <c r="Q74" s="617"/>
    </row>
    <row r="75" spans="1:17">
      <c r="A75" s="617"/>
      <c r="B75" s="617"/>
      <c r="C75" s="617"/>
      <c r="D75" s="617"/>
      <c r="E75" s="617"/>
      <c r="F75" s="617"/>
      <c r="G75" s="617"/>
      <c r="H75" s="617"/>
      <c r="I75" s="617"/>
      <c r="J75" s="617"/>
      <c r="K75" s="617"/>
      <c r="L75" s="617"/>
      <c r="M75" s="617"/>
      <c r="N75" s="617"/>
      <c r="O75" s="617"/>
      <c r="P75" s="617"/>
      <c r="Q75" s="617"/>
    </row>
    <row r="76" spans="1:17">
      <c r="A76" s="617"/>
      <c r="B76" s="617"/>
      <c r="C76" s="617"/>
      <c r="D76" s="617"/>
      <c r="E76" s="617"/>
      <c r="F76" s="617"/>
      <c r="G76" s="617"/>
      <c r="H76" s="617"/>
      <c r="I76" s="617"/>
      <c r="J76" s="617"/>
      <c r="K76" s="617"/>
      <c r="L76" s="617"/>
      <c r="M76" s="617"/>
      <c r="N76" s="617"/>
      <c r="O76" s="617"/>
      <c r="P76" s="617"/>
      <c r="Q76" s="617"/>
    </row>
    <row r="77" spans="1:17">
      <c r="A77" s="617"/>
      <c r="B77" s="617"/>
      <c r="C77" s="617"/>
      <c r="D77" s="617"/>
      <c r="E77" s="617"/>
      <c r="F77" s="617"/>
      <c r="G77" s="617"/>
      <c r="H77" s="617"/>
      <c r="I77" s="617"/>
      <c r="J77" s="617"/>
      <c r="K77" s="617"/>
      <c r="L77" s="617"/>
      <c r="M77" s="617"/>
      <c r="N77" s="617"/>
      <c r="O77" s="617"/>
      <c r="P77" s="617"/>
      <c r="Q77" s="617"/>
    </row>
    <row r="82" spans="1:17" ht="12" thickBot="1"/>
    <row r="83" spans="1:17" ht="13.5">
      <c r="A83" s="175"/>
      <c r="B83" s="176" t="s">
        <v>59</v>
      </c>
      <c r="C83" s="176" t="s">
        <v>60</v>
      </c>
      <c r="D83" s="176" t="s">
        <v>61</v>
      </c>
      <c r="E83" s="176" t="s">
        <v>62</v>
      </c>
      <c r="F83" s="176" t="s">
        <v>63</v>
      </c>
      <c r="G83" s="176" t="s">
        <v>410</v>
      </c>
      <c r="H83" s="176" t="s">
        <v>411</v>
      </c>
      <c r="I83" s="176" t="s">
        <v>412</v>
      </c>
      <c r="J83" s="180" t="s">
        <v>413</v>
      </c>
      <c r="K83" s="215" t="s">
        <v>262</v>
      </c>
      <c r="L83" s="217" t="s">
        <v>220</v>
      </c>
      <c r="M83" s="218" t="s">
        <v>266</v>
      </c>
      <c r="N83" s="216" t="s">
        <v>221</v>
      </c>
      <c r="O83" s="216" t="s">
        <v>267</v>
      </c>
      <c r="P83" s="216" t="s">
        <v>224</v>
      </c>
      <c r="Q83" s="219" t="s">
        <v>225</v>
      </c>
    </row>
    <row r="84" spans="1:17" ht="14.25">
      <c r="A84" s="601" t="s">
        <v>64</v>
      </c>
      <c r="B84" s="259" t="s">
        <v>292</v>
      </c>
      <c r="C84" s="257"/>
      <c r="D84" s="257"/>
      <c r="E84" s="257"/>
      <c r="F84" s="257"/>
      <c r="G84" s="257"/>
      <c r="H84" s="257"/>
      <c r="I84" s="257"/>
      <c r="J84" s="258"/>
      <c r="K84" s="604" t="s">
        <v>386</v>
      </c>
      <c r="L84" s="605"/>
      <c r="M84" s="606" t="s">
        <v>387</v>
      </c>
      <c r="N84" s="606"/>
      <c r="O84" s="606"/>
      <c r="P84" s="606"/>
      <c r="Q84" s="607"/>
    </row>
    <row r="85" spans="1:17" ht="27">
      <c r="A85" s="602"/>
      <c r="B85" s="608" t="s">
        <v>65</v>
      </c>
      <c r="C85" s="176" t="s">
        <v>66</v>
      </c>
      <c r="D85" s="177" t="s">
        <v>67</v>
      </c>
      <c r="E85" s="177" t="s">
        <v>68</v>
      </c>
      <c r="F85" s="610" t="s">
        <v>227</v>
      </c>
      <c r="G85" s="612" t="s">
        <v>388</v>
      </c>
      <c r="H85" s="613"/>
      <c r="I85" s="613"/>
      <c r="J85" s="365" t="s">
        <v>414</v>
      </c>
      <c r="K85" s="234" t="s">
        <v>222</v>
      </c>
      <c r="L85" s="235" t="s">
        <v>69</v>
      </c>
      <c r="M85" s="179" t="s">
        <v>70</v>
      </c>
      <c r="N85" s="178" t="s">
        <v>71</v>
      </c>
      <c r="O85" s="176" t="s">
        <v>72</v>
      </c>
      <c r="P85" s="176" t="s">
        <v>73</v>
      </c>
      <c r="Q85" s="180" t="s">
        <v>74</v>
      </c>
    </row>
    <row r="86" spans="1:17" ht="90">
      <c r="A86" s="603"/>
      <c r="B86" s="609"/>
      <c r="C86" s="181" t="s">
        <v>258</v>
      </c>
      <c r="D86" s="182" t="s">
        <v>291</v>
      </c>
      <c r="E86" s="183" t="s">
        <v>226</v>
      </c>
      <c r="F86" s="611"/>
      <c r="G86" s="184" t="s">
        <v>263</v>
      </c>
      <c r="H86" s="185" t="s">
        <v>265</v>
      </c>
      <c r="I86" s="186" t="s">
        <v>264</v>
      </c>
      <c r="J86" s="366" t="s">
        <v>415</v>
      </c>
      <c r="K86" s="243" t="s">
        <v>223</v>
      </c>
      <c r="L86" s="244" t="s">
        <v>259</v>
      </c>
      <c r="M86" s="187" t="s">
        <v>260</v>
      </c>
      <c r="N86" s="255" t="s">
        <v>309</v>
      </c>
      <c r="O86" s="188" t="s">
        <v>76</v>
      </c>
      <c r="P86" s="256" t="s">
        <v>288</v>
      </c>
      <c r="Q86" s="189" t="s">
        <v>75</v>
      </c>
    </row>
    <row r="87" spans="1:17" ht="13.5">
      <c r="A87" s="190" t="s">
        <v>77</v>
      </c>
      <c r="B87" s="191">
        <v>22</v>
      </c>
      <c r="C87" s="191">
        <v>1</v>
      </c>
      <c r="D87" s="191">
        <v>2</v>
      </c>
      <c r="E87" s="191">
        <v>2</v>
      </c>
      <c r="F87" s="192" t="s">
        <v>78</v>
      </c>
      <c r="G87" s="193">
        <v>105</v>
      </c>
      <c r="H87" s="194">
        <v>33</v>
      </c>
      <c r="I87" s="195" t="s">
        <v>211</v>
      </c>
      <c r="J87" s="220">
        <v>42</v>
      </c>
      <c r="K87" s="236">
        <v>2</v>
      </c>
      <c r="L87" s="237">
        <v>1</v>
      </c>
      <c r="M87" s="196">
        <v>2</v>
      </c>
      <c r="N87" s="197">
        <v>1</v>
      </c>
      <c r="O87" s="191">
        <v>2</v>
      </c>
      <c r="P87" s="191">
        <v>1</v>
      </c>
      <c r="Q87" s="198">
        <v>8</v>
      </c>
    </row>
    <row r="88" spans="1:17" ht="14.25" thickBot="1">
      <c r="A88" s="199" t="s">
        <v>79</v>
      </c>
      <c r="B88" s="200">
        <v>45</v>
      </c>
      <c r="C88" s="200">
        <v>2</v>
      </c>
      <c r="D88" s="200">
        <v>1</v>
      </c>
      <c r="E88" s="200">
        <v>1</v>
      </c>
      <c r="F88" s="201" t="s">
        <v>80</v>
      </c>
      <c r="G88" s="202" t="s">
        <v>212</v>
      </c>
      <c r="H88" s="203" t="s">
        <v>211</v>
      </c>
      <c r="I88" s="204">
        <v>240</v>
      </c>
      <c r="J88" s="223">
        <v>0</v>
      </c>
      <c r="K88" s="238">
        <v>1</v>
      </c>
      <c r="L88" s="239">
        <v>2</v>
      </c>
      <c r="M88" s="205"/>
      <c r="N88" s="200"/>
      <c r="O88" s="200"/>
      <c r="P88" s="200"/>
      <c r="Q88" s="206"/>
    </row>
    <row r="89" spans="1:17" ht="13.5">
      <c r="A89" s="75">
        <v>1</v>
      </c>
      <c r="B89" s="76"/>
      <c r="C89" s="76"/>
      <c r="D89" s="76"/>
      <c r="E89" s="76"/>
      <c r="F89" s="77"/>
      <c r="G89" s="78"/>
      <c r="H89" s="79"/>
      <c r="I89" s="77"/>
      <c r="J89" s="221"/>
      <c r="K89" s="80"/>
      <c r="L89" s="240"/>
      <c r="M89" s="211"/>
      <c r="N89" s="76"/>
      <c r="O89" s="76"/>
      <c r="P89" s="76"/>
      <c r="Q89" s="81"/>
    </row>
    <row r="90" spans="1:17" ht="13.5">
      <c r="A90" s="82">
        <v>2</v>
      </c>
      <c r="B90" s="83"/>
      <c r="C90" s="83"/>
      <c r="D90" s="83"/>
      <c r="E90" s="83"/>
      <c r="F90" s="84"/>
      <c r="G90" s="85"/>
      <c r="H90" s="86"/>
      <c r="I90" s="84"/>
      <c r="J90" s="221"/>
      <c r="K90" s="87"/>
      <c r="L90" s="241"/>
      <c r="M90" s="212"/>
      <c r="N90" s="83"/>
      <c r="O90" s="83"/>
      <c r="P90" s="83"/>
      <c r="Q90" s="88"/>
    </row>
    <row r="91" spans="1:17" ht="13.5">
      <c r="A91" s="82">
        <v>3</v>
      </c>
      <c r="B91" s="83"/>
      <c r="C91" s="83"/>
      <c r="D91" s="83"/>
      <c r="E91" s="83"/>
      <c r="F91" s="84"/>
      <c r="G91" s="85"/>
      <c r="H91" s="86"/>
      <c r="I91" s="84"/>
      <c r="J91" s="221"/>
      <c r="K91" s="87"/>
      <c r="L91" s="241"/>
      <c r="M91" s="212"/>
      <c r="N91" s="83"/>
      <c r="O91" s="83"/>
      <c r="P91" s="83"/>
      <c r="Q91" s="88"/>
    </row>
    <row r="92" spans="1:17" ht="13.5">
      <c r="A92" s="82">
        <v>4</v>
      </c>
      <c r="B92" s="83"/>
      <c r="C92" s="83"/>
      <c r="D92" s="83"/>
      <c r="E92" s="83"/>
      <c r="F92" s="84"/>
      <c r="G92" s="85"/>
      <c r="H92" s="86"/>
      <c r="I92" s="84"/>
      <c r="J92" s="221"/>
      <c r="K92" s="87"/>
      <c r="L92" s="241"/>
      <c r="M92" s="212"/>
      <c r="N92" s="83"/>
      <c r="O92" s="83"/>
      <c r="P92" s="83"/>
      <c r="Q92" s="88"/>
    </row>
    <row r="93" spans="1:17" ht="13.5">
      <c r="A93" s="82">
        <v>5</v>
      </c>
      <c r="B93" s="83"/>
      <c r="C93" s="83"/>
      <c r="D93" s="83"/>
      <c r="E93" s="83"/>
      <c r="F93" s="84"/>
      <c r="G93" s="85"/>
      <c r="H93" s="86"/>
      <c r="I93" s="84"/>
      <c r="J93" s="221"/>
      <c r="K93" s="87"/>
      <c r="L93" s="241"/>
      <c r="M93" s="212"/>
      <c r="N93" s="83"/>
      <c r="O93" s="83"/>
      <c r="P93" s="83"/>
      <c r="Q93" s="88"/>
    </row>
    <row r="94" spans="1:17" ht="13.5">
      <c r="A94" s="82">
        <v>6</v>
      </c>
      <c r="B94" s="83"/>
      <c r="C94" s="83"/>
      <c r="D94" s="83"/>
      <c r="E94" s="83"/>
      <c r="F94" s="84"/>
      <c r="G94" s="85"/>
      <c r="H94" s="86"/>
      <c r="I94" s="84"/>
      <c r="J94" s="221"/>
      <c r="K94" s="87"/>
      <c r="L94" s="241"/>
      <c r="M94" s="212"/>
      <c r="N94" s="83"/>
      <c r="O94" s="83"/>
      <c r="P94" s="83"/>
      <c r="Q94" s="88"/>
    </row>
    <row r="95" spans="1:17" ht="13.5">
      <c r="A95" s="82">
        <v>7</v>
      </c>
      <c r="B95" s="83"/>
      <c r="C95" s="83"/>
      <c r="D95" s="83"/>
      <c r="E95" s="83"/>
      <c r="F95" s="84"/>
      <c r="G95" s="85"/>
      <c r="H95" s="86"/>
      <c r="I95" s="84"/>
      <c r="J95" s="221"/>
      <c r="K95" s="87"/>
      <c r="L95" s="241"/>
      <c r="M95" s="212"/>
      <c r="N95" s="83"/>
      <c r="O95" s="83"/>
      <c r="P95" s="83"/>
      <c r="Q95" s="88"/>
    </row>
    <row r="96" spans="1:17" ht="13.5">
      <c r="A96" s="82">
        <v>8</v>
      </c>
      <c r="B96" s="83"/>
      <c r="C96" s="83"/>
      <c r="D96" s="83"/>
      <c r="E96" s="83"/>
      <c r="F96" s="84"/>
      <c r="G96" s="85"/>
      <c r="H96" s="86"/>
      <c r="I96" s="84"/>
      <c r="J96" s="221"/>
      <c r="K96" s="87"/>
      <c r="L96" s="241"/>
      <c r="M96" s="212"/>
      <c r="N96" s="83"/>
      <c r="O96" s="83"/>
      <c r="P96" s="83"/>
      <c r="Q96" s="88"/>
    </row>
    <row r="97" spans="1:17" ht="13.5">
      <c r="A97" s="89">
        <v>9</v>
      </c>
      <c r="B97" s="83"/>
      <c r="C97" s="83"/>
      <c r="D97" s="83"/>
      <c r="E97" s="83"/>
      <c r="F97" s="84"/>
      <c r="G97" s="85"/>
      <c r="H97" s="86"/>
      <c r="I97" s="84"/>
      <c r="J97" s="221"/>
      <c r="K97" s="87"/>
      <c r="L97" s="241"/>
      <c r="M97" s="212"/>
      <c r="N97" s="83"/>
      <c r="O97" s="83"/>
      <c r="P97" s="83"/>
      <c r="Q97" s="88"/>
    </row>
    <row r="98" spans="1:17" ht="14.25" thickBot="1">
      <c r="A98" s="90">
        <v>10</v>
      </c>
      <c r="B98" s="91"/>
      <c r="C98" s="92"/>
      <c r="D98" s="92"/>
      <c r="E98" s="92"/>
      <c r="F98" s="93"/>
      <c r="G98" s="94"/>
      <c r="H98" s="95"/>
      <c r="I98" s="93"/>
      <c r="J98" s="222"/>
      <c r="K98" s="96"/>
      <c r="L98" s="242"/>
      <c r="M98" s="91"/>
      <c r="N98" s="92"/>
      <c r="O98" s="92"/>
      <c r="P98" s="92"/>
      <c r="Q98" s="97"/>
    </row>
    <row r="99" spans="1:17" ht="14.25">
      <c r="E99" s="248"/>
      <c r="F99" s="248"/>
      <c r="G99" s="248"/>
      <c r="K99" s="228"/>
      <c r="L99" s="595" t="s">
        <v>310</v>
      </c>
      <c r="M99" s="595"/>
      <c r="N99" s="595"/>
      <c r="O99" s="595"/>
      <c r="P99" s="229"/>
      <c r="Q99" s="230"/>
    </row>
    <row r="100" spans="1:17" ht="15" thickBot="1">
      <c r="F100" s="249"/>
      <c r="G100" s="249"/>
      <c r="K100" s="231"/>
      <c r="L100" s="596"/>
      <c r="M100" s="596"/>
      <c r="N100" s="596"/>
      <c r="O100" s="596"/>
      <c r="P100" s="232"/>
      <c r="Q100" s="233"/>
    </row>
    <row r="101" spans="1:17">
      <c r="H101" s="72"/>
      <c r="I101" s="74"/>
      <c r="J101" s="74"/>
      <c r="K101" s="74"/>
      <c r="L101" s="74"/>
      <c r="M101" s="74"/>
    </row>
    <row r="102" spans="1:17" ht="14.25">
      <c r="K102" s="597" t="s">
        <v>268</v>
      </c>
      <c r="L102" s="598"/>
      <c r="M102" s="598"/>
      <c r="N102" s="598"/>
      <c r="O102" s="598"/>
      <c r="P102" s="598"/>
      <c r="Q102" s="599"/>
    </row>
    <row r="103" spans="1:17" ht="13.5">
      <c r="J103" s="399"/>
      <c r="K103" s="170" t="s">
        <v>81</v>
      </c>
      <c r="L103" s="171"/>
      <c r="M103" s="171"/>
      <c r="N103" s="170" t="s">
        <v>82</v>
      </c>
      <c r="O103" s="171"/>
      <c r="P103" s="171"/>
      <c r="Q103" s="172"/>
    </row>
    <row r="104" spans="1:17" ht="13.5">
      <c r="J104" s="399"/>
      <c r="K104" s="170" t="s">
        <v>83</v>
      </c>
      <c r="L104" s="171"/>
      <c r="M104" s="171"/>
      <c r="N104" s="170" t="s">
        <v>399</v>
      </c>
      <c r="O104" s="171"/>
      <c r="P104" s="171"/>
      <c r="Q104" s="172"/>
    </row>
    <row r="105" spans="1:17" ht="13.5">
      <c r="K105" s="170" t="s">
        <v>84</v>
      </c>
      <c r="L105" s="171"/>
      <c r="M105" s="171"/>
      <c r="N105" s="170" t="s">
        <v>400</v>
      </c>
      <c r="O105" s="171"/>
      <c r="P105" s="171"/>
      <c r="Q105" s="172"/>
    </row>
    <row r="106" spans="1:17" ht="13.5">
      <c r="K106" s="170" t="s">
        <v>85</v>
      </c>
      <c r="L106" s="171"/>
      <c r="M106" s="171"/>
      <c r="N106" s="170" t="s">
        <v>401</v>
      </c>
      <c r="O106" s="171"/>
      <c r="P106" s="171"/>
      <c r="Q106" s="172"/>
    </row>
    <row r="107" spans="1:17" ht="13.5">
      <c r="B107" s="600" t="s">
        <v>281</v>
      </c>
      <c r="C107" s="600"/>
      <c r="D107" s="600"/>
      <c r="E107" s="600"/>
      <c r="F107" s="600"/>
      <c r="G107" s="600"/>
      <c r="H107" s="600"/>
      <c r="I107" s="600"/>
      <c r="K107" s="170" t="s">
        <v>86</v>
      </c>
      <c r="L107" s="171"/>
      <c r="M107" s="171"/>
      <c r="N107" s="170" t="s">
        <v>87</v>
      </c>
      <c r="O107" s="171"/>
      <c r="P107" s="171"/>
      <c r="Q107" s="172"/>
    </row>
    <row r="108" spans="1:17" ht="14.25" thickBot="1">
      <c r="B108" s="600"/>
      <c r="C108" s="600"/>
      <c r="D108" s="600"/>
      <c r="E108" s="600"/>
      <c r="F108" s="600"/>
      <c r="G108" s="600"/>
      <c r="H108" s="600"/>
      <c r="I108" s="600"/>
      <c r="K108" s="173" t="s">
        <v>88</v>
      </c>
      <c r="L108" s="171"/>
      <c r="M108" s="174"/>
      <c r="N108" s="170" t="s">
        <v>89</v>
      </c>
      <c r="O108" s="171"/>
      <c r="P108" s="171"/>
      <c r="Q108" s="172"/>
    </row>
    <row r="109" spans="1:17" ht="18.75" thickTop="1" thickBot="1">
      <c r="A109" s="272" t="s">
        <v>584</v>
      </c>
      <c r="B109" s="207"/>
      <c r="C109" s="207"/>
      <c r="D109" s="207"/>
      <c r="E109" s="207"/>
      <c r="F109" s="207"/>
      <c r="G109" s="208"/>
      <c r="J109" s="209" t="s">
        <v>0</v>
      </c>
      <c r="K109" s="267">
        <f>表紙!I114</f>
        <v>0</v>
      </c>
      <c r="L109" s="226" t="s">
        <v>261</v>
      </c>
      <c r="M109" s="614">
        <f>+表紙!C117</f>
        <v>0</v>
      </c>
      <c r="N109" s="615"/>
      <c r="O109" s="615"/>
      <c r="P109" s="615"/>
      <c r="Q109" s="616"/>
    </row>
    <row r="110" spans="1:17" ht="12" thickTop="1">
      <c r="A110" s="617" t="s">
        <v>308</v>
      </c>
      <c r="B110" s="617"/>
      <c r="C110" s="617"/>
      <c r="D110" s="617"/>
      <c r="E110" s="617"/>
      <c r="F110" s="617"/>
      <c r="G110" s="617"/>
      <c r="H110" s="617"/>
      <c r="I110" s="617"/>
      <c r="J110" s="617"/>
      <c r="K110" s="617"/>
      <c r="L110" s="617"/>
      <c r="M110" s="617"/>
      <c r="N110" s="617"/>
      <c r="O110" s="617"/>
      <c r="P110" s="617"/>
      <c r="Q110" s="617"/>
    </row>
    <row r="111" spans="1:17">
      <c r="A111" s="617"/>
      <c r="B111" s="617"/>
      <c r="C111" s="617"/>
      <c r="D111" s="617"/>
      <c r="E111" s="617"/>
      <c r="F111" s="617"/>
      <c r="G111" s="617"/>
      <c r="H111" s="617"/>
      <c r="I111" s="617"/>
      <c r="J111" s="617"/>
      <c r="K111" s="617"/>
      <c r="L111" s="617"/>
      <c r="M111" s="617"/>
      <c r="N111" s="617"/>
      <c r="O111" s="617"/>
      <c r="P111" s="617"/>
      <c r="Q111" s="617"/>
    </row>
    <row r="112" spans="1:17">
      <c r="A112" s="617"/>
      <c r="B112" s="617"/>
      <c r="C112" s="617"/>
      <c r="D112" s="617"/>
      <c r="E112" s="617"/>
      <c r="F112" s="617"/>
      <c r="G112" s="617"/>
      <c r="H112" s="617"/>
      <c r="I112" s="617"/>
      <c r="J112" s="617"/>
      <c r="K112" s="617"/>
      <c r="L112" s="617"/>
      <c r="M112" s="617"/>
      <c r="N112" s="617"/>
      <c r="O112" s="617"/>
      <c r="P112" s="617"/>
      <c r="Q112" s="617"/>
    </row>
    <row r="113" spans="1:17">
      <c r="A113" s="617"/>
      <c r="B113" s="617"/>
      <c r="C113" s="617"/>
      <c r="D113" s="617"/>
      <c r="E113" s="617"/>
      <c r="F113" s="617"/>
      <c r="G113" s="617"/>
      <c r="H113" s="617"/>
      <c r="I113" s="617"/>
      <c r="J113" s="617"/>
      <c r="K113" s="617"/>
      <c r="L113" s="617"/>
      <c r="M113" s="617"/>
      <c r="N113" s="617"/>
      <c r="O113" s="617"/>
      <c r="P113" s="617"/>
      <c r="Q113" s="617"/>
    </row>
    <row r="118" spans="1:17" ht="12" thickBot="1"/>
    <row r="119" spans="1:17" ht="13.5">
      <c r="A119" s="175"/>
      <c r="B119" s="176" t="s">
        <v>59</v>
      </c>
      <c r="C119" s="176" t="s">
        <v>60</v>
      </c>
      <c r="D119" s="176" t="s">
        <v>61</v>
      </c>
      <c r="E119" s="176" t="s">
        <v>62</v>
      </c>
      <c r="F119" s="176" t="s">
        <v>63</v>
      </c>
      <c r="G119" s="176" t="s">
        <v>410</v>
      </c>
      <c r="H119" s="176" t="s">
        <v>411</v>
      </c>
      <c r="I119" s="176" t="s">
        <v>412</v>
      </c>
      <c r="J119" s="180" t="s">
        <v>413</v>
      </c>
      <c r="K119" s="215" t="s">
        <v>262</v>
      </c>
      <c r="L119" s="217" t="s">
        <v>220</v>
      </c>
      <c r="M119" s="218" t="s">
        <v>266</v>
      </c>
      <c r="N119" s="216" t="s">
        <v>221</v>
      </c>
      <c r="O119" s="216" t="s">
        <v>267</v>
      </c>
      <c r="P119" s="216" t="s">
        <v>224</v>
      </c>
      <c r="Q119" s="219" t="s">
        <v>225</v>
      </c>
    </row>
    <row r="120" spans="1:17" ht="14.25">
      <c r="A120" s="601" t="s">
        <v>64</v>
      </c>
      <c r="B120" s="259" t="s">
        <v>292</v>
      </c>
      <c r="C120" s="257"/>
      <c r="D120" s="257"/>
      <c r="E120" s="257"/>
      <c r="F120" s="257"/>
      <c r="G120" s="257"/>
      <c r="H120" s="257"/>
      <c r="I120" s="257"/>
      <c r="J120" s="258"/>
      <c r="K120" s="604" t="s">
        <v>386</v>
      </c>
      <c r="L120" s="605"/>
      <c r="M120" s="606" t="s">
        <v>387</v>
      </c>
      <c r="N120" s="606"/>
      <c r="O120" s="606"/>
      <c r="P120" s="606"/>
      <c r="Q120" s="607"/>
    </row>
    <row r="121" spans="1:17" ht="27">
      <c r="A121" s="602"/>
      <c r="B121" s="608" t="s">
        <v>65</v>
      </c>
      <c r="C121" s="176" t="s">
        <v>66</v>
      </c>
      <c r="D121" s="177" t="s">
        <v>67</v>
      </c>
      <c r="E121" s="177" t="s">
        <v>68</v>
      </c>
      <c r="F121" s="610" t="s">
        <v>227</v>
      </c>
      <c r="G121" s="612" t="s">
        <v>388</v>
      </c>
      <c r="H121" s="613"/>
      <c r="I121" s="613"/>
      <c r="J121" s="365" t="s">
        <v>414</v>
      </c>
      <c r="K121" s="234" t="s">
        <v>222</v>
      </c>
      <c r="L121" s="235" t="s">
        <v>69</v>
      </c>
      <c r="M121" s="179" t="s">
        <v>70</v>
      </c>
      <c r="N121" s="178" t="s">
        <v>71</v>
      </c>
      <c r="O121" s="176" t="s">
        <v>72</v>
      </c>
      <c r="P121" s="176" t="s">
        <v>73</v>
      </c>
      <c r="Q121" s="180" t="s">
        <v>74</v>
      </c>
    </row>
    <row r="122" spans="1:17" ht="90">
      <c r="A122" s="603"/>
      <c r="B122" s="609"/>
      <c r="C122" s="181" t="s">
        <v>258</v>
      </c>
      <c r="D122" s="182" t="s">
        <v>291</v>
      </c>
      <c r="E122" s="183" t="s">
        <v>226</v>
      </c>
      <c r="F122" s="611"/>
      <c r="G122" s="184" t="s">
        <v>263</v>
      </c>
      <c r="H122" s="185" t="s">
        <v>265</v>
      </c>
      <c r="I122" s="186" t="s">
        <v>264</v>
      </c>
      <c r="J122" s="366" t="s">
        <v>415</v>
      </c>
      <c r="K122" s="243" t="s">
        <v>223</v>
      </c>
      <c r="L122" s="244" t="s">
        <v>259</v>
      </c>
      <c r="M122" s="187" t="s">
        <v>260</v>
      </c>
      <c r="N122" s="255" t="s">
        <v>309</v>
      </c>
      <c r="O122" s="188" t="s">
        <v>76</v>
      </c>
      <c r="P122" s="256" t="s">
        <v>288</v>
      </c>
      <c r="Q122" s="189" t="s">
        <v>75</v>
      </c>
    </row>
    <row r="123" spans="1:17" ht="13.5">
      <c r="A123" s="190" t="s">
        <v>77</v>
      </c>
      <c r="B123" s="191">
        <v>22</v>
      </c>
      <c r="C123" s="191">
        <v>1</v>
      </c>
      <c r="D123" s="191">
        <v>2</v>
      </c>
      <c r="E123" s="191">
        <v>2</v>
      </c>
      <c r="F123" s="192" t="s">
        <v>78</v>
      </c>
      <c r="G123" s="193">
        <v>105</v>
      </c>
      <c r="H123" s="194">
        <v>33</v>
      </c>
      <c r="I123" s="195" t="s">
        <v>211</v>
      </c>
      <c r="J123" s="220">
        <v>42</v>
      </c>
      <c r="K123" s="236">
        <v>2</v>
      </c>
      <c r="L123" s="237">
        <v>1</v>
      </c>
      <c r="M123" s="196">
        <v>2</v>
      </c>
      <c r="N123" s="197">
        <v>1</v>
      </c>
      <c r="O123" s="191">
        <v>2</v>
      </c>
      <c r="P123" s="191">
        <v>1</v>
      </c>
      <c r="Q123" s="198">
        <v>8</v>
      </c>
    </row>
    <row r="124" spans="1:17" ht="14.25" thickBot="1">
      <c r="A124" s="199" t="s">
        <v>79</v>
      </c>
      <c r="B124" s="200">
        <v>45</v>
      </c>
      <c r="C124" s="200">
        <v>2</v>
      </c>
      <c r="D124" s="200">
        <v>1</v>
      </c>
      <c r="E124" s="200">
        <v>1</v>
      </c>
      <c r="F124" s="201" t="s">
        <v>80</v>
      </c>
      <c r="G124" s="202" t="s">
        <v>212</v>
      </c>
      <c r="H124" s="203" t="s">
        <v>211</v>
      </c>
      <c r="I124" s="204">
        <v>240</v>
      </c>
      <c r="J124" s="223">
        <v>0</v>
      </c>
      <c r="K124" s="238">
        <v>1</v>
      </c>
      <c r="L124" s="239">
        <v>2</v>
      </c>
      <c r="M124" s="205"/>
      <c r="N124" s="200"/>
      <c r="O124" s="200"/>
      <c r="P124" s="200"/>
      <c r="Q124" s="206"/>
    </row>
    <row r="125" spans="1:17" ht="13.5">
      <c r="A125" s="75">
        <v>1</v>
      </c>
      <c r="B125" s="76"/>
      <c r="C125" s="76"/>
      <c r="D125" s="76"/>
      <c r="E125" s="76"/>
      <c r="F125" s="77"/>
      <c r="G125" s="78"/>
      <c r="H125" s="79"/>
      <c r="I125" s="77"/>
      <c r="J125" s="221"/>
      <c r="K125" s="80"/>
      <c r="L125" s="240"/>
      <c r="M125" s="211"/>
      <c r="N125" s="76"/>
      <c r="O125" s="76"/>
      <c r="P125" s="76"/>
      <c r="Q125" s="81"/>
    </row>
    <row r="126" spans="1:17" ht="13.5">
      <c r="A126" s="82">
        <v>2</v>
      </c>
      <c r="B126" s="83"/>
      <c r="C126" s="83"/>
      <c r="D126" s="83"/>
      <c r="E126" s="83"/>
      <c r="F126" s="84"/>
      <c r="G126" s="85"/>
      <c r="H126" s="86"/>
      <c r="I126" s="84"/>
      <c r="J126" s="221"/>
      <c r="K126" s="87"/>
      <c r="L126" s="241"/>
      <c r="M126" s="212"/>
      <c r="N126" s="83"/>
      <c r="O126" s="83"/>
      <c r="P126" s="83"/>
      <c r="Q126" s="88"/>
    </row>
    <row r="127" spans="1:17" ht="13.5">
      <c r="A127" s="82">
        <v>3</v>
      </c>
      <c r="B127" s="83"/>
      <c r="C127" s="83"/>
      <c r="D127" s="83"/>
      <c r="E127" s="83"/>
      <c r="F127" s="84"/>
      <c r="G127" s="85"/>
      <c r="H127" s="86"/>
      <c r="I127" s="84"/>
      <c r="J127" s="221"/>
      <c r="K127" s="87"/>
      <c r="L127" s="241"/>
      <c r="M127" s="212"/>
      <c r="N127" s="83"/>
      <c r="O127" s="83"/>
      <c r="P127" s="83"/>
      <c r="Q127" s="88"/>
    </row>
    <row r="128" spans="1:17" ht="13.5">
      <c r="A128" s="82">
        <v>4</v>
      </c>
      <c r="B128" s="83"/>
      <c r="C128" s="83"/>
      <c r="D128" s="83"/>
      <c r="E128" s="83"/>
      <c r="F128" s="84"/>
      <c r="G128" s="85"/>
      <c r="H128" s="86"/>
      <c r="I128" s="84"/>
      <c r="J128" s="221"/>
      <c r="K128" s="87"/>
      <c r="L128" s="241"/>
      <c r="M128" s="212"/>
      <c r="N128" s="83"/>
      <c r="O128" s="83"/>
      <c r="P128" s="83"/>
      <c r="Q128" s="88"/>
    </row>
    <row r="129" spans="1:17" ht="13.5">
      <c r="A129" s="82">
        <v>5</v>
      </c>
      <c r="B129" s="83"/>
      <c r="C129" s="83"/>
      <c r="D129" s="83"/>
      <c r="E129" s="83"/>
      <c r="F129" s="84"/>
      <c r="G129" s="85"/>
      <c r="H129" s="86"/>
      <c r="I129" s="84"/>
      <c r="J129" s="221"/>
      <c r="K129" s="87"/>
      <c r="L129" s="241"/>
      <c r="M129" s="212"/>
      <c r="N129" s="83"/>
      <c r="O129" s="83"/>
      <c r="P129" s="83"/>
      <c r="Q129" s="88"/>
    </row>
    <row r="130" spans="1:17" ht="13.5">
      <c r="A130" s="82">
        <v>6</v>
      </c>
      <c r="B130" s="83"/>
      <c r="C130" s="83"/>
      <c r="D130" s="83"/>
      <c r="E130" s="83"/>
      <c r="F130" s="84"/>
      <c r="G130" s="85"/>
      <c r="H130" s="86"/>
      <c r="I130" s="84"/>
      <c r="J130" s="221"/>
      <c r="K130" s="87"/>
      <c r="L130" s="241"/>
      <c r="M130" s="212"/>
      <c r="N130" s="83"/>
      <c r="O130" s="83"/>
      <c r="P130" s="83"/>
      <c r="Q130" s="88"/>
    </row>
    <row r="131" spans="1:17" ht="13.5">
      <c r="A131" s="82">
        <v>7</v>
      </c>
      <c r="B131" s="83"/>
      <c r="C131" s="83"/>
      <c r="D131" s="83"/>
      <c r="E131" s="83"/>
      <c r="F131" s="84"/>
      <c r="G131" s="85"/>
      <c r="H131" s="86"/>
      <c r="I131" s="84"/>
      <c r="J131" s="221"/>
      <c r="K131" s="87"/>
      <c r="L131" s="241"/>
      <c r="M131" s="212"/>
      <c r="N131" s="83"/>
      <c r="O131" s="83"/>
      <c r="P131" s="83"/>
      <c r="Q131" s="88"/>
    </row>
    <row r="132" spans="1:17" ht="13.5">
      <c r="A132" s="82">
        <v>8</v>
      </c>
      <c r="B132" s="83"/>
      <c r="C132" s="83"/>
      <c r="D132" s="83"/>
      <c r="E132" s="83"/>
      <c r="F132" s="84"/>
      <c r="G132" s="85"/>
      <c r="H132" s="86"/>
      <c r="I132" s="84"/>
      <c r="J132" s="221"/>
      <c r="K132" s="87"/>
      <c r="L132" s="241"/>
      <c r="M132" s="212"/>
      <c r="N132" s="83"/>
      <c r="O132" s="83"/>
      <c r="P132" s="83"/>
      <c r="Q132" s="88"/>
    </row>
    <row r="133" spans="1:17" ht="13.5">
      <c r="A133" s="89">
        <v>9</v>
      </c>
      <c r="B133" s="83"/>
      <c r="C133" s="83"/>
      <c r="D133" s="83"/>
      <c r="E133" s="83"/>
      <c r="F133" s="84"/>
      <c r="G133" s="85"/>
      <c r="H133" s="86"/>
      <c r="I133" s="84"/>
      <c r="J133" s="221"/>
      <c r="K133" s="87"/>
      <c r="L133" s="241"/>
      <c r="M133" s="212"/>
      <c r="N133" s="83"/>
      <c r="O133" s="83"/>
      <c r="P133" s="83"/>
      <c r="Q133" s="88"/>
    </row>
    <row r="134" spans="1:17" ht="14.25" thickBot="1">
      <c r="A134" s="90">
        <v>10</v>
      </c>
      <c r="B134" s="91"/>
      <c r="C134" s="92"/>
      <c r="D134" s="92"/>
      <c r="E134" s="92"/>
      <c r="F134" s="93"/>
      <c r="G134" s="94"/>
      <c r="H134" s="95"/>
      <c r="I134" s="93"/>
      <c r="J134" s="222"/>
      <c r="K134" s="96"/>
      <c r="L134" s="242"/>
      <c r="M134" s="91"/>
      <c r="N134" s="92"/>
      <c r="O134" s="92"/>
      <c r="P134" s="92"/>
      <c r="Q134" s="97"/>
    </row>
    <row r="135" spans="1:17" ht="14.25">
      <c r="E135" s="248"/>
      <c r="F135" s="248"/>
      <c r="G135" s="248"/>
      <c r="K135" s="228"/>
      <c r="L135" s="595" t="s">
        <v>310</v>
      </c>
      <c r="M135" s="595"/>
      <c r="N135" s="595"/>
      <c r="O135" s="595"/>
      <c r="P135" s="229"/>
      <c r="Q135" s="230"/>
    </row>
    <row r="136" spans="1:17" ht="15" thickBot="1">
      <c r="F136" s="249"/>
      <c r="G136" s="249"/>
      <c r="K136" s="231"/>
      <c r="L136" s="596"/>
      <c r="M136" s="596"/>
      <c r="N136" s="596"/>
      <c r="O136" s="596"/>
      <c r="P136" s="232"/>
      <c r="Q136" s="233"/>
    </row>
    <row r="137" spans="1:17">
      <c r="H137" s="72"/>
      <c r="I137" s="74"/>
      <c r="J137" s="74"/>
      <c r="K137" s="74"/>
      <c r="L137" s="74"/>
      <c r="M137" s="74"/>
    </row>
    <row r="138" spans="1:17" ht="14.25">
      <c r="K138" s="597" t="s">
        <v>268</v>
      </c>
      <c r="L138" s="598"/>
      <c r="M138" s="598"/>
      <c r="N138" s="598"/>
      <c r="O138" s="598"/>
      <c r="P138" s="598"/>
      <c r="Q138" s="599"/>
    </row>
    <row r="139" spans="1:17" ht="13.5">
      <c r="J139" s="399"/>
      <c r="K139" s="170" t="s">
        <v>81</v>
      </c>
      <c r="L139" s="171"/>
      <c r="M139" s="171"/>
      <c r="N139" s="170" t="s">
        <v>82</v>
      </c>
      <c r="O139" s="171"/>
      <c r="P139" s="171"/>
      <c r="Q139" s="172"/>
    </row>
    <row r="140" spans="1:17" ht="13.5">
      <c r="J140" s="399"/>
      <c r="K140" s="170" t="s">
        <v>83</v>
      </c>
      <c r="L140" s="171"/>
      <c r="M140" s="171"/>
      <c r="N140" s="170" t="s">
        <v>399</v>
      </c>
      <c r="O140" s="171"/>
      <c r="P140" s="171"/>
      <c r="Q140" s="172"/>
    </row>
    <row r="141" spans="1:17" ht="13.5">
      <c r="K141" s="170" t="s">
        <v>84</v>
      </c>
      <c r="L141" s="171"/>
      <c r="M141" s="171"/>
      <c r="N141" s="170" t="s">
        <v>400</v>
      </c>
      <c r="O141" s="171"/>
      <c r="P141" s="171"/>
      <c r="Q141" s="172"/>
    </row>
    <row r="142" spans="1:17" ht="13.5">
      <c r="K142" s="170" t="s">
        <v>85</v>
      </c>
      <c r="L142" s="171"/>
      <c r="M142" s="171"/>
      <c r="N142" s="170" t="s">
        <v>401</v>
      </c>
      <c r="O142" s="171"/>
      <c r="P142" s="171"/>
      <c r="Q142" s="172"/>
    </row>
    <row r="143" spans="1:17" ht="13.5">
      <c r="B143" s="600" t="s">
        <v>281</v>
      </c>
      <c r="C143" s="600"/>
      <c r="D143" s="600"/>
      <c r="E143" s="600"/>
      <c r="F143" s="600"/>
      <c r="G143" s="600"/>
      <c r="H143" s="600"/>
      <c r="I143" s="600"/>
      <c r="K143" s="170" t="s">
        <v>86</v>
      </c>
      <c r="L143" s="171"/>
      <c r="M143" s="171"/>
      <c r="N143" s="170" t="s">
        <v>87</v>
      </c>
      <c r="O143" s="171"/>
      <c r="P143" s="171"/>
      <c r="Q143" s="172"/>
    </row>
    <row r="144" spans="1:17" ht="13.5">
      <c r="B144" s="600"/>
      <c r="C144" s="600"/>
      <c r="D144" s="600"/>
      <c r="E144" s="600"/>
      <c r="F144" s="600"/>
      <c r="G144" s="600"/>
      <c r="H144" s="600"/>
      <c r="I144" s="600"/>
      <c r="K144" s="173" t="s">
        <v>88</v>
      </c>
      <c r="L144" s="171"/>
      <c r="M144" s="174"/>
      <c r="N144" s="170" t="s">
        <v>89</v>
      </c>
      <c r="O144" s="171"/>
      <c r="P144" s="171"/>
      <c r="Q144" s="172"/>
    </row>
    <row r="147" spans="3:4">
      <c r="C147" s="403">
        <v>1</v>
      </c>
      <c r="D147" s="403">
        <f>+D17</f>
        <v>0</v>
      </c>
    </row>
    <row r="148" spans="3:4">
      <c r="C148" s="403">
        <v>2</v>
      </c>
      <c r="D148" s="403">
        <f t="shared" ref="D148:D155" si="1">+D18</f>
        <v>0</v>
      </c>
    </row>
    <row r="149" spans="3:4">
      <c r="C149" s="403">
        <v>3</v>
      </c>
      <c r="D149" s="403">
        <f t="shared" si="1"/>
        <v>0</v>
      </c>
    </row>
    <row r="150" spans="3:4">
      <c r="C150" s="403">
        <v>4</v>
      </c>
      <c r="D150" s="403">
        <f t="shared" si="1"/>
        <v>0</v>
      </c>
    </row>
    <row r="151" spans="3:4">
      <c r="C151" s="403">
        <v>5</v>
      </c>
      <c r="D151" s="403">
        <f t="shared" si="1"/>
        <v>0</v>
      </c>
    </row>
    <row r="152" spans="3:4">
      <c r="C152" s="403">
        <v>6</v>
      </c>
      <c r="D152" s="403">
        <f t="shared" si="1"/>
        <v>0</v>
      </c>
    </row>
    <row r="153" spans="3:4">
      <c r="C153" s="403">
        <v>7</v>
      </c>
      <c r="D153" s="403">
        <f t="shared" si="1"/>
        <v>0</v>
      </c>
    </row>
    <row r="154" spans="3:4">
      <c r="C154" s="403">
        <v>8</v>
      </c>
      <c r="D154" s="403">
        <f t="shared" si="1"/>
        <v>0</v>
      </c>
    </row>
    <row r="155" spans="3:4">
      <c r="C155" s="403">
        <v>9</v>
      </c>
      <c r="D155" s="403">
        <f t="shared" si="1"/>
        <v>0</v>
      </c>
    </row>
    <row r="156" spans="3:4">
      <c r="C156" s="403">
        <v>10</v>
      </c>
      <c r="D156" s="403">
        <f>+D26</f>
        <v>0</v>
      </c>
    </row>
    <row r="157" spans="3:4">
      <c r="C157" s="403">
        <v>11</v>
      </c>
      <c r="D157" s="403">
        <f>+D53</f>
        <v>0</v>
      </c>
    </row>
    <row r="158" spans="3:4">
      <c r="C158" s="403">
        <v>12</v>
      </c>
      <c r="D158" s="403">
        <f>+D54</f>
        <v>0</v>
      </c>
    </row>
    <row r="159" spans="3:4">
      <c r="C159" s="403">
        <v>13</v>
      </c>
      <c r="D159" s="403">
        <f t="shared" ref="D159:D166" si="2">+D55</f>
        <v>0</v>
      </c>
    </row>
    <row r="160" spans="3:4">
      <c r="C160" s="403">
        <v>14</v>
      </c>
      <c r="D160" s="403">
        <f t="shared" si="2"/>
        <v>0</v>
      </c>
    </row>
    <row r="161" spans="3:4">
      <c r="C161" s="403">
        <v>15</v>
      </c>
      <c r="D161" s="403">
        <f t="shared" si="2"/>
        <v>0</v>
      </c>
    </row>
    <row r="162" spans="3:4">
      <c r="C162" s="403">
        <v>16</v>
      </c>
      <c r="D162" s="403">
        <f t="shared" si="2"/>
        <v>0</v>
      </c>
    </row>
    <row r="163" spans="3:4">
      <c r="C163" s="403">
        <v>17</v>
      </c>
      <c r="D163" s="403">
        <f t="shared" si="2"/>
        <v>0</v>
      </c>
    </row>
    <row r="164" spans="3:4">
      <c r="C164" s="403">
        <v>18</v>
      </c>
      <c r="D164" s="403">
        <f t="shared" si="2"/>
        <v>0</v>
      </c>
    </row>
    <row r="165" spans="3:4">
      <c r="C165" s="403">
        <v>19</v>
      </c>
      <c r="D165" s="403">
        <f t="shared" si="2"/>
        <v>0</v>
      </c>
    </row>
    <row r="166" spans="3:4">
      <c r="C166" s="403">
        <v>20</v>
      </c>
      <c r="D166" s="403">
        <f t="shared" si="2"/>
        <v>0</v>
      </c>
    </row>
    <row r="167" spans="3:4">
      <c r="C167" s="403">
        <v>21</v>
      </c>
      <c r="D167" s="403">
        <f t="shared" ref="D167:D174" si="3">+D89</f>
        <v>0</v>
      </c>
    </row>
    <row r="168" spans="3:4">
      <c r="C168" s="403">
        <v>22</v>
      </c>
      <c r="D168" s="403">
        <f t="shared" si="3"/>
        <v>0</v>
      </c>
    </row>
    <row r="169" spans="3:4">
      <c r="C169" s="403">
        <v>23</v>
      </c>
      <c r="D169" s="403">
        <f t="shared" si="3"/>
        <v>0</v>
      </c>
    </row>
    <row r="170" spans="3:4">
      <c r="C170" s="403">
        <v>24</v>
      </c>
      <c r="D170" s="403">
        <f t="shared" si="3"/>
        <v>0</v>
      </c>
    </row>
    <row r="171" spans="3:4">
      <c r="C171" s="403">
        <v>25</v>
      </c>
      <c r="D171" s="403">
        <f t="shared" si="3"/>
        <v>0</v>
      </c>
    </row>
    <row r="172" spans="3:4">
      <c r="C172" s="403">
        <v>26</v>
      </c>
      <c r="D172" s="403">
        <f t="shared" si="3"/>
        <v>0</v>
      </c>
    </row>
    <row r="173" spans="3:4">
      <c r="C173" s="403">
        <v>27</v>
      </c>
      <c r="D173" s="403">
        <f t="shared" si="3"/>
        <v>0</v>
      </c>
    </row>
    <row r="174" spans="3:4">
      <c r="C174" s="403">
        <v>28</v>
      </c>
      <c r="D174" s="403">
        <f t="shared" si="3"/>
        <v>0</v>
      </c>
    </row>
    <row r="175" spans="3:4">
      <c r="C175" s="403">
        <v>29</v>
      </c>
      <c r="D175" s="403">
        <f t="shared" ref="D175" si="4">+D97</f>
        <v>0</v>
      </c>
    </row>
    <row r="176" spans="3:4">
      <c r="C176" s="403">
        <v>30</v>
      </c>
      <c r="D176" s="403">
        <f>+D98</f>
        <v>0</v>
      </c>
    </row>
    <row r="177" spans="3:4">
      <c r="C177" s="403">
        <v>31</v>
      </c>
      <c r="D177" s="403">
        <f>+D125</f>
        <v>0</v>
      </c>
    </row>
    <row r="178" spans="3:4">
      <c r="C178" s="403">
        <v>32</v>
      </c>
      <c r="D178" s="403">
        <f t="shared" ref="D178:D186" si="5">+D126</f>
        <v>0</v>
      </c>
    </row>
    <row r="179" spans="3:4">
      <c r="C179" s="403">
        <v>33</v>
      </c>
      <c r="D179" s="403">
        <f t="shared" si="5"/>
        <v>0</v>
      </c>
    </row>
    <row r="180" spans="3:4">
      <c r="C180" s="403">
        <v>34</v>
      </c>
      <c r="D180" s="403">
        <f t="shared" si="5"/>
        <v>0</v>
      </c>
    </row>
    <row r="181" spans="3:4">
      <c r="C181" s="403">
        <v>35</v>
      </c>
      <c r="D181" s="403">
        <f t="shared" si="5"/>
        <v>0</v>
      </c>
    </row>
    <row r="182" spans="3:4">
      <c r="C182" s="403">
        <v>36</v>
      </c>
      <c r="D182" s="403">
        <f t="shared" si="5"/>
        <v>0</v>
      </c>
    </row>
    <row r="183" spans="3:4">
      <c r="C183" s="403">
        <v>37</v>
      </c>
      <c r="D183" s="403">
        <f t="shared" si="5"/>
        <v>0</v>
      </c>
    </row>
    <row r="184" spans="3:4">
      <c r="C184" s="403">
        <v>38</v>
      </c>
      <c r="D184" s="403">
        <f t="shared" si="5"/>
        <v>0</v>
      </c>
    </row>
    <row r="185" spans="3:4">
      <c r="C185" s="403">
        <v>39</v>
      </c>
      <c r="D185" s="403">
        <f t="shared" si="5"/>
        <v>0</v>
      </c>
    </row>
    <row r="186" spans="3:4">
      <c r="C186" s="403">
        <v>40</v>
      </c>
      <c r="D186" s="403">
        <f t="shared" si="5"/>
        <v>0</v>
      </c>
    </row>
  </sheetData>
  <sheetProtection selectLockedCells="1"/>
  <mergeCells count="44">
    <mergeCell ref="M1:Q1"/>
    <mergeCell ref="K30:Q30"/>
    <mergeCell ref="L27:O28"/>
    <mergeCell ref="A2:Q5"/>
    <mergeCell ref="B35:I36"/>
    <mergeCell ref="A12:A14"/>
    <mergeCell ref="M12:Q12"/>
    <mergeCell ref="B13:B14"/>
    <mergeCell ref="F13:F14"/>
    <mergeCell ref="G13:I13"/>
    <mergeCell ref="K12:L12"/>
    <mergeCell ref="M37:Q37"/>
    <mergeCell ref="A38:Q41"/>
    <mergeCell ref="A48:A50"/>
    <mergeCell ref="K48:L48"/>
    <mergeCell ref="M48:Q48"/>
    <mergeCell ref="B49:B50"/>
    <mergeCell ref="F49:F50"/>
    <mergeCell ref="G49:I49"/>
    <mergeCell ref="L63:O64"/>
    <mergeCell ref="K66:Q66"/>
    <mergeCell ref="B71:I72"/>
    <mergeCell ref="M73:Q73"/>
    <mergeCell ref="A74:Q77"/>
    <mergeCell ref="A84:A86"/>
    <mergeCell ref="K84:L84"/>
    <mergeCell ref="M84:Q84"/>
    <mergeCell ref="B85:B86"/>
    <mergeCell ref="F85:F86"/>
    <mergeCell ref="G85:I85"/>
    <mergeCell ref="L99:O100"/>
    <mergeCell ref="K102:Q102"/>
    <mergeCell ref="B107:I108"/>
    <mergeCell ref="M109:Q109"/>
    <mergeCell ref="A110:Q113"/>
    <mergeCell ref="L135:O136"/>
    <mergeCell ref="K138:Q138"/>
    <mergeCell ref="B143:I144"/>
    <mergeCell ref="A120:A122"/>
    <mergeCell ref="K120:L120"/>
    <mergeCell ref="M120:Q120"/>
    <mergeCell ref="B121:B122"/>
    <mergeCell ref="F121:F122"/>
    <mergeCell ref="G121:I121"/>
  </mergeCells>
  <phoneticPr fontId="3"/>
  <conditionalFormatting sqref="K17:K26">
    <cfRule type="expression" dxfId="14" priority="21" stopIfTrue="1">
      <formula>$D17&gt;2</formula>
    </cfRule>
  </conditionalFormatting>
  <conditionalFormatting sqref="K53:K62">
    <cfRule type="expression" dxfId="13" priority="9" stopIfTrue="1">
      <formula>$D53&gt;2</formula>
    </cfRule>
  </conditionalFormatting>
  <conditionalFormatting sqref="K89:K98">
    <cfRule type="expression" dxfId="12" priority="6" stopIfTrue="1">
      <formula>$D89&gt;2</formula>
    </cfRule>
  </conditionalFormatting>
  <conditionalFormatting sqref="K125:K134">
    <cfRule type="expression" dxfId="11" priority="3" stopIfTrue="1">
      <formula>$D125&gt;2</formula>
    </cfRule>
  </conditionalFormatting>
  <dataValidations count="9">
    <dataValidation type="list" allowBlank="1" showInputMessage="1" showErrorMessage="1" sqref="P15:P26 N17:N26 P51:P62 N53:N62 P87:P98 N89:N98 P123:P134 N125:N134">
      <formula1>"1"</formula1>
    </dataValidation>
    <dataValidation type="whole" operator="lessThanOrEqual" allowBlank="1" showInputMessage="1" showErrorMessage="1" sqref="G15 H15:J16 G17:I26 J26 K15:L26 G51 H51:J52 G53:I62 J62 K51:L62 G87 H87:J88 G89:I98 J98 K87:L98 G123 H123:J124 G125:I134 J134 K123:L134">
      <formula1>310</formula1>
    </dataValidation>
    <dataValidation type="whole" operator="greaterThanOrEqual" allowBlank="1" showInputMessage="1" showErrorMessage="1" sqref="B15:B26 B51:B62 B87:B98 B123:B134">
      <formula1>16</formula1>
    </dataValidation>
    <dataValidation type="list" allowBlank="1" showInputMessage="1" showErrorMessage="1" sqref="E15:E26 E51:E62 E87:E98 E123:E134">
      <formula1>"1,2,3,4,5"</formula1>
    </dataValidation>
    <dataValidation type="list" allowBlank="1" showInputMessage="1" showErrorMessage="1" sqref="Q15:Q26 Q51:Q62 Q87:Q98 Q123:Q134">
      <formula1>"1,2,3,4,5,6,7,8,9,10,11,12"</formula1>
    </dataValidation>
    <dataValidation type="list" allowBlank="1" showInputMessage="1" showErrorMessage="1" sqref="D15:D26 O15:O26 D51:D62 O51:O62 D87:D98 O87:O98 D123:D134 O123:O134">
      <formula1>"1,2,3"</formula1>
    </dataValidation>
    <dataValidation type="list" allowBlank="1" showInputMessage="1" showErrorMessage="1" sqref="C15:C26 N15:N16 M15:M26 C51:C62 N51:N52 M51:M62 C87:C98 N87:N88 M87:M98 C123:C134 N123:N124 M123:M134">
      <formula1>"1,2"</formula1>
    </dataValidation>
    <dataValidation type="whole" operator="greaterThanOrEqual" allowBlank="1" showInputMessage="1" showErrorMessage="1" error="調査年度に新規採用され、林業経験が無い場合は「1」を記載願います。" sqref="F17:F26 F53:F62 F89:F98 F125:F134">
      <formula1>1</formula1>
    </dataValidation>
    <dataValidation type="whole" operator="lessThanOrEqual" allowBlank="1" showInputMessage="1" showErrorMessage="1" sqref="J17:J25 J53:J61 J89:J97 J125:J133">
      <formula1>365</formula1>
    </dataValidation>
  </dataValidations>
  <printOptions horizontalCentered="1" verticalCentered="1"/>
  <pageMargins left="0.27559055118110237" right="0.27559055118110237" top="0.35433070866141736" bottom="0.27559055118110237" header="0.15748031496062992" footer="0.23622047244094491"/>
  <pageSetup paperSize="9" scale="92" orientation="landscape" cellComments="asDisplayed" r:id="rId1"/>
  <headerFooter alignWithMargins="0"/>
  <rowBreaks count="2" manualBreakCount="2">
    <brk id="72" max="16" man="1"/>
    <brk id="108" max="16" man="1"/>
  </rowBreaks>
  <drawing r:id="rId2"/>
  <extLst>
    <ext xmlns:x14="http://schemas.microsoft.com/office/spreadsheetml/2009/9/main" uri="{78C0D931-6437-407d-A8EE-F0AAD7539E65}">
      <x14:conditionalFormattings>
        <x14:conditionalFormatting xmlns:xm="http://schemas.microsoft.com/office/excel/2006/main">
          <x14:cfRule type="expression" priority="11" id="{D5B998B1-BC85-4EDD-AED8-35E7FB8A3FA1}">
            <xm:f>表紙!$I$6=""</xm:f>
            <x14:dxf>
              <numFmt numFmtId="182" formatCode=";;;"/>
            </x14:dxf>
          </x14:cfRule>
          <xm:sqref>K1</xm:sqref>
        </x14:conditionalFormatting>
        <x14:conditionalFormatting xmlns:xm="http://schemas.microsoft.com/office/excel/2006/main">
          <x14:cfRule type="expression" priority="10" id="{24F9BCA2-D42A-4924-8CB1-9C5887E95EBC}">
            <xm:f>表紙!$C$9=""</xm:f>
            <x14:dxf>
              <numFmt numFmtId="182" formatCode=";;;"/>
            </x14:dxf>
          </x14:cfRule>
          <xm:sqref>M1:Q1</xm:sqref>
        </x14:conditionalFormatting>
        <x14:conditionalFormatting xmlns:xm="http://schemas.microsoft.com/office/excel/2006/main">
          <x14:cfRule type="expression" priority="8" id="{1C5F7037-D5CA-476E-8A1E-6C960A7DD8F8}">
            <xm:f>表紙!$I$6=""</xm:f>
            <x14:dxf>
              <numFmt numFmtId="182" formatCode=";;;"/>
            </x14:dxf>
          </x14:cfRule>
          <xm:sqref>K37</xm:sqref>
        </x14:conditionalFormatting>
        <x14:conditionalFormatting xmlns:xm="http://schemas.microsoft.com/office/excel/2006/main">
          <x14:cfRule type="expression" priority="7" id="{A746CB24-0779-4F38-8868-D26B827B419F}">
            <xm:f>表紙!$C$9=""</xm:f>
            <x14:dxf>
              <numFmt numFmtId="182" formatCode=";;;"/>
            </x14:dxf>
          </x14:cfRule>
          <xm:sqref>M37:Q37</xm:sqref>
        </x14:conditionalFormatting>
        <x14:conditionalFormatting xmlns:xm="http://schemas.microsoft.com/office/excel/2006/main">
          <x14:cfRule type="expression" priority="5" id="{1192A0D9-7FEA-4354-AFE5-511DE7340A75}">
            <xm:f>表紙!$I$6=""</xm:f>
            <x14:dxf>
              <numFmt numFmtId="182" formatCode=";;;"/>
            </x14:dxf>
          </x14:cfRule>
          <xm:sqref>K73</xm:sqref>
        </x14:conditionalFormatting>
        <x14:conditionalFormatting xmlns:xm="http://schemas.microsoft.com/office/excel/2006/main">
          <x14:cfRule type="expression" priority="4" id="{F5CA5F44-52B1-4730-A33F-EA08770C67E1}">
            <xm:f>表紙!$C$9=""</xm:f>
            <x14:dxf>
              <numFmt numFmtId="182" formatCode=";;;"/>
            </x14:dxf>
          </x14:cfRule>
          <xm:sqref>M73:Q73</xm:sqref>
        </x14:conditionalFormatting>
        <x14:conditionalFormatting xmlns:xm="http://schemas.microsoft.com/office/excel/2006/main">
          <x14:cfRule type="expression" priority="2" id="{0CCD389C-B296-438B-B284-8FBBE1C588BC}">
            <xm:f>表紙!$I$6=""</xm:f>
            <x14:dxf>
              <numFmt numFmtId="182" formatCode=";;;"/>
            </x14:dxf>
          </x14:cfRule>
          <xm:sqref>K109</xm:sqref>
        </x14:conditionalFormatting>
        <x14:conditionalFormatting xmlns:xm="http://schemas.microsoft.com/office/excel/2006/main">
          <x14:cfRule type="expression" priority="1" id="{7916384B-42F2-4F0E-83F6-9DDEDA03C211}">
            <xm:f>表紙!$C$9=""</xm:f>
            <x14:dxf>
              <numFmt numFmtId="182" formatCode=";;;"/>
            </x14:dxf>
          </x14:cfRule>
          <xm:sqref>M109:Q109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X36"/>
  <sheetViews>
    <sheetView view="pageBreakPreview" zoomScale="85" zoomScaleNormal="90" zoomScaleSheetLayoutView="85" workbookViewId="0"/>
  </sheetViews>
  <sheetFormatPr defaultColWidth="7.625" defaultRowHeight="11.25"/>
  <cols>
    <col min="1" max="1" width="3.5" style="22" bestFit="1" customWidth="1"/>
    <col min="2" max="4" width="8.625" style="22" customWidth="1"/>
    <col min="5" max="5" width="9.25" style="22" customWidth="1"/>
    <col min="6" max="9" width="8.125" style="22" customWidth="1"/>
    <col min="10" max="10" width="8.625" style="22" customWidth="1"/>
    <col min="11" max="12" width="16.125" style="22" customWidth="1"/>
    <col min="13" max="14" width="9" style="22" customWidth="1"/>
    <col min="15" max="15" width="9.625" style="22" customWidth="1"/>
    <col min="16" max="16" width="9" style="22" customWidth="1"/>
    <col min="17" max="18" width="8.625" style="22" customWidth="1"/>
    <col min="19" max="19" width="8.125" style="22" customWidth="1"/>
    <col min="20" max="20" width="7.625" style="22" customWidth="1"/>
    <col min="21" max="21" width="4.625" style="22" customWidth="1"/>
    <col min="22" max="22" width="5.5" style="23" bestFit="1" customWidth="1"/>
    <col min="23" max="24" width="7.625" style="23" customWidth="1"/>
    <col min="25" max="25" width="6.5" style="22" bestFit="1" customWidth="1"/>
    <col min="26" max="26" width="5.375" style="22" customWidth="1"/>
    <col min="27" max="16384" width="7.625" style="22"/>
  </cols>
  <sheetData>
    <row r="1" spans="1:24" ht="21.95" customHeight="1" thickTop="1" thickBot="1">
      <c r="A1" s="272" t="s">
        <v>581</v>
      </c>
      <c r="B1" s="207"/>
      <c r="C1" s="207"/>
      <c r="D1" s="207"/>
      <c r="E1" s="207"/>
      <c r="F1" s="207"/>
      <c r="G1" s="208"/>
      <c r="J1" s="209" t="s">
        <v>0</v>
      </c>
      <c r="K1" s="267">
        <f>表紙!I6</f>
        <v>0</v>
      </c>
      <c r="L1" s="226" t="s">
        <v>261</v>
      </c>
      <c r="M1" s="614">
        <f>+表紙!C9</f>
        <v>0</v>
      </c>
      <c r="N1" s="615"/>
      <c r="O1" s="615"/>
      <c r="P1" s="615"/>
      <c r="Q1" s="616"/>
      <c r="R1" s="227"/>
      <c r="S1" s="25"/>
      <c r="V1" s="22"/>
      <c r="W1" s="22"/>
      <c r="X1" s="22"/>
    </row>
    <row r="2" spans="1:24" ht="13.5" customHeight="1" thickTop="1">
      <c r="A2" s="617" t="s">
        <v>308</v>
      </c>
      <c r="B2" s="617"/>
      <c r="C2" s="617"/>
      <c r="D2" s="617"/>
      <c r="E2" s="617"/>
      <c r="F2" s="617"/>
      <c r="G2" s="617"/>
      <c r="H2" s="617"/>
      <c r="I2" s="617"/>
      <c r="J2" s="617"/>
      <c r="K2" s="617"/>
      <c r="L2" s="617"/>
      <c r="M2" s="617"/>
      <c r="N2" s="617"/>
      <c r="O2" s="617"/>
      <c r="P2" s="617"/>
      <c r="Q2" s="617"/>
      <c r="R2" s="214"/>
      <c r="S2" s="214"/>
      <c r="V2" s="22"/>
      <c r="W2" s="22"/>
      <c r="X2" s="22"/>
    </row>
    <row r="3" spans="1:24" ht="13.5" customHeight="1">
      <c r="A3" s="617"/>
      <c r="B3" s="617"/>
      <c r="C3" s="617"/>
      <c r="D3" s="617"/>
      <c r="E3" s="617"/>
      <c r="F3" s="617"/>
      <c r="G3" s="617"/>
      <c r="H3" s="617"/>
      <c r="I3" s="617"/>
      <c r="J3" s="617"/>
      <c r="K3" s="617"/>
      <c r="L3" s="617"/>
      <c r="M3" s="617"/>
      <c r="N3" s="617"/>
      <c r="O3" s="617"/>
      <c r="P3" s="617"/>
      <c r="Q3" s="617"/>
      <c r="R3" s="214"/>
      <c r="S3" s="214"/>
      <c r="V3" s="22"/>
      <c r="W3" s="22"/>
      <c r="X3" s="22"/>
    </row>
    <row r="4" spans="1:24" ht="11.25" customHeight="1">
      <c r="A4" s="617"/>
      <c r="B4" s="617"/>
      <c r="C4" s="617"/>
      <c r="D4" s="617"/>
      <c r="E4" s="617"/>
      <c r="F4" s="617"/>
      <c r="G4" s="617"/>
      <c r="H4" s="617"/>
      <c r="I4" s="617"/>
      <c r="J4" s="617"/>
      <c r="K4" s="617"/>
      <c r="L4" s="617"/>
      <c r="M4" s="617"/>
      <c r="N4" s="617"/>
      <c r="O4" s="617"/>
      <c r="P4" s="617"/>
      <c r="Q4" s="617"/>
      <c r="R4" s="210"/>
      <c r="S4" s="210"/>
      <c r="T4" s="73"/>
    </row>
    <row r="5" spans="1:24" ht="11.25" customHeight="1">
      <c r="A5" s="617"/>
      <c r="B5" s="617"/>
      <c r="C5" s="617"/>
      <c r="D5" s="617"/>
      <c r="E5" s="617"/>
      <c r="F5" s="617"/>
      <c r="G5" s="617"/>
      <c r="H5" s="617"/>
      <c r="I5" s="617"/>
      <c r="J5" s="617"/>
      <c r="K5" s="617"/>
      <c r="L5" s="617"/>
      <c r="M5" s="617"/>
      <c r="N5" s="617"/>
      <c r="O5" s="617"/>
      <c r="P5" s="617"/>
      <c r="Q5" s="617"/>
      <c r="R5" s="210"/>
      <c r="S5" s="210"/>
      <c r="T5" s="73"/>
    </row>
    <row r="10" spans="1:24" ht="12" thickBot="1"/>
    <row r="11" spans="1:24" ht="15.95" customHeight="1">
      <c r="A11" s="175"/>
      <c r="B11" s="176" t="s">
        <v>59</v>
      </c>
      <c r="C11" s="176" t="s">
        <v>60</v>
      </c>
      <c r="D11" s="176" t="s">
        <v>61</v>
      </c>
      <c r="E11" s="176" t="s">
        <v>62</v>
      </c>
      <c r="F11" s="176" t="s">
        <v>63</v>
      </c>
      <c r="G11" s="176" t="s">
        <v>416</v>
      </c>
      <c r="H11" s="176" t="s">
        <v>417</v>
      </c>
      <c r="I11" s="176" t="s">
        <v>418</v>
      </c>
      <c r="J11" s="180" t="s">
        <v>419</v>
      </c>
      <c r="K11" s="215" t="s">
        <v>262</v>
      </c>
      <c r="L11" s="217" t="s">
        <v>220</v>
      </c>
      <c r="M11" s="218" t="s">
        <v>266</v>
      </c>
      <c r="N11" s="216" t="s">
        <v>221</v>
      </c>
      <c r="O11" s="216" t="s">
        <v>267</v>
      </c>
      <c r="P11" s="216" t="s">
        <v>224</v>
      </c>
      <c r="Q11" s="219" t="s">
        <v>225</v>
      </c>
      <c r="V11" s="22"/>
      <c r="W11" s="22"/>
      <c r="X11" s="22"/>
    </row>
    <row r="12" spans="1:24" ht="15.95" customHeight="1">
      <c r="A12" s="601" t="s">
        <v>64</v>
      </c>
      <c r="B12" s="259" t="s">
        <v>292</v>
      </c>
      <c r="C12" s="257"/>
      <c r="D12" s="257"/>
      <c r="E12" s="257"/>
      <c r="F12" s="257"/>
      <c r="G12" s="257"/>
      <c r="H12" s="257"/>
      <c r="I12" s="257"/>
      <c r="J12" s="258"/>
      <c r="K12" s="604" t="s">
        <v>386</v>
      </c>
      <c r="L12" s="605"/>
      <c r="M12" s="606" t="s">
        <v>387</v>
      </c>
      <c r="N12" s="606"/>
      <c r="O12" s="606"/>
      <c r="P12" s="606"/>
      <c r="Q12" s="607"/>
      <c r="V12" s="22"/>
      <c r="W12" s="22"/>
      <c r="X12" s="22"/>
    </row>
    <row r="13" spans="1:24" ht="27.75" customHeight="1">
      <c r="A13" s="602"/>
      <c r="B13" s="608" t="s">
        <v>65</v>
      </c>
      <c r="C13" s="176" t="s">
        <v>66</v>
      </c>
      <c r="D13" s="177" t="s">
        <v>67</v>
      </c>
      <c r="E13" s="177" t="s">
        <v>68</v>
      </c>
      <c r="F13" s="610" t="s">
        <v>227</v>
      </c>
      <c r="G13" s="612" t="s">
        <v>388</v>
      </c>
      <c r="H13" s="613"/>
      <c r="I13" s="613"/>
      <c r="J13" s="365" t="s">
        <v>414</v>
      </c>
      <c r="K13" s="234" t="s">
        <v>222</v>
      </c>
      <c r="L13" s="235" t="s">
        <v>69</v>
      </c>
      <c r="M13" s="179" t="s">
        <v>70</v>
      </c>
      <c r="N13" s="178" t="s">
        <v>71</v>
      </c>
      <c r="O13" s="176" t="s">
        <v>72</v>
      </c>
      <c r="P13" s="176" t="s">
        <v>73</v>
      </c>
      <c r="Q13" s="180" t="s">
        <v>74</v>
      </c>
      <c r="V13" s="22"/>
      <c r="W13" s="22"/>
      <c r="X13" s="22"/>
    </row>
    <row r="14" spans="1:24" ht="96.75" customHeight="1">
      <c r="A14" s="603"/>
      <c r="B14" s="609"/>
      <c r="C14" s="181" t="s">
        <v>258</v>
      </c>
      <c r="D14" s="182" t="s">
        <v>291</v>
      </c>
      <c r="E14" s="183" t="s">
        <v>226</v>
      </c>
      <c r="F14" s="611"/>
      <c r="G14" s="184" t="s">
        <v>263</v>
      </c>
      <c r="H14" s="185" t="s">
        <v>265</v>
      </c>
      <c r="I14" s="186" t="s">
        <v>264</v>
      </c>
      <c r="J14" s="366" t="s">
        <v>415</v>
      </c>
      <c r="K14" s="243" t="s">
        <v>223</v>
      </c>
      <c r="L14" s="244" t="s">
        <v>259</v>
      </c>
      <c r="M14" s="187" t="s">
        <v>260</v>
      </c>
      <c r="N14" s="255" t="s">
        <v>309</v>
      </c>
      <c r="O14" s="188" t="s">
        <v>76</v>
      </c>
      <c r="P14" s="256" t="s">
        <v>288</v>
      </c>
      <c r="Q14" s="189" t="s">
        <v>75</v>
      </c>
      <c r="V14" s="22"/>
      <c r="W14" s="22"/>
      <c r="X14" s="22"/>
    </row>
    <row r="15" spans="1:24" ht="16.5" customHeight="1">
      <c r="A15" s="190" t="s">
        <v>77</v>
      </c>
      <c r="B15" s="331">
        <v>22</v>
      </c>
      <c r="C15" s="331">
        <v>1</v>
      </c>
      <c r="D15" s="331">
        <v>2</v>
      </c>
      <c r="E15" s="331">
        <v>2</v>
      </c>
      <c r="F15" s="332" t="s">
        <v>78</v>
      </c>
      <c r="G15" s="334">
        <v>105</v>
      </c>
      <c r="H15" s="335">
        <v>33</v>
      </c>
      <c r="I15" s="336" t="s">
        <v>211</v>
      </c>
      <c r="J15" s="333">
        <v>138</v>
      </c>
      <c r="K15" s="337">
        <v>2</v>
      </c>
      <c r="L15" s="338">
        <v>1</v>
      </c>
      <c r="M15" s="339">
        <v>2</v>
      </c>
      <c r="N15" s="340">
        <v>1</v>
      </c>
      <c r="O15" s="331">
        <v>2</v>
      </c>
      <c r="P15" s="331">
        <v>1</v>
      </c>
      <c r="Q15" s="341">
        <v>8</v>
      </c>
      <c r="V15" s="22"/>
      <c r="W15" s="22"/>
      <c r="X15" s="22"/>
    </row>
    <row r="16" spans="1:24" ht="16.5" customHeight="1" thickBot="1">
      <c r="A16" s="199" t="s">
        <v>79</v>
      </c>
      <c r="B16" s="342">
        <v>45</v>
      </c>
      <c r="C16" s="342">
        <v>2</v>
      </c>
      <c r="D16" s="342">
        <v>1</v>
      </c>
      <c r="E16" s="342">
        <v>1</v>
      </c>
      <c r="F16" s="343" t="s">
        <v>80</v>
      </c>
      <c r="G16" s="345" t="s">
        <v>212</v>
      </c>
      <c r="H16" s="346" t="s">
        <v>211</v>
      </c>
      <c r="I16" s="347">
        <v>240</v>
      </c>
      <c r="J16" s="344">
        <v>240</v>
      </c>
      <c r="K16" s="348">
        <v>1</v>
      </c>
      <c r="L16" s="349">
        <v>2</v>
      </c>
      <c r="M16" s="350"/>
      <c r="N16" s="342"/>
      <c r="O16" s="342"/>
      <c r="P16" s="342"/>
      <c r="Q16" s="351"/>
      <c r="V16" s="22"/>
      <c r="W16" s="22"/>
      <c r="X16" s="22"/>
    </row>
    <row r="17" spans="1:24" ht="22.5" customHeight="1">
      <c r="A17" s="75"/>
      <c r="B17" s="76"/>
      <c r="C17" s="76"/>
      <c r="D17" s="76"/>
      <c r="E17" s="76"/>
      <c r="F17" s="354" t="s">
        <v>389</v>
      </c>
      <c r="G17" s="355">
        <f>+G15+G16</f>
        <v>105</v>
      </c>
      <c r="H17" s="356"/>
      <c r="I17" s="77"/>
      <c r="J17" s="367"/>
      <c r="K17" s="80"/>
      <c r="L17" s="240"/>
      <c r="M17" s="211"/>
      <c r="N17" s="76"/>
      <c r="O17" s="76"/>
      <c r="P17" s="76"/>
      <c r="Q17" s="81"/>
      <c r="R17" s="24" t="str">
        <f>IF(B17&gt;=70,"年金欄は記入不要です！","")</f>
        <v/>
      </c>
      <c r="V17" s="22"/>
      <c r="W17" s="22"/>
      <c r="X17" s="22"/>
    </row>
    <row r="18" spans="1:24" ht="22.5" customHeight="1">
      <c r="A18" s="82">
        <v>1</v>
      </c>
      <c r="B18" s="83"/>
      <c r="C18" s="83"/>
      <c r="D18" s="83"/>
      <c r="E18" s="83"/>
      <c r="F18" s="368"/>
      <c r="G18" s="358"/>
      <c r="H18" s="359"/>
      <c r="I18" s="84"/>
      <c r="J18" s="357"/>
      <c r="K18" s="87"/>
      <c r="L18" s="241"/>
      <c r="M18" s="212"/>
      <c r="N18" s="83"/>
      <c r="O18" s="83"/>
      <c r="P18" s="83"/>
      <c r="Q18" s="88"/>
      <c r="R18" s="24" t="str">
        <f t="shared" ref="R18:R26" si="0">IF(B18&gt;=70,"年金欄は記入不要です！","")</f>
        <v/>
      </c>
      <c r="V18" s="22"/>
      <c r="W18" s="22"/>
      <c r="X18" s="22"/>
    </row>
    <row r="19" spans="1:24" ht="22.5" customHeight="1">
      <c r="A19" s="82">
        <v>2</v>
      </c>
      <c r="B19" s="83"/>
      <c r="C19" s="83"/>
      <c r="D19" s="83"/>
      <c r="E19" s="83"/>
      <c r="F19" s="84"/>
      <c r="G19" s="85"/>
      <c r="H19" s="86"/>
      <c r="I19" s="84"/>
      <c r="J19" s="221"/>
      <c r="K19" s="87"/>
      <c r="L19" s="241"/>
      <c r="M19" s="212"/>
      <c r="N19" s="83"/>
      <c r="O19" s="83"/>
      <c r="P19" s="83"/>
      <c r="Q19" s="88"/>
      <c r="R19" s="24" t="str">
        <f t="shared" si="0"/>
        <v/>
      </c>
      <c r="V19" s="22"/>
      <c r="W19" s="22"/>
      <c r="X19" s="22"/>
    </row>
    <row r="20" spans="1:24" ht="22.5" customHeight="1">
      <c r="A20" s="82">
        <v>3</v>
      </c>
      <c r="B20" s="83"/>
      <c r="C20" s="83"/>
      <c r="D20" s="83"/>
      <c r="E20" s="83"/>
      <c r="F20" s="84"/>
      <c r="G20" s="85"/>
      <c r="H20" s="86"/>
      <c r="I20" s="84"/>
      <c r="J20" s="221"/>
      <c r="K20" s="87"/>
      <c r="L20" s="241"/>
      <c r="M20" s="212"/>
      <c r="N20" s="83"/>
      <c r="O20" s="83"/>
      <c r="P20" s="83"/>
      <c r="Q20" s="88"/>
      <c r="R20" s="24" t="str">
        <f t="shared" si="0"/>
        <v/>
      </c>
      <c r="V20" s="22"/>
      <c r="W20" s="22"/>
      <c r="X20" s="22"/>
    </row>
    <row r="21" spans="1:24" ht="22.5" customHeight="1">
      <c r="A21" s="82">
        <v>4</v>
      </c>
      <c r="B21" s="83"/>
      <c r="C21" s="83"/>
      <c r="D21" s="83"/>
      <c r="E21" s="83"/>
      <c r="F21" s="84"/>
      <c r="G21" s="85"/>
      <c r="H21" s="86"/>
      <c r="I21" s="84"/>
      <c r="J21" s="221"/>
      <c r="K21" s="87"/>
      <c r="L21" s="241"/>
      <c r="M21" s="212"/>
      <c r="N21" s="83"/>
      <c r="O21" s="83"/>
      <c r="P21" s="83"/>
      <c r="Q21" s="88"/>
      <c r="R21" s="24" t="str">
        <f t="shared" si="0"/>
        <v/>
      </c>
      <c r="V21" s="22"/>
      <c r="W21" s="22"/>
      <c r="X21" s="22"/>
    </row>
    <row r="22" spans="1:24" ht="22.5" customHeight="1">
      <c r="A22" s="82">
        <v>5</v>
      </c>
      <c r="B22" s="83"/>
      <c r="C22" s="83"/>
      <c r="D22" s="83"/>
      <c r="E22" s="83"/>
      <c r="F22" s="84"/>
      <c r="G22" s="85"/>
      <c r="H22" s="86"/>
      <c r="I22" s="84"/>
      <c r="J22" s="221"/>
      <c r="K22" s="87"/>
      <c r="L22" s="241"/>
      <c r="M22" s="212"/>
      <c r="N22" s="83"/>
      <c r="O22" s="83"/>
      <c r="P22" s="83"/>
      <c r="Q22" s="88"/>
      <c r="R22" s="24" t="str">
        <f t="shared" si="0"/>
        <v/>
      </c>
      <c r="V22" s="22"/>
      <c r="W22" s="22"/>
      <c r="X22" s="22"/>
    </row>
    <row r="23" spans="1:24" ht="22.5" customHeight="1">
      <c r="A23" s="82">
        <v>6</v>
      </c>
      <c r="B23" s="83"/>
      <c r="C23" s="83"/>
      <c r="D23" s="83"/>
      <c r="E23" s="83"/>
      <c r="F23" s="84"/>
      <c r="G23" s="85"/>
      <c r="H23" s="86"/>
      <c r="I23" s="84"/>
      <c r="J23" s="221"/>
      <c r="K23" s="87"/>
      <c r="L23" s="241"/>
      <c r="M23" s="212"/>
      <c r="N23" s="83"/>
      <c r="O23" s="83"/>
      <c r="P23" s="83"/>
      <c r="Q23" s="88"/>
      <c r="R23" s="24" t="str">
        <f t="shared" si="0"/>
        <v/>
      </c>
      <c r="V23" s="22"/>
      <c r="W23" s="22"/>
      <c r="X23" s="22"/>
    </row>
    <row r="24" spans="1:24" ht="22.5" customHeight="1">
      <c r="A24" s="82">
        <v>7</v>
      </c>
      <c r="B24" s="83"/>
      <c r="C24" s="83"/>
      <c r="D24" s="83"/>
      <c r="E24" s="83"/>
      <c r="F24" s="84"/>
      <c r="G24" s="85"/>
      <c r="H24" s="86"/>
      <c r="I24" s="84"/>
      <c r="J24" s="221"/>
      <c r="K24" s="87"/>
      <c r="L24" s="241"/>
      <c r="M24" s="212"/>
      <c r="N24" s="83"/>
      <c r="O24" s="83"/>
      <c r="P24" s="83"/>
      <c r="Q24" s="88"/>
      <c r="R24" s="24" t="str">
        <f t="shared" si="0"/>
        <v/>
      </c>
      <c r="V24" s="22"/>
      <c r="W24" s="22"/>
      <c r="X24" s="22"/>
    </row>
    <row r="25" spans="1:24" ht="22.5" customHeight="1">
      <c r="A25" s="82">
        <v>8</v>
      </c>
      <c r="B25" s="83"/>
      <c r="C25" s="83"/>
      <c r="D25" s="83"/>
      <c r="E25" s="83"/>
      <c r="F25" s="84"/>
      <c r="G25" s="85"/>
      <c r="H25" s="86"/>
      <c r="I25" s="84"/>
      <c r="J25" s="221"/>
      <c r="K25" s="87"/>
      <c r="L25" s="241"/>
      <c r="M25" s="212"/>
      <c r="N25" s="83"/>
      <c r="O25" s="83"/>
      <c r="P25" s="83"/>
      <c r="Q25" s="88"/>
      <c r="R25" s="24" t="str">
        <f t="shared" si="0"/>
        <v/>
      </c>
      <c r="V25" s="22"/>
      <c r="W25" s="22"/>
      <c r="X25" s="22"/>
    </row>
    <row r="26" spans="1:24" ht="22.5" customHeight="1" thickBot="1">
      <c r="A26" s="90"/>
      <c r="B26" s="91"/>
      <c r="C26" s="92"/>
      <c r="D26" s="92"/>
      <c r="E26" s="92"/>
      <c r="F26" s="93"/>
      <c r="G26" s="94"/>
      <c r="H26" s="95"/>
      <c r="I26" s="93"/>
      <c r="J26" s="222"/>
      <c r="K26" s="96"/>
      <c r="L26" s="242"/>
      <c r="M26" s="91"/>
      <c r="N26" s="92"/>
      <c r="O26" s="92"/>
      <c r="P26" s="92"/>
      <c r="Q26" s="97"/>
      <c r="R26" s="24" t="str">
        <f t="shared" si="0"/>
        <v/>
      </c>
      <c r="V26" s="22"/>
      <c r="W26" s="22"/>
      <c r="X26" s="22"/>
    </row>
    <row r="27" spans="1:24" ht="7.5" customHeight="1">
      <c r="E27" s="248"/>
      <c r="F27" s="248"/>
      <c r="G27" s="248"/>
      <c r="K27" s="228"/>
      <c r="L27" s="595" t="s">
        <v>310</v>
      </c>
      <c r="M27" s="595"/>
      <c r="N27" s="595"/>
      <c r="O27" s="595"/>
      <c r="P27" s="229"/>
      <c r="Q27" s="230"/>
      <c r="T27" s="23"/>
      <c r="U27" s="23"/>
      <c r="W27" s="22"/>
      <c r="X27" s="22"/>
    </row>
    <row r="28" spans="1:24" ht="12" customHeight="1" thickBot="1">
      <c r="F28" s="249"/>
      <c r="G28" s="249"/>
      <c r="K28" s="231"/>
      <c r="L28" s="596"/>
      <c r="M28" s="596"/>
      <c r="N28" s="596"/>
      <c r="O28" s="596"/>
      <c r="P28" s="232"/>
      <c r="Q28" s="233"/>
      <c r="R28" s="23"/>
      <c r="V28" s="22"/>
      <c r="W28" s="22"/>
      <c r="X28" s="22"/>
    </row>
    <row r="29" spans="1:24" ht="11.25" customHeight="1">
      <c r="H29" s="72"/>
      <c r="I29" s="74"/>
      <c r="J29" s="74"/>
      <c r="K29" s="74"/>
      <c r="L29" s="74"/>
      <c r="M29" s="74"/>
      <c r="V29" s="22"/>
      <c r="W29" s="22"/>
      <c r="X29" s="22"/>
    </row>
    <row r="30" spans="1:24" ht="14.25">
      <c r="K30" s="597" t="s">
        <v>268</v>
      </c>
      <c r="L30" s="598"/>
      <c r="M30" s="598"/>
      <c r="N30" s="598"/>
      <c r="O30" s="598"/>
      <c r="P30" s="598"/>
      <c r="Q30" s="599"/>
      <c r="V30" s="22"/>
      <c r="W30" s="22"/>
      <c r="X30" s="22"/>
    </row>
    <row r="31" spans="1:24" ht="12" customHeight="1">
      <c r="J31" s="313"/>
      <c r="K31" s="170" t="s">
        <v>81</v>
      </c>
      <c r="L31" s="171"/>
      <c r="M31" s="171"/>
      <c r="N31" s="170" t="s">
        <v>82</v>
      </c>
      <c r="O31" s="171"/>
      <c r="P31" s="171"/>
      <c r="Q31" s="172"/>
      <c r="V31" s="22"/>
      <c r="W31" s="22"/>
      <c r="X31" s="22"/>
    </row>
    <row r="32" spans="1:24" ht="11.25" customHeight="1">
      <c r="J32" s="313"/>
      <c r="K32" s="170" t="s">
        <v>83</v>
      </c>
      <c r="L32" s="171"/>
      <c r="M32" s="171"/>
      <c r="N32" s="170" t="s">
        <v>402</v>
      </c>
      <c r="O32" s="171"/>
      <c r="P32" s="171"/>
      <c r="Q32" s="172"/>
      <c r="V32" s="22"/>
      <c r="W32" s="22"/>
      <c r="X32" s="22"/>
    </row>
    <row r="33" spans="2:24" ht="13.5">
      <c r="K33" s="170" t="s">
        <v>84</v>
      </c>
      <c r="L33" s="171"/>
      <c r="M33" s="171"/>
      <c r="N33" s="170" t="s">
        <v>403</v>
      </c>
      <c r="O33" s="171"/>
      <c r="P33" s="171"/>
      <c r="Q33" s="172"/>
      <c r="V33" s="22"/>
      <c r="W33" s="22"/>
      <c r="X33" s="22"/>
    </row>
    <row r="34" spans="2:24" ht="13.5" customHeight="1">
      <c r="K34" s="170" t="s">
        <v>85</v>
      </c>
      <c r="L34" s="171"/>
      <c r="M34" s="171"/>
      <c r="N34" s="170" t="s">
        <v>401</v>
      </c>
      <c r="O34" s="171"/>
      <c r="P34" s="171"/>
      <c r="Q34" s="172"/>
      <c r="V34" s="22"/>
      <c r="W34" s="22"/>
      <c r="X34" s="22"/>
    </row>
    <row r="35" spans="2:24" ht="13.5">
      <c r="B35" s="600" t="s">
        <v>281</v>
      </c>
      <c r="C35" s="600"/>
      <c r="D35" s="600"/>
      <c r="E35" s="600"/>
      <c r="F35" s="600"/>
      <c r="G35" s="600"/>
      <c r="H35" s="600"/>
      <c r="I35" s="600"/>
      <c r="K35" s="170" t="s">
        <v>86</v>
      </c>
      <c r="L35" s="171"/>
      <c r="M35" s="171"/>
      <c r="N35" s="170" t="s">
        <v>87</v>
      </c>
      <c r="O35" s="171"/>
      <c r="P35" s="171"/>
      <c r="Q35" s="172"/>
      <c r="V35" s="22"/>
      <c r="W35" s="22"/>
      <c r="X35" s="22"/>
    </row>
    <row r="36" spans="2:24" ht="13.5">
      <c r="B36" s="600"/>
      <c r="C36" s="600"/>
      <c r="D36" s="600"/>
      <c r="E36" s="600"/>
      <c r="F36" s="600"/>
      <c r="G36" s="600"/>
      <c r="H36" s="600"/>
      <c r="I36" s="600"/>
      <c r="K36" s="173" t="s">
        <v>88</v>
      </c>
      <c r="L36" s="171"/>
      <c r="M36" s="174"/>
      <c r="N36" s="170" t="s">
        <v>89</v>
      </c>
      <c r="O36" s="171"/>
      <c r="P36" s="171"/>
      <c r="Q36" s="172"/>
      <c r="U36" s="25"/>
      <c r="V36" s="22"/>
      <c r="W36" s="22"/>
      <c r="X36" s="22"/>
    </row>
  </sheetData>
  <sheetProtection selectLockedCells="1"/>
  <mergeCells count="11">
    <mergeCell ref="L27:O28"/>
    <mergeCell ref="K30:Q30"/>
    <mergeCell ref="B35:I36"/>
    <mergeCell ref="M1:Q1"/>
    <mergeCell ref="A2:Q5"/>
    <mergeCell ref="A12:A14"/>
    <mergeCell ref="K12:L12"/>
    <mergeCell ref="M12:Q12"/>
    <mergeCell ref="B13:B14"/>
    <mergeCell ref="F13:F14"/>
    <mergeCell ref="G13:I13"/>
  </mergeCells>
  <phoneticPr fontId="3"/>
  <conditionalFormatting sqref="K17:K26">
    <cfRule type="expression" dxfId="2" priority="3" stopIfTrue="1">
      <formula>$D17&gt;2</formula>
    </cfRule>
  </conditionalFormatting>
  <dataValidations count="8">
    <dataValidation type="whole" operator="greaterThanOrEqual" allowBlank="1" showInputMessage="1" showErrorMessage="1" error="調査年度に新規採用され、林業経験が無い場合は「1」を記載願います。" sqref="F18:F26">
      <formula1>1</formula1>
    </dataValidation>
    <dataValidation type="list" allowBlank="1" showInputMessage="1" showErrorMessage="1" sqref="C15:C26 N15:N16 M15:M26">
      <formula1>"1,2"</formula1>
    </dataValidation>
    <dataValidation type="list" allowBlank="1" showInputMessage="1" showErrorMessage="1" sqref="D15:D26 O15:O26">
      <formula1>"1,2,3"</formula1>
    </dataValidation>
    <dataValidation type="list" allowBlank="1" showInputMessage="1" showErrorMessage="1" sqref="Q15:Q26">
      <formula1>"1,2,3,4,5,6,7,8,9,10,11,12"</formula1>
    </dataValidation>
    <dataValidation type="list" allowBlank="1" showInputMessage="1" showErrorMessage="1" sqref="E15:E26">
      <formula1>"1,2,3,4,5"</formula1>
    </dataValidation>
    <dataValidation type="whole" operator="greaterThanOrEqual" allowBlank="1" showInputMessage="1" showErrorMessage="1" sqref="B15:B26">
      <formula1>16</formula1>
    </dataValidation>
    <dataValidation type="whole" operator="lessThanOrEqual" allowBlank="1" showInputMessage="1" showErrorMessage="1" sqref="G15 H15:J16 G17:I26 J18:J26 K15:L26">
      <formula1>310</formula1>
    </dataValidation>
    <dataValidation type="list" allowBlank="1" showInputMessage="1" showErrorMessage="1" sqref="P15:P26 N17:N26">
      <formula1>"1"</formula1>
    </dataValidation>
  </dataValidations>
  <printOptions horizontalCentered="1" verticalCentered="1"/>
  <pageMargins left="0.27559055118110237" right="0.27559055118110237" top="0.35433070866141736" bottom="0.27559055118110237" header="0.15748031496062992" footer="0.23622047244094491"/>
  <pageSetup paperSize="9" scale="92" orientation="landscape" cellComments="asDisplayed"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2" id="{093D0FA8-B1F9-400F-9CBB-1D8C92898BB8}">
            <xm:f>表紙!$I$6=""</xm:f>
            <x14:dxf>
              <numFmt numFmtId="182" formatCode=";;;"/>
            </x14:dxf>
          </x14:cfRule>
          <xm:sqref>K1</xm:sqref>
        </x14:conditionalFormatting>
        <x14:conditionalFormatting xmlns:xm="http://schemas.microsoft.com/office/excel/2006/main">
          <x14:cfRule type="expression" priority="1" id="{472B843A-3D3E-4B9A-B19A-39AE546DDDB2}">
            <xm:f>表紙!$C$9=""</xm:f>
            <x14:dxf>
              <numFmt numFmtId="182" formatCode=";;;"/>
            </x14:dxf>
          </x14:cfRule>
          <xm:sqref>M1:Q1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8"/>
  <sheetViews>
    <sheetView view="pageBreakPreview" zoomScale="130" zoomScaleNormal="115" zoomScaleSheetLayoutView="130" workbookViewId="0"/>
  </sheetViews>
  <sheetFormatPr defaultRowHeight="13.5" outlineLevelRow="1"/>
  <cols>
    <col min="1" max="1" width="5" style="282" customWidth="1"/>
    <col min="2" max="2" width="80.375" customWidth="1"/>
    <col min="3" max="3" width="13.375" customWidth="1"/>
    <col min="257" max="257" width="5" customWidth="1"/>
    <col min="258" max="258" width="80.375" customWidth="1"/>
    <col min="259" max="259" width="13.375" customWidth="1"/>
    <col min="513" max="513" width="5" customWidth="1"/>
    <col min="514" max="514" width="80.375" customWidth="1"/>
    <col min="515" max="515" width="13.375" customWidth="1"/>
    <col min="769" max="769" width="5" customWidth="1"/>
    <col min="770" max="770" width="80.375" customWidth="1"/>
    <col min="771" max="771" width="13.375" customWidth="1"/>
    <col min="1025" max="1025" width="5" customWidth="1"/>
    <col min="1026" max="1026" width="80.375" customWidth="1"/>
    <col min="1027" max="1027" width="13.375" customWidth="1"/>
    <col min="1281" max="1281" width="5" customWidth="1"/>
    <col min="1282" max="1282" width="80.375" customWidth="1"/>
    <col min="1283" max="1283" width="13.375" customWidth="1"/>
    <col min="1537" max="1537" width="5" customWidth="1"/>
    <col min="1538" max="1538" width="80.375" customWidth="1"/>
    <col min="1539" max="1539" width="13.375" customWidth="1"/>
    <col min="1793" max="1793" width="5" customWidth="1"/>
    <col min="1794" max="1794" width="80.375" customWidth="1"/>
    <col min="1795" max="1795" width="13.375" customWidth="1"/>
    <col min="2049" max="2049" width="5" customWidth="1"/>
    <col min="2050" max="2050" width="80.375" customWidth="1"/>
    <col min="2051" max="2051" width="13.375" customWidth="1"/>
    <col min="2305" max="2305" width="5" customWidth="1"/>
    <col min="2306" max="2306" width="80.375" customWidth="1"/>
    <col min="2307" max="2307" width="13.375" customWidth="1"/>
    <col min="2561" max="2561" width="5" customWidth="1"/>
    <col min="2562" max="2562" width="80.375" customWidth="1"/>
    <col min="2563" max="2563" width="13.375" customWidth="1"/>
    <col min="2817" max="2817" width="5" customWidth="1"/>
    <col min="2818" max="2818" width="80.375" customWidth="1"/>
    <col min="2819" max="2819" width="13.375" customWidth="1"/>
    <col min="3073" max="3073" width="5" customWidth="1"/>
    <col min="3074" max="3074" width="80.375" customWidth="1"/>
    <col min="3075" max="3075" width="13.375" customWidth="1"/>
    <col min="3329" max="3329" width="5" customWidth="1"/>
    <col min="3330" max="3330" width="80.375" customWidth="1"/>
    <col min="3331" max="3331" width="13.375" customWidth="1"/>
    <col min="3585" max="3585" width="5" customWidth="1"/>
    <col min="3586" max="3586" width="80.375" customWidth="1"/>
    <col min="3587" max="3587" width="13.375" customWidth="1"/>
    <col min="3841" max="3841" width="5" customWidth="1"/>
    <col min="3842" max="3842" width="80.375" customWidth="1"/>
    <col min="3843" max="3843" width="13.375" customWidth="1"/>
    <col min="4097" max="4097" width="5" customWidth="1"/>
    <col min="4098" max="4098" width="80.375" customWidth="1"/>
    <col min="4099" max="4099" width="13.375" customWidth="1"/>
    <col min="4353" max="4353" width="5" customWidth="1"/>
    <col min="4354" max="4354" width="80.375" customWidth="1"/>
    <col min="4355" max="4355" width="13.375" customWidth="1"/>
    <col min="4609" max="4609" width="5" customWidth="1"/>
    <col min="4610" max="4610" width="80.375" customWidth="1"/>
    <col min="4611" max="4611" width="13.375" customWidth="1"/>
    <col min="4865" max="4865" width="5" customWidth="1"/>
    <col min="4866" max="4866" width="80.375" customWidth="1"/>
    <col min="4867" max="4867" width="13.375" customWidth="1"/>
    <col min="5121" max="5121" width="5" customWidth="1"/>
    <col min="5122" max="5122" width="80.375" customWidth="1"/>
    <col min="5123" max="5123" width="13.375" customWidth="1"/>
    <col min="5377" max="5377" width="5" customWidth="1"/>
    <col min="5378" max="5378" width="80.375" customWidth="1"/>
    <col min="5379" max="5379" width="13.375" customWidth="1"/>
    <col min="5633" max="5633" width="5" customWidth="1"/>
    <col min="5634" max="5634" width="80.375" customWidth="1"/>
    <col min="5635" max="5635" width="13.375" customWidth="1"/>
    <col min="5889" max="5889" width="5" customWidth="1"/>
    <col min="5890" max="5890" width="80.375" customWidth="1"/>
    <col min="5891" max="5891" width="13.375" customWidth="1"/>
    <col min="6145" max="6145" width="5" customWidth="1"/>
    <col min="6146" max="6146" width="80.375" customWidth="1"/>
    <col min="6147" max="6147" width="13.375" customWidth="1"/>
    <col min="6401" max="6401" width="5" customWidth="1"/>
    <col min="6402" max="6402" width="80.375" customWidth="1"/>
    <col min="6403" max="6403" width="13.375" customWidth="1"/>
    <col min="6657" max="6657" width="5" customWidth="1"/>
    <col min="6658" max="6658" width="80.375" customWidth="1"/>
    <col min="6659" max="6659" width="13.375" customWidth="1"/>
    <col min="6913" max="6913" width="5" customWidth="1"/>
    <col min="6914" max="6914" width="80.375" customWidth="1"/>
    <col min="6915" max="6915" width="13.375" customWidth="1"/>
    <col min="7169" max="7169" width="5" customWidth="1"/>
    <col min="7170" max="7170" width="80.375" customWidth="1"/>
    <col min="7171" max="7171" width="13.375" customWidth="1"/>
    <col min="7425" max="7425" width="5" customWidth="1"/>
    <col min="7426" max="7426" width="80.375" customWidth="1"/>
    <col min="7427" max="7427" width="13.375" customWidth="1"/>
    <col min="7681" max="7681" width="5" customWidth="1"/>
    <col min="7682" max="7682" width="80.375" customWidth="1"/>
    <col min="7683" max="7683" width="13.375" customWidth="1"/>
    <col min="7937" max="7937" width="5" customWidth="1"/>
    <col min="7938" max="7938" width="80.375" customWidth="1"/>
    <col min="7939" max="7939" width="13.375" customWidth="1"/>
    <col min="8193" max="8193" width="5" customWidth="1"/>
    <col min="8194" max="8194" width="80.375" customWidth="1"/>
    <col min="8195" max="8195" width="13.375" customWidth="1"/>
    <col min="8449" max="8449" width="5" customWidth="1"/>
    <col min="8450" max="8450" width="80.375" customWidth="1"/>
    <col min="8451" max="8451" width="13.375" customWidth="1"/>
    <col min="8705" max="8705" width="5" customWidth="1"/>
    <col min="8706" max="8706" width="80.375" customWidth="1"/>
    <col min="8707" max="8707" width="13.375" customWidth="1"/>
    <col min="8961" max="8961" width="5" customWidth="1"/>
    <col min="8962" max="8962" width="80.375" customWidth="1"/>
    <col min="8963" max="8963" width="13.375" customWidth="1"/>
    <col min="9217" max="9217" width="5" customWidth="1"/>
    <col min="9218" max="9218" width="80.375" customWidth="1"/>
    <col min="9219" max="9219" width="13.375" customWidth="1"/>
    <col min="9473" max="9473" width="5" customWidth="1"/>
    <col min="9474" max="9474" width="80.375" customWidth="1"/>
    <col min="9475" max="9475" width="13.375" customWidth="1"/>
    <col min="9729" max="9729" width="5" customWidth="1"/>
    <col min="9730" max="9730" width="80.375" customWidth="1"/>
    <col min="9731" max="9731" width="13.375" customWidth="1"/>
    <col min="9985" max="9985" width="5" customWidth="1"/>
    <col min="9986" max="9986" width="80.375" customWidth="1"/>
    <col min="9987" max="9987" width="13.375" customWidth="1"/>
    <col min="10241" max="10241" width="5" customWidth="1"/>
    <col min="10242" max="10242" width="80.375" customWidth="1"/>
    <col min="10243" max="10243" width="13.375" customWidth="1"/>
    <col min="10497" max="10497" width="5" customWidth="1"/>
    <col min="10498" max="10498" width="80.375" customWidth="1"/>
    <col min="10499" max="10499" width="13.375" customWidth="1"/>
    <col min="10753" max="10753" width="5" customWidth="1"/>
    <col min="10754" max="10754" width="80.375" customWidth="1"/>
    <col min="10755" max="10755" width="13.375" customWidth="1"/>
    <col min="11009" max="11009" width="5" customWidth="1"/>
    <col min="11010" max="11010" width="80.375" customWidth="1"/>
    <col min="11011" max="11011" width="13.375" customWidth="1"/>
    <col min="11265" max="11265" width="5" customWidth="1"/>
    <col min="11266" max="11266" width="80.375" customWidth="1"/>
    <col min="11267" max="11267" width="13.375" customWidth="1"/>
    <col min="11521" max="11521" width="5" customWidth="1"/>
    <col min="11522" max="11522" width="80.375" customWidth="1"/>
    <col min="11523" max="11523" width="13.375" customWidth="1"/>
    <col min="11777" max="11777" width="5" customWidth="1"/>
    <col min="11778" max="11778" width="80.375" customWidth="1"/>
    <col min="11779" max="11779" width="13.375" customWidth="1"/>
    <col min="12033" max="12033" width="5" customWidth="1"/>
    <col min="12034" max="12034" width="80.375" customWidth="1"/>
    <col min="12035" max="12035" width="13.375" customWidth="1"/>
    <col min="12289" max="12289" width="5" customWidth="1"/>
    <col min="12290" max="12290" width="80.375" customWidth="1"/>
    <col min="12291" max="12291" width="13.375" customWidth="1"/>
    <col min="12545" max="12545" width="5" customWidth="1"/>
    <col min="12546" max="12546" width="80.375" customWidth="1"/>
    <col min="12547" max="12547" width="13.375" customWidth="1"/>
    <col min="12801" max="12801" width="5" customWidth="1"/>
    <col min="12802" max="12802" width="80.375" customWidth="1"/>
    <col min="12803" max="12803" width="13.375" customWidth="1"/>
    <col min="13057" max="13057" width="5" customWidth="1"/>
    <col min="13058" max="13058" width="80.375" customWidth="1"/>
    <col min="13059" max="13059" width="13.375" customWidth="1"/>
    <col min="13313" max="13313" width="5" customWidth="1"/>
    <col min="13314" max="13314" width="80.375" customWidth="1"/>
    <col min="13315" max="13315" width="13.375" customWidth="1"/>
    <col min="13569" max="13569" width="5" customWidth="1"/>
    <col min="13570" max="13570" width="80.375" customWidth="1"/>
    <col min="13571" max="13571" width="13.375" customWidth="1"/>
    <col min="13825" max="13825" width="5" customWidth="1"/>
    <col min="13826" max="13826" width="80.375" customWidth="1"/>
    <col min="13827" max="13827" width="13.375" customWidth="1"/>
    <col min="14081" max="14081" width="5" customWidth="1"/>
    <col min="14082" max="14082" width="80.375" customWidth="1"/>
    <col min="14083" max="14083" width="13.375" customWidth="1"/>
    <col min="14337" max="14337" width="5" customWidth="1"/>
    <col min="14338" max="14338" width="80.375" customWidth="1"/>
    <col min="14339" max="14339" width="13.375" customWidth="1"/>
    <col min="14593" max="14593" width="5" customWidth="1"/>
    <col min="14594" max="14594" width="80.375" customWidth="1"/>
    <col min="14595" max="14595" width="13.375" customWidth="1"/>
    <col min="14849" max="14849" width="5" customWidth="1"/>
    <col min="14850" max="14850" width="80.375" customWidth="1"/>
    <col min="14851" max="14851" width="13.375" customWidth="1"/>
    <col min="15105" max="15105" width="5" customWidth="1"/>
    <col min="15106" max="15106" width="80.375" customWidth="1"/>
    <col min="15107" max="15107" width="13.375" customWidth="1"/>
    <col min="15361" max="15361" width="5" customWidth="1"/>
    <col min="15362" max="15362" width="80.375" customWidth="1"/>
    <col min="15363" max="15363" width="13.375" customWidth="1"/>
    <col min="15617" max="15617" width="5" customWidth="1"/>
    <col min="15618" max="15618" width="80.375" customWidth="1"/>
    <col min="15619" max="15619" width="13.375" customWidth="1"/>
    <col min="15873" max="15873" width="5" customWidth="1"/>
    <col min="15874" max="15874" width="80.375" customWidth="1"/>
    <col min="15875" max="15875" width="13.375" customWidth="1"/>
    <col min="16129" max="16129" width="5" customWidth="1"/>
    <col min="16130" max="16130" width="80.375" customWidth="1"/>
    <col min="16131" max="16131" width="13.375" customWidth="1"/>
  </cols>
  <sheetData>
    <row r="1" spans="1:3" ht="14.25" thickBot="1"/>
    <row r="2" spans="1:3" ht="14.25" thickBot="1">
      <c r="A2" s="282" t="s">
        <v>100</v>
      </c>
      <c r="B2" s="27" t="s">
        <v>101</v>
      </c>
      <c r="C2" s="28">
        <f>+表紙!C9</f>
        <v>0</v>
      </c>
    </row>
    <row r="3" spans="1:3" ht="15" thickTop="1" thickBot="1">
      <c r="A3" s="282">
        <v>1</v>
      </c>
      <c r="B3" s="29" t="s">
        <v>102</v>
      </c>
      <c r="C3" s="30" t="str">
        <f>設問!X6</f>
        <v/>
      </c>
    </row>
    <row r="4" spans="1:3">
      <c r="A4" s="283">
        <v>2</v>
      </c>
      <c r="B4" s="31" t="s">
        <v>138</v>
      </c>
      <c r="C4" s="32" t="str">
        <f>+設問!$X$18</f>
        <v/>
      </c>
    </row>
    <row r="5" spans="1:3">
      <c r="A5" s="283">
        <v>2</v>
      </c>
      <c r="B5" s="33" t="s">
        <v>139</v>
      </c>
      <c r="C5" s="34" t="str">
        <f>IF(設問!$C$20="ﾚ",1,"")</f>
        <v/>
      </c>
    </row>
    <row r="6" spans="1:3">
      <c r="A6" s="283">
        <v>2</v>
      </c>
      <c r="B6" s="33" t="s">
        <v>140</v>
      </c>
      <c r="C6" s="34" t="str">
        <f>IF(設問!$G$20="ﾚ",1,"")</f>
        <v/>
      </c>
    </row>
    <row r="7" spans="1:3">
      <c r="A7" s="283">
        <v>2</v>
      </c>
      <c r="B7" s="33" t="s">
        <v>141</v>
      </c>
      <c r="C7" s="34" t="str">
        <f>IF(設問!$K$20="ﾚ",1,"")</f>
        <v/>
      </c>
    </row>
    <row r="8" spans="1:3" ht="14.25" thickBot="1">
      <c r="A8" s="283">
        <v>2</v>
      </c>
      <c r="B8" s="40" t="s">
        <v>142</v>
      </c>
      <c r="C8" s="36">
        <f>+設問!$N$20</f>
        <v>0</v>
      </c>
    </row>
    <row r="9" spans="1:3">
      <c r="A9" s="282">
        <v>3</v>
      </c>
      <c r="B9" s="31" t="s">
        <v>107</v>
      </c>
      <c r="C9" s="32" t="str">
        <f>+IF(設問!$D$28="ﾚ",1,"")</f>
        <v/>
      </c>
    </row>
    <row r="10" spans="1:3">
      <c r="A10" s="282">
        <v>3</v>
      </c>
      <c r="B10" s="33" t="s">
        <v>108</v>
      </c>
      <c r="C10" s="34" t="str">
        <f>+IF(設問!$D$32="ﾚ",1,"")</f>
        <v/>
      </c>
    </row>
    <row r="11" spans="1:3">
      <c r="A11" s="282">
        <v>3</v>
      </c>
      <c r="B11" s="33" t="s">
        <v>109</v>
      </c>
      <c r="C11" s="34" t="str">
        <f>+IF(設問!$D$35="ﾚ",1,"")</f>
        <v/>
      </c>
    </row>
    <row r="12" spans="1:3">
      <c r="A12" s="282">
        <v>3</v>
      </c>
      <c r="B12" s="33" t="s">
        <v>179</v>
      </c>
      <c r="C12" s="280">
        <f>+設問!$J$29</f>
        <v>0</v>
      </c>
    </row>
    <row r="13" spans="1:3" hidden="1" outlineLevel="1">
      <c r="A13" s="304">
        <v>3</v>
      </c>
      <c r="B13" s="62" t="s">
        <v>112</v>
      </c>
      <c r="C13" s="281"/>
    </row>
    <row r="14" spans="1:3" hidden="1" outlineLevel="1">
      <c r="A14" s="304">
        <v>3</v>
      </c>
      <c r="B14" s="62" t="s">
        <v>113</v>
      </c>
      <c r="C14" s="281"/>
    </row>
    <row r="15" spans="1:3" collapsed="1">
      <c r="A15" s="305">
        <v>3</v>
      </c>
      <c r="B15" s="284" t="s">
        <v>110</v>
      </c>
      <c r="C15" s="280">
        <f>+設問!$F$29</f>
        <v>0</v>
      </c>
    </row>
    <row r="16" spans="1:3">
      <c r="A16" s="305">
        <v>3</v>
      </c>
      <c r="B16" s="284" t="s">
        <v>111</v>
      </c>
      <c r="C16" s="280">
        <f>+設問!$H$29</f>
        <v>0</v>
      </c>
    </row>
    <row r="17" spans="1:3">
      <c r="A17" s="305">
        <v>3</v>
      </c>
      <c r="B17" s="37" t="s">
        <v>114</v>
      </c>
      <c r="C17" s="34" t="str">
        <f>IF(C12=0," ",IF(C12&lt;500,"～500未満",IF(C12&lt;1000,"１千未満",IF(C12&lt;5000,"5千未満",IF(C12&lt;10000,"1万未満",IF(C12&lt;20000,"2万未満","2万以上"))))))</f>
        <v xml:space="preserve"> </v>
      </c>
    </row>
    <row r="18" spans="1:3">
      <c r="A18" s="305">
        <v>3</v>
      </c>
      <c r="B18" s="285" t="s">
        <v>217</v>
      </c>
      <c r="C18" s="280">
        <f>+設問!$H$32</f>
        <v>0</v>
      </c>
    </row>
    <row r="19" spans="1:3">
      <c r="A19" s="305">
        <v>3</v>
      </c>
      <c r="B19" s="284" t="s">
        <v>115</v>
      </c>
      <c r="C19" s="280">
        <f>+設問!$H$33</f>
        <v>0</v>
      </c>
    </row>
    <row r="20" spans="1:3">
      <c r="A20" s="305">
        <v>3</v>
      </c>
      <c r="B20" s="284" t="s">
        <v>116</v>
      </c>
      <c r="C20" s="400">
        <f>+設問!$H$34</f>
        <v>0</v>
      </c>
    </row>
    <row r="21" spans="1:3">
      <c r="A21" s="282">
        <v>3</v>
      </c>
      <c r="B21" s="38" t="s">
        <v>117</v>
      </c>
      <c r="C21" s="280">
        <f>SUM(C18:C20)</f>
        <v>0</v>
      </c>
    </row>
    <row r="22" spans="1:3">
      <c r="A22" s="282">
        <v>3</v>
      </c>
      <c r="B22" s="38" t="s">
        <v>118</v>
      </c>
      <c r="C22" s="34" t="str">
        <f>IF(C21=0," ",IF(C21&lt;10,"～10未満",IF(C21&lt;30,"30未満",IF(C21&lt;50,"50未満",IF(C21&lt;100,"100未満",IF(C21&lt;500,"500未満",IF(C21&lt;1000,"1千未満","1千以上")))))))</f>
        <v xml:space="preserve"> </v>
      </c>
    </row>
    <row r="23" spans="1:3">
      <c r="A23" s="282">
        <v>3</v>
      </c>
      <c r="B23" s="33" t="s">
        <v>315</v>
      </c>
      <c r="C23" s="34">
        <f>+設問!$H$35</f>
        <v>0</v>
      </c>
    </row>
    <row r="24" spans="1:3">
      <c r="A24" s="282">
        <v>3</v>
      </c>
      <c r="B24" s="71" t="s">
        <v>316</v>
      </c>
      <c r="C24" s="34">
        <f>+設問!$H$37</f>
        <v>0</v>
      </c>
    </row>
    <row r="25" spans="1:3">
      <c r="A25" s="282">
        <v>3</v>
      </c>
      <c r="B25" s="37" t="s">
        <v>119</v>
      </c>
      <c r="C25" s="34" t="str">
        <f>IF(C23=0," ",IF(C23&lt;5,"～5万未満",IF(C23&lt;10,"10万未満",IF(C23&lt;30,"３０万未満",IF(C23&lt;50,"５０万未満","50万以上")))))</f>
        <v xml:space="preserve"> </v>
      </c>
    </row>
    <row r="26" spans="1:3">
      <c r="A26" s="305">
        <v>3</v>
      </c>
      <c r="B26" s="284" t="s">
        <v>120</v>
      </c>
      <c r="C26" s="280">
        <f>+設問!$F$31</f>
        <v>0</v>
      </c>
    </row>
    <row r="27" spans="1:3">
      <c r="A27" s="305">
        <v>3</v>
      </c>
      <c r="B27" s="284" t="s">
        <v>121</v>
      </c>
      <c r="C27" s="280">
        <f>+設問!$H$31</f>
        <v>0</v>
      </c>
    </row>
    <row r="28" spans="1:3">
      <c r="A28" s="305">
        <v>3</v>
      </c>
      <c r="B28" s="284" t="s">
        <v>122</v>
      </c>
      <c r="C28" s="280">
        <f>SUM(C26:C27)</f>
        <v>0</v>
      </c>
    </row>
    <row r="29" spans="1:3">
      <c r="A29" s="282">
        <v>3</v>
      </c>
      <c r="B29" s="33" t="s">
        <v>123</v>
      </c>
      <c r="C29" s="286" t="str">
        <f>IF(設問!$L$28="","",+設問!$L$28)</f>
        <v/>
      </c>
    </row>
    <row r="30" spans="1:3">
      <c r="A30" s="282">
        <v>3</v>
      </c>
      <c r="B30" s="33" t="s">
        <v>124</v>
      </c>
      <c r="C30" s="286" t="str">
        <f>IF(設問!$N$28="","",+設問!$N$28)</f>
        <v/>
      </c>
    </row>
    <row r="31" spans="1:3">
      <c r="A31" s="282">
        <v>3</v>
      </c>
      <c r="B31" s="33" t="s">
        <v>125</v>
      </c>
      <c r="C31" s="286" t="str">
        <f>IF(設問!$P$28="","",+設問!$P$28)</f>
        <v/>
      </c>
    </row>
    <row r="32" spans="1:3">
      <c r="A32" s="282">
        <v>3</v>
      </c>
      <c r="B32" s="37" t="s">
        <v>126</v>
      </c>
      <c r="C32" s="34" t="e">
        <f>AVERAGE(C29:C31)</f>
        <v>#DIV/0!</v>
      </c>
    </row>
    <row r="33" spans="1:3">
      <c r="A33" s="282">
        <v>3</v>
      </c>
      <c r="B33" s="37" t="s">
        <v>127</v>
      </c>
      <c r="C33" s="34" t="e">
        <f>IF(C32=0," ",IF(C32&lt;8000,"～8000未満",IF(C32&lt;12000,"～12000未満",IF(C32&lt;15000,"～15000未満","15000以上"))))</f>
        <v>#DIV/0!</v>
      </c>
    </row>
    <row r="34" spans="1:3">
      <c r="A34" s="282">
        <v>3</v>
      </c>
      <c r="B34" s="33" t="s">
        <v>128</v>
      </c>
      <c r="C34" s="286" t="str">
        <f>IF(設問!$L$32="","",+設問!$L$32)</f>
        <v/>
      </c>
    </row>
    <row r="35" spans="1:3">
      <c r="A35" s="282">
        <v>3</v>
      </c>
      <c r="B35" s="33" t="s">
        <v>129</v>
      </c>
      <c r="C35" s="286" t="str">
        <f>IF(設問!$N$32="","",+設問!$N$32)</f>
        <v/>
      </c>
    </row>
    <row r="36" spans="1:3">
      <c r="A36" s="282">
        <v>3</v>
      </c>
      <c r="B36" s="33" t="s">
        <v>130</v>
      </c>
      <c r="C36" s="286" t="str">
        <f>IF(設問!$P$32="","",+設問!$P$32)</f>
        <v/>
      </c>
    </row>
    <row r="37" spans="1:3">
      <c r="A37" s="282">
        <v>3</v>
      </c>
      <c r="B37" s="38" t="s">
        <v>131</v>
      </c>
      <c r="C37" s="34" t="e">
        <f>AVERAGE(C34:C36)</f>
        <v>#DIV/0!</v>
      </c>
    </row>
    <row r="38" spans="1:3">
      <c r="A38" s="282">
        <v>3</v>
      </c>
      <c r="B38" s="37" t="s">
        <v>132</v>
      </c>
      <c r="C38" s="34" t="e">
        <f>IF(C37=0," ",IF(C37&lt;8000,"～8000未満",IF(C37&lt;12000,"～12000未満",IF(C37&lt;15000,"～15000未満","15000以上"))))</f>
        <v>#DIV/0!</v>
      </c>
    </row>
    <row r="39" spans="1:3">
      <c r="A39" s="282">
        <v>3</v>
      </c>
      <c r="B39" s="33" t="s">
        <v>133</v>
      </c>
      <c r="C39" s="286" t="str">
        <f>IF(設問!$L$35="","",+設問!$L$35)</f>
        <v/>
      </c>
    </row>
    <row r="40" spans="1:3">
      <c r="A40" s="282">
        <v>3</v>
      </c>
      <c r="B40" s="33" t="s">
        <v>134</v>
      </c>
      <c r="C40" s="286" t="str">
        <f>IF(設問!$N$35="","",+設問!$N$35)</f>
        <v/>
      </c>
    </row>
    <row r="41" spans="1:3">
      <c r="A41" s="282">
        <v>3</v>
      </c>
      <c r="B41" s="33" t="s">
        <v>135</v>
      </c>
      <c r="C41" s="286" t="str">
        <f>IF(設問!$P$35="","",+設問!$P$35)</f>
        <v/>
      </c>
    </row>
    <row r="42" spans="1:3">
      <c r="A42" s="282">
        <v>3</v>
      </c>
      <c r="B42" s="37" t="s">
        <v>136</v>
      </c>
      <c r="C42" s="34" t="e">
        <f>AVERAGE(C39:C41)</f>
        <v>#DIV/0!</v>
      </c>
    </row>
    <row r="43" spans="1:3" ht="14.25" thickBot="1">
      <c r="A43" s="282">
        <v>3</v>
      </c>
      <c r="B43" s="39" t="s">
        <v>137</v>
      </c>
      <c r="C43" s="36" t="e">
        <f>IF(C42=0," ",IF(C42&lt;8000,"～8000未満",IF(C42&lt;12000,"～12000未満",IF(C42&lt;15000,"～15000未満","15000以上"))))</f>
        <v>#DIV/0!</v>
      </c>
    </row>
    <row r="44" spans="1:3">
      <c r="A44" s="283">
        <v>4</v>
      </c>
      <c r="B44" s="31" t="s">
        <v>103</v>
      </c>
      <c r="C44" s="32">
        <f>+設問!D51</f>
        <v>0</v>
      </c>
    </row>
    <row r="45" spans="1:3">
      <c r="A45" s="283">
        <v>4</v>
      </c>
      <c r="B45" s="33" t="s">
        <v>104</v>
      </c>
      <c r="C45" s="34">
        <f>+設問!H51</f>
        <v>0</v>
      </c>
    </row>
    <row r="46" spans="1:3">
      <c r="A46" s="283">
        <v>4</v>
      </c>
      <c r="B46" s="33" t="s">
        <v>105</v>
      </c>
      <c r="C46" s="34">
        <f>+設問!L51</f>
        <v>0</v>
      </c>
    </row>
    <row r="47" spans="1:3" ht="14.25" thickBot="1">
      <c r="A47" s="283">
        <v>4</v>
      </c>
      <c r="B47" s="35" t="s">
        <v>106</v>
      </c>
      <c r="C47" s="36">
        <f>SUM(C44:C46)</f>
        <v>0</v>
      </c>
    </row>
    <row r="48" spans="1:3" hidden="1" outlineLevel="1">
      <c r="A48" s="304">
        <v>5</v>
      </c>
      <c r="B48" s="63" t="s">
        <v>143</v>
      </c>
      <c r="C48" s="401"/>
    </row>
    <row r="49" spans="1:3" hidden="1" outlineLevel="1">
      <c r="A49" s="304">
        <v>5</v>
      </c>
      <c r="B49" s="62" t="s">
        <v>144</v>
      </c>
      <c r="C49" s="281"/>
    </row>
    <row r="50" spans="1:3" hidden="1" outlineLevel="1">
      <c r="A50" s="304">
        <v>5</v>
      </c>
      <c r="B50" s="62" t="s">
        <v>145</v>
      </c>
      <c r="C50" s="281"/>
    </row>
    <row r="51" spans="1:3" hidden="1" outlineLevel="1">
      <c r="A51" s="304">
        <v>5</v>
      </c>
      <c r="B51" s="62" t="s">
        <v>146</v>
      </c>
      <c r="C51" s="281"/>
    </row>
    <row r="52" spans="1:3" hidden="1" outlineLevel="1">
      <c r="A52" s="304">
        <v>5</v>
      </c>
      <c r="B52" s="62" t="s">
        <v>147</v>
      </c>
      <c r="C52" s="281"/>
    </row>
    <row r="53" spans="1:3" hidden="1" outlineLevel="1">
      <c r="A53" s="304">
        <v>5</v>
      </c>
      <c r="B53" s="62" t="s">
        <v>148</v>
      </c>
      <c r="C53" s="281"/>
    </row>
    <row r="54" spans="1:3" hidden="1" outlineLevel="1">
      <c r="A54" s="304">
        <v>5</v>
      </c>
      <c r="B54" s="62" t="s">
        <v>149</v>
      </c>
      <c r="C54" s="281"/>
    </row>
    <row r="55" spans="1:3" hidden="1" outlineLevel="1">
      <c r="A55" s="304">
        <v>5</v>
      </c>
      <c r="B55" s="62" t="s">
        <v>150</v>
      </c>
      <c r="C55" s="281"/>
    </row>
    <row r="56" spans="1:3" hidden="1" outlineLevel="1">
      <c r="A56" s="304">
        <v>5</v>
      </c>
      <c r="B56" s="62" t="s">
        <v>151</v>
      </c>
      <c r="C56" s="281"/>
    </row>
    <row r="57" spans="1:3" hidden="1" outlineLevel="1">
      <c r="A57" s="304">
        <v>5</v>
      </c>
      <c r="B57" s="62" t="s">
        <v>152</v>
      </c>
      <c r="C57" s="281"/>
    </row>
    <row r="58" spans="1:3" hidden="1" outlineLevel="1">
      <c r="A58" s="304">
        <v>5</v>
      </c>
      <c r="B58" s="62" t="s">
        <v>153</v>
      </c>
      <c r="C58" s="281"/>
    </row>
    <row r="59" spans="1:3" hidden="1" outlineLevel="1">
      <c r="A59" s="304">
        <v>5</v>
      </c>
      <c r="B59" s="62" t="s">
        <v>154</v>
      </c>
      <c r="C59" s="281"/>
    </row>
    <row r="60" spans="1:3" hidden="1" outlineLevel="1">
      <c r="A60" s="304">
        <v>5</v>
      </c>
      <c r="B60" s="62" t="s">
        <v>155</v>
      </c>
      <c r="C60" s="281"/>
    </row>
    <row r="61" spans="1:3" hidden="1" outlineLevel="1">
      <c r="A61" s="304">
        <v>5</v>
      </c>
      <c r="B61" s="62" t="s">
        <v>156</v>
      </c>
      <c r="C61" s="281"/>
    </row>
    <row r="62" spans="1:3" hidden="1" outlineLevel="1">
      <c r="A62" s="304">
        <v>5</v>
      </c>
      <c r="B62" s="62" t="s">
        <v>157</v>
      </c>
      <c r="C62" s="281"/>
    </row>
    <row r="63" spans="1:3" hidden="1" outlineLevel="1">
      <c r="A63" s="304">
        <v>5</v>
      </c>
      <c r="B63" s="62" t="s">
        <v>158</v>
      </c>
      <c r="C63" s="281"/>
    </row>
    <row r="64" spans="1:3" hidden="1" outlineLevel="1">
      <c r="A64" s="304">
        <v>5</v>
      </c>
      <c r="B64" s="62" t="s">
        <v>159</v>
      </c>
      <c r="C64" s="281"/>
    </row>
    <row r="65" spans="1:4" hidden="1" outlineLevel="1">
      <c r="A65" s="304">
        <v>5</v>
      </c>
      <c r="B65" s="62" t="s">
        <v>160</v>
      </c>
      <c r="C65" s="281"/>
    </row>
    <row r="66" spans="1:4" hidden="1" outlineLevel="1">
      <c r="A66" s="304">
        <v>5</v>
      </c>
      <c r="B66" s="62" t="s">
        <v>161</v>
      </c>
      <c r="C66" s="281"/>
    </row>
    <row r="67" spans="1:4" hidden="1" outlineLevel="1">
      <c r="A67" s="304">
        <v>5</v>
      </c>
      <c r="B67" s="62" t="s">
        <v>162</v>
      </c>
      <c r="C67" s="281"/>
    </row>
    <row r="68" spans="1:4" ht="14.25" hidden="1" outlineLevel="1" thickBot="1">
      <c r="A68" s="304">
        <v>5</v>
      </c>
      <c r="B68" s="64" t="s">
        <v>163</v>
      </c>
      <c r="C68" s="402"/>
    </row>
    <row r="69" spans="1:4" collapsed="1">
      <c r="A69" s="283"/>
      <c r="B69" s="295" t="s">
        <v>359</v>
      </c>
      <c r="C69" s="32">
        <f>COUNTIF(個別就労状況票!$D$147:$D$186,1)</f>
        <v>0</v>
      </c>
      <c r="D69" s="283"/>
    </row>
    <row r="70" spans="1:4">
      <c r="A70" s="283"/>
      <c r="B70" s="71" t="s">
        <v>360</v>
      </c>
      <c r="C70" s="34">
        <f>COUNTIF(個別就労状況票!$D$147:$D$186,2)</f>
        <v>0</v>
      </c>
      <c r="D70" s="283"/>
    </row>
    <row r="71" spans="1:4">
      <c r="A71" s="283"/>
      <c r="B71" s="71" t="s">
        <v>361</v>
      </c>
      <c r="C71" s="34">
        <f>COUNTIF(個別就労状況票!$D$147:$D$186,3)</f>
        <v>0</v>
      </c>
      <c r="D71" s="283"/>
    </row>
    <row r="72" spans="1:4">
      <c r="A72" s="283"/>
      <c r="B72" s="41" t="s">
        <v>164</v>
      </c>
      <c r="C72" s="34">
        <f>SUM(C69:C71)</f>
        <v>0</v>
      </c>
      <c r="D72" s="283"/>
    </row>
    <row r="73" spans="1:4" ht="14.25" thickBot="1">
      <c r="A73" s="283"/>
      <c r="B73" s="42" t="s">
        <v>165</v>
      </c>
      <c r="C73" s="36" t="str">
        <f>IF(C72=0," ",IF(C72&lt;5,"1～4",IF(C72&lt;10,"5～9","10～")))</f>
        <v xml:space="preserve"> </v>
      </c>
      <c r="D73" s="283"/>
    </row>
    <row r="74" spans="1:4" hidden="1" outlineLevel="1">
      <c r="A74" s="404">
        <v>5</v>
      </c>
      <c r="B74" s="405" t="s">
        <v>166</v>
      </c>
      <c r="C74" s="401"/>
    </row>
    <row r="75" spans="1:4" hidden="1" outlineLevel="1">
      <c r="A75" s="404">
        <v>5</v>
      </c>
      <c r="B75" s="406" t="s">
        <v>167</v>
      </c>
      <c r="C75" s="281"/>
    </row>
    <row r="76" spans="1:4" hidden="1" outlineLevel="1">
      <c r="A76" s="404">
        <v>5</v>
      </c>
      <c r="B76" s="406" t="s">
        <v>168</v>
      </c>
      <c r="C76" s="281"/>
    </row>
    <row r="77" spans="1:4" hidden="1" outlineLevel="1">
      <c r="A77" s="404">
        <v>5</v>
      </c>
      <c r="B77" s="406" t="s">
        <v>169</v>
      </c>
      <c r="C77" s="281"/>
    </row>
    <row r="78" spans="1:4" ht="14.25" hidden="1" outlineLevel="1" thickBot="1">
      <c r="A78" s="404">
        <v>5</v>
      </c>
      <c r="B78" s="407" t="s">
        <v>170</v>
      </c>
      <c r="C78" s="402"/>
    </row>
    <row r="79" spans="1:4" ht="14.25" collapsed="1" thickBot="1">
      <c r="A79" s="283">
        <v>5</v>
      </c>
      <c r="B79" s="43" t="s">
        <v>171</v>
      </c>
      <c r="C79" s="44" t="str">
        <f>+設問!$X$55</f>
        <v/>
      </c>
    </row>
    <row r="80" spans="1:4" ht="14.25" hidden="1" outlineLevel="1" thickBot="1">
      <c r="A80" s="306">
        <v>9</v>
      </c>
      <c r="B80" s="65" t="s">
        <v>172</v>
      </c>
      <c r="C80" s="290"/>
    </row>
    <row r="81" spans="1:3" hidden="1" outlineLevel="1">
      <c r="A81" s="307">
        <v>8</v>
      </c>
      <c r="B81" s="66" t="s">
        <v>180</v>
      </c>
      <c r="C81" s="291"/>
    </row>
    <row r="82" spans="1:3" collapsed="1">
      <c r="A82" s="283">
        <v>6</v>
      </c>
      <c r="B82" s="45" t="s">
        <v>317</v>
      </c>
      <c r="C82" s="46" t="str">
        <f>+設問!$X$64</f>
        <v/>
      </c>
    </row>
    <row r="83" spans="1:3">
      <c r="A83" s="283">
        <v>6</v>
      </c>
      <c r="B83" s="71" t="s">
        <v>506</v>
      </c>
      <c r="C83" s="293" t="str">
        <f>IF(設問!C69="ﾚ",1,"")</f>
        <v/>
      </c>
    </row>
    <row r="84" spans="1:3">
      <c r="A84" s="283">
        <v>6</v>
      </c>
      <c r="B84" s="289" t="s">
        <v>318</v>
      </c>
      <c r="C84" s="293" t="str">
        <f>IF(設問!G69="ﾚ",1,"")</f>
        <v/>
      </c>
    </row>
    <row r="85" spans="1:3">
      <c r="A85" s="283">
        <v>6</v>
      </c>
      <c r="B85" s="289" t="s">
        <v>319</v>
      </c>
      <c r="C85" s="293" t="str">
        <f>IF(設問!I69="ﾚ",1,"")</f>
        <v/>
      </c>
    </row>
    <row r="86" spans="1:3">
      <c r="A86" s="283">
        <v>6</v>
      </c>
      <c r="B86" s="289" t="s">
        <v>320</v>
      </c>
      <c r="C86" s="293" t="str">
        <f>IF(設問!K69="ﾚ",1,"")</f>
        <v/>
      </c>
    </row>
    <row r="87" spans="1:3">
      <c r="A87" s="283">
        <v>6</v>
      </c>
      <c r="B87" s="71" t="s">
        <v>507</v>
      </c>
      <c r="C87" s="293" t="str">
        <f>IF(設問!C71="ﾚ",1,"")</f>
        <v/>
      </c>
    </row>
    <row r="88" spans="1:3">
      <c r="A88" s="283">
        <v>6</v>
      </c>
      <c r="B88" s="71" t="s">
        <v>508</v>
      </c>
      <c r="C88" s="293" t="str">
        <f>IF(設問!G71="ﾚ",1,"")</f>
        <v/>
      </c>
    </row>
    <row r="89" spans="1:3">
      <c r="A89" s="283">
        <v>6</v>
      </c>
      <c r="B89" s="71" t="s">
        <v>509</v>
      </c>
      <c r="C89" s="293" t="str">
        <f>IF(設問!K71="ﾚ",1,"")</f>
        <v/>
      </c>
    </row>
    <row r="90" spans="1:3">
      <c r="A90" s="283">
        <v>6</v>
      </c>
      <c r="B90" s="71" t="s">
        <v>510</v>
      </c>
      <c r="C90" s="293" t="str">
        <f>IF(設問!C73="ﾚ",1,"")</f>
        <v/>
      </c>
    </row>
    <row r="91" spans="1:3">
      <c r="A91" s="283">
        <v>6</v>
      </c>
      <c r="B91" s="71" t="s">
        <v>512</v>
      </c>
      <c r="C91" s="293" t="str">
        <f>IF(設問!C75="ﾚ",1,"")</f>
        <v/>
      </c>
    </row>
    <row r="92" spans="1:3" s="68" customFormat="1" ht="14.25" thickBot="1">
      <c r="A92" s="283">
        <v>6</v>
      </c>
      <c r="B92" s="292" t="s">
        <v>511</v>
      </c>
      <c r="C92" s="410">
        <f>設問!$H$75</f>
        <v>0</v>
      </c>
    </row>
    <row r="93" spans="1:3" s="68" customFormat="1">
      <c r="A93" s="426">
        <v>6</v>
      </c>
      <c r="B93" s="427" t="s">
        <v>585</v>
      </c>
      <c r="C93" s="428" t="str">
        <f>IF(設問!$C$81="ﾚ",1,"")</f>
        <v/>
      </c>
    </row>
    <row r="94" spans="1:3" s="68" customFormat="1">
      <c r="A94" s="426">
        <v>6</v>
      </c>
      <c r="B94" s="430" t="s">
        <v>586</v>
      </c>
      <c r="C94" s="431" t="str">
        <f>IF(設問!$C$83="ﾚ",1,"")</f>
        <v/>
      </c>
    </row>
    <row r="95" spans="1:3" s="68" customFormat="1">
      <c r="A95" s="426">
        <v>6</v>
      </c>
      <c r="B95" s="430" t="s">
        <v>588</v>
      </c>
      <c r="C95" s="431" t="str">
        <f>IF(設問!$C$85="ﾚ",1,"")</f>
        <v/>
      </c>
    </row>
    <row r="96" spans="1:3" s="68" customFormat="1">
      <c r="A96" s="426">
        <v>6</v>
      </c>
      <c r="B96" s="430" t="s">
        <v>587</v>
      </c>
      <c r="C96" s="431" t="str">
        <f>IF(設問!$C$87="ﾚ",1,"")</f>
        <v/>
      </c>
    </row>
    <row r="97" spans="1:3" s="68" customFormat="1">
      <c r="A97" s="426">
        <v>6</v>
      </c>
      <c r="B97" s="309" t="s">
        <v>587</v>
      </c>
      <c r="C97" s="431">
        <f>+設問!$F$87</f>
        <v>0</v>
      </c>
    </row>
    <row r="98" spans="1:3" s="68" customFormat="1">
      <c r="A98" s="426">
        <v>6</v>
      </c>
      <c r="B98" s="430" t="s">
        <v>589</v>
      </c>
      <c r="C98" s="431" t="str">
        <f>IF(設問!$C$89="ﾚ",1,"")</f>
        <v/>
      </c>
    </row>
    <row r="99" spans="1:3" s="68" customFormat="1" ht="14.25" thickBot="1">
      <c r="A99" s="426">
        <v>6</v>
      </c>
      <c r="B99" s="429" t="s">
        <v>590</v>
      </c>
      <c r="C99" s="428">
        <f>+設問!$I$89</f>
        <v>0</v>
      </c>
    </row>
    <row r="100" spans="1:3">
      <c r="A100" s="283">
        <v>7</v>
      </c>
      <c r="B100" s="60" t="s">
        <v>321</v>
      </c>
      <c r="C100" s="32">
        <f>設問!$K$94</f>
        <v>0</v>
      </c>
    </row>
    <row r="101" spans="1:3">
      <c r="A101" s="283">
        <v>7</v>
      </c>
      <c r="B101" s="33" t="s">
        <v>322</v>
      </c>
      <c r="C101" s="34">
        <f>+設問!$K$95</f>
        <v>0</v>
      </c>
    </row>
    <row r="102" spans="1:3">
      <c r="A102" s="283">
        <v>7</v>
      </c>
      <c r="B102" s="33" t="s">
        <v>323</v>
      </c>
      <c r="C102" s="34">
        <f>+設問!$M$94</f>
        <v>0</v>
      </c>
    </row>
    <row r="103" spans="1:3" ht="14.25" thickBot="1">
      <c r="A103" s="283">
        <v>7</v>
      </c>
      <c r="B103" s="40" t="s">
        <v>324</v>
      </c>
      <c r="C103" s="36">
        <f>+設問!$M$95</f>
        <v>0</v>
      </c>
    </row>
    <row r="104" spans="1:3" hidden="1" outlineLevel="1">
      <c r="A104" s="307">
        <v>9</v>
      </c>
      <c r="B104" s="62" t="s">
        <v>325</v>
      </c>
      <c r="C104" s="291" t="str">
        <f>設問!X105</f>
        <v/>
      </c>
    </row>
    <row r="105" spans="1:3" hidden="1" outlineLevel="1">
      <c r="A105" s="307">
        <v>10</v>
      </c>
      <c r="B105" s="62" t="s">
        <v>202</v>
      </c>
      <c r="C105" s="291"/>
    </row>
    <row r="106" spans="1:3" hidden="1" outlineLevel="1">
      <c r="A106" s="307">
        <v>10</v>
      </c>
      <c r="B106" s="62" t="s">
        <v>201</v>
      </c>
      <c r="C106" s="291"/>
    </row>
    <row r="107" spans="1:3" hidden="1" outlineLevel="1">
      <c r="A107" s="307">
        <v>10</v>
      </c>
      <c r="B107" s="62" t="s">
        <v>203</v>
      </c>
      <c r="C107" s="291"/>
    </row>
    <row r="108" spans="1:3" hidden="1" outlineLevel="1">
      <c r="A108" s="307">
        <v>10</v>
      </c>
      <c r="B108" s="62" t="s">
        <v>200</v>
      </c>
      <c r="C108" s="291"/>
    </row>
    <row r="109" spans="1:3" collapsed="1">
      <c r="A109" s="283">
        <v>8</v>
      </c>
      <c r="B109" s="71" t="s">
        <v>329</v>
      </c>
      <c r="C109" s="293" t="str">
        <f>IF(設問!C105="ﾚ",1,"")</f>
        <v/>
      </c>
    </row>
    <row r="110" spans="1:3">
      <c r="A110" s="283">
        <v>8</v>
      </c>
      <c r="B110" s="289" t="s">
        <v>326</v>
      </c>
      <c r="C110" s="293" t="str">
        <f>IF(設問!G105="ﾚ",1,"")</f>
        <v/>
      </c>
    </row>
    <row r="111" spans="1:3">
      <c r="A111" s="283">
        <v>8</v>
      </c>
      <c r="B111" s="289" t="s">
        <v>327</v>
      </c>
      <c r="C111" s="293" t="str">
        <f>IF(設問!I105="ﾚ",1,"")</f>
        <v/>
      </c>
    </row>
    <row r="112" spans="1:3">
      <c r="A112" s="283">
        <v>8</v>
      </c>
      <c r="B112" s="289" t="s">
        <v>328</v>
      </c>
      <c r="C112" s="293" t="str">
        <f>IF(設問!K105="ﾚ",1,"")</f>
        <v/>
      </c>
    </row>
    <row r="113" spans="1:3">
      <c r="A113" s="283">
        <v>8</v>
      </c>
      <c r="B113" s="71" t="s">
        <v>513</v>
      </c>
      <c r="C113" s="293" t="str">
        <f>IF(設問!C107="ﾚ",1,"")</f>
        <v/>
      </c>
    </row>
    <row r="114" spans="1:3">
      <c r="A114" s="283">
        <v>8</v>
      </c>
      <c r="B114" s="288" t="s">
        <v>330</v>
      </c>
      <c r="C114" s="293" t="str">
        <f>IF(設問!G107="ﾚ",1,"")</f>
        <v/>
      </c>
    </row>
    <row r="115" spans="1:3">
      <c r="A115" s="283">
        <v>8</v>
      </c>
      <c r="B115" s="288" t="s">
        <v>331</v>
      </c>
      <c r="C115" s="293" t="str">
        <f>IF(設問!I107="ﾚ",1,"")</f>
        <v/>
      </c>
    </row>
    <row r="116" spans="1:3">
      <c r="A116" s="283">
        <v>8</v>
      </c>
      <c r="B116" s="288" t="s">
        <v>332</v>
      </c>
      <c r="C116" s="293" t="str">
        <f>IF(設問!K107="ﾚ",1,"")</f>
        <v/>
      </c>
    </row>
    <row r="117" spans="1:3">
      <c r="A117" s="283">
        <v>8</v>
      </c>
      <c r="B117" s="33" t="s">
        <v>181</v>
      </c>
      <c r="C117" s="47" t="str">
        <f>IF(設問!C111="ﾚ",1,"")</f>
        <v/>
      </c>
    </row>
    <row r="118" spans="1:3">
      <c r="A118" s="283">
        <v>8</v>
      </c>
      <c r="B118" s="33" t="s">
        <v>182</v>
      </c>
      <c r="C118" s="47" t="str">
        <f>IF(設問!G111="ﾚ",1,"")</f>
        <v/>
      </c>
    </row>
    <row r="119" spans="1:3">
      <c r="A119" s="283">
        <v>8</v>
      </c>
      <c r="B119" s="33" t="s">
        <v>183</v>
      </c>
      <c r="C119" s="47" t="str">
        <f>IF(設問!K111="ﾚ",1,"")</f>
        <v/>
      </c>
    </row>
    <row r="120" spans="1:3">
      <c r="A120" s="283">
        <v>8</v>
      </c>
      <c r="B120" s="33" t="s">
        <v>184</v>
      </c>
      <c r="C120" s="47" t="str">
        <f>IF(設問!C113="ﾚ",1,"")</f>
        <v/>
      </c>
    </row>
    <row r="121" spans="1:3">
      <c r="A121" s="283">
        <v>8</v>
      </c>
      <c r="B121" s="33" t="s">
        <v>185</v>
      </c>
      <c r="C121" s="47" t="str">
        <f>IF(設問!I113="ﾚ",1,"")</f>
        <v/>
      </c>
    </row>
    <row r="122" spans="1:3" ht="14.25" thickBot="1">
      <c r="A122" s="283">
        <v>8</v>
      </c>
      <c r="B122" s="40" t="s">
        <v>186</v>
      </c>
      <c r="C122" s="425">
        <f>+設問!$L$113</f>
        <v>0</v>
      </c>
    </row>
    <row r="123" spans="1:3" ht="14.25" hidden="1" outlineLevel="1" thickBot="1">
      <c r="A123" s="307">
        <v>10</v>
      </c>
      <c r="B123" s="62" t="s">
        <v>173</v>
      </c>
      <c r="C123" s="290"/>
    </row>
    <row r="124" spans="1:3" collapsed="1">
      <c r="A124" s="283">
        <v>9</v>
      </c>
      <c r="B124" s="295" t="s">
        <v>333</v>
      </c>
      <c r="C124" s="296" t="str">
        <f>IF(設問!C118="ﾚ",1,"")</f>
        <v/>
      </c>
    </row>
    <row r="125" spans="1:3">
      <c r="A125" s="283">
        <v>9</v>
      </c>
      <c r="B125" s="71" t="s">
        <v>514</v>
      </c>
      <c r="C125" s="296" t="str">
        <f>IF(設問!I118="ﾚ",1,"")</f>
        <v/>
      </c>
    </row>
    <row r="126" spans="1:3">
      <c r="A126" s="283">
        <v>9</v>
      </c>
      <c r="B126" s="71" t="s">
        <v>515</v>
      </c>
      <c r="C126" s="296" t="str">
        <f>IF(設問!C120="ﾚ",1,"")</f>
        <v/>
      </c>
    </row>
    <row r="127" spans="1:3">
      <c r="A127" s="283">
        <v>9</v>
      </c>
      <c r="B127" s="71" t="s">
        <v>516</v>
      </c>
      <c r="C127" s="296" t="str">
        <f>IF(設問!I120="ﾚ",1,"")</f>
        <v/>
      </c>
    </row>
    <row r="128" spans="1:3">
      <c r="A128" s="283">
        <v>9</v>
      </c>
      <c r="B128" s="71" t="s">
        <v>517</v>
      </c>
      <c r="C128" s="296" t="str">
        <f>IF(設問!C122="ﾚ",1,"")</f>
        <v/>
      </c>
    </row>
    <row r="129" spans="1:3">
      <c r="A129" s="283">
        <v>9</v>
      </c>
      <c r="B129" s="71" t="s">
        <v>518</v>
      </c>
      <c r="C129" s="296" t="str">
        <f>IF(設問!I122="ﾚ",1,"")</f>
        <v/>
      </c>
    </row>
    <row r="130" spans="1:3">
      <c r="A130" s="283">
        <v>9</v>
      </c>
      <c r="B130" s="71" t="s">
        <v>519</v>
      </c>
      <c r="C130" s="296" t="str">
        <f>IF(設問!C124="ﾚ",1,"")</f>
        <v/>
      </c>
    </row>
    <row r="131" spans="1:3">
      <c r="A131" s="283">
        <v>9</v>
      </c>
      <c r="B131" s="71" t="s">
        <v>520</v>
      </c>
      <c r="C131" s="296" t="str">
        <f>IF(設問!I124="ﾚ",1,"")</f>
        <v/>
      </c>
    </row>
    <row r="132" spans="1:3">
      <c r="A132" s="283">
        <v>9</v>
      </c>
      <c r="B132" s="71" t="s">
        <v>521</v>
      </c>
      <c r="C132" s="296" t="str">
        <f>IF(設問!C126="ﾚ",1,"")</f>
        <v/>
      </c>
    </row>
    <row r="133" spans="1:3">
      <c r="A133" s="283">
        <v>9</v>
      </c>
      <c r="B133" s="71" t="s">
        <v>522</v>
      </c>
      <c r="C133" s="296">
        <f>+設問!E126</f>
        <v>0</v>
      </c>
    </row>
    <row r="134" spans="1:3" ht="14.25" thickBot="1">
      <c r="A134" s="283">
        <v>9</v>
      </c>
      <c r="B134" s="421" t="s">
        <v>523</v>
      </c>
      <c r="C134" s="415" t="str">
        <f>IF(設問!C128="ﾚ",1,"")</f>
        <v/>
      </c>
    </row>
    <row r="135" spans="1:3" hidden="1" outlineLevel="1">
      <c r="A135" s="304">
        <v>15</v>
      </c>
      <c r="B135" s="69" t="s">
        <v>207</v>
      </c>
      <c r="C135" s="401"/>
    </row>
    <row r="136" spans="1:3" hidden="1" outlineLevel="1">
      <c r="A136" s="304">
        <v>15</v>
      </c>
      <c r="B136" s="70" t="s">
        <v>208</v>
      </c>
      <c r="C136" s="413"/>
    </row>
    <row r="137" spans="1:3" hidden="1" outlineLevel="1">
      <c r="A137" s="304">
        <v>15</v>
      </c>
      <c r="B137" s="70" t="s">
        <v>209</v>
      </c>
      <c r="C137" s="281"/>
    </row>
    <row r="138" spans="1:3" hidden="1" outlineLevel="1">
      <c r="A138" s="304">
        <v>15</v>
      </c>
      <c r="B138" s="70" t="s">
        <v>210</v>
      </c>
      <c r="C138" s="281"/>
    </row>
    <row r="139" spans="1:3" hidden="1" outlineLevel="1">
      <c r="A139" s="304">
        <v>15</v>
      </c>
      <c r="B139" s="70" t="s">
        <v>206</v>
      </c>
      <c r="C139" s="281"/>
    </row>
    <row r="140" spans="1:3" ht="14.25" hidden="1" outlineLevel="1" thickBot="1">
      <c r="A140" s="304">
        <v>15</v>
      </c>
      <c r="B140" s="64" t="s">
        <v>174</v>
      </c>
      <c r="C140" s="414"/>
    </row>
    <row r="141" spans="1:3" collapsed="1">
      <c r="A141" s="283">
        <v>10</v>
      </c>
      <c r="B141" s="33" t="s">
        <v>334</v>
      </c>
      <c r="C141" s="297"/>
    </row>
    <row r="142" spans="1:3">
      <c r="A142" s="283">
        <v>10</v>
      </c>
      <c r="B142" s="71" t="s">
        <v>335</v>
      </c>
      <c r="C142" s="293" t="str">
        <f>IF(設問!C135="ﾚ",1,"")</f>
        <v/>
      </c>
    </row>
    <row r="143" spans="1:3">
      <c r="A143" s="283">
        <v>10</v>
      </c>
      <c r="B143" s="288" t="s">
        <v>336</v>
      </c>
      <c r="C143" s="293" t="str">
        <f>IF(設問!G135="ﾚ",1,"")</f>
        <v/>
      </c>
    </row>
    <row r="144" spans="1:3">
      <c r="A144" s="283">
        <v>10</v>
      </c>
      <c r="B144" s="288" t="s">
        <v>337</v>
      </c>
      <c r="C144" s="293" t="str">
        <f>IF(設問!I135="ﾚ",1,"")</f>
        <v/>
      </c>
    </row>
    <row r="145" spans="1:3">
      <c r="A145" s="283">
        <v>10</v>
      </c>
      <c r="B145" s="298" t="s">
        <v>338</v>
      </c>
      <c r="C145" s="293" t="str">
        <f>IF(設問!K135="ﾚ",1,"")</f>
        <v/>
      </c>
    </row>
    <row r="146" spans="1:3">
      <c r="A146" s="283">
        <v>10</v>
      </c>
      <c r="B146" s="71" t="s">
        <v>339</v>
      </c>
      <c r="C146" s="293" t="str">
        <f>IF(設問!C137="ﾚ",1,"")</f>
        <v/>
      </c>
    </row>
    <row r="147" spans="1:3">
      <c r="A147" s="283">
        <v>10</v>
      </c>
      <c r="B147" s="299" t="s">
        <v>340</v>
      </c>
      <c r="C147" s="293" t="str">
        <f>IF(設問!G137="ﾚ",1,"")</f>
        <v/>
      </c>
    </row>
    <row r="148" spans="1:3">
      <c r="A148" s="283">
        <v>10</v>
      </c>
      <c r="B148" s="288" t="s">
        <v>341</v>
      </c>
      <c r="C148" s="293" t="str">
        <f>IF(設問!I137="ﾚ",1,"")</f>
        <v/>
      </c>
    </row>
    <row r="149" spans="1:3">
      <c r="A149" s="283">
        <v>10</v>
      </c>
      <c r="B149" s="288" t="s">
        <v>342</v>
      </c>
      <c r="C149" s="293" t="str">
        <f>IF(設問!K137="ﾚ",1,"")</f>
        <v/>
      </c>
    </row>
    <row r="150" spans="1:3" s="68" customFormat="1" hidden="1" outlineLevel="1">
      <c r="A150" s="304">
        <v>12</v>
      </c>
      <c r="B150" s="63" t="s">
        <v>202</v>
      </c>
      <c r="C150" s="401"/>
    </row>
    <row r="151" spans="1:3" s="68" customFormat="1" hidden="1" outlineLevel="1">
      <c r="A151" s="304">
        <v>12</v>
      </c>
      <c r="B151" s="62" t="s">
        <v>204</v>
      </c>
      <c r="C151" s="413"/>
    </row>
    <row r="152" spans="1:3" s="68" customFormat="1" hidden="1" outlineLevel="1">
      <c r="A152" s="304">
        <v>12</v>
      </c>
      <c r="B152" s="62" t="s">
        <v>205</v>
      </c>
      <c r="C152" s="281"/>
    </row>
    <row r="153" spans="1:3" hidden="1" outlineLevel="1">
      <c r="A153" s="304">
        <v>16</v>
      </c>
      <c r="B153" s="63" t="s">
        <v>196</v>
      </c>
      <c r="C153" s="281"/>
    </row>
    <row r="154" spans="1:3" hidden="1" outlineLevel="1">
      <c r="A154" s="304">
        <v>16</v>
      </c>
      <c r="B154" s="62" t="s">
        <v>197</v>
      </c>
      <c r="C154" s="281"/>
    </row>
    <row r="155" spans="1:3" hidden="1" outlineLevel="1">
      <c r="A155" s="304">
        <v>16</v>
      </c>
      <c r="B155" s="62" t="s">
        <v>198</v>
      </c>
      <c r="C155" s="281"/>
    </row>
    <row r="156" spans="1:3" ht="14.25" hidden="1" outlineLevel="1" thickBot="1">
      <c r="A156" s="304">
        <v>16</v>
      </c>
      <c r="B156" s="62" t="s">
        <v>199</v>
      </c>
      <c r="C156" s="414"/>
    </row>
    <row r="157" spans="1:3" collapsed="1">
      <c r="A157" s="283">
        <v>10</v>
      </c>
      <c r="B157" s="71" t="s">
        <v>524</v>
      </c>
      <c r="C157" s="293" t="str">
        <f>IF(設問!C141="ﾚ",1,"")</f>
        <v/>
      </c>
    </row>
    <row r="158" spans="1:3">
      <c r="A158" s="283">
        <v>10</v>
      </c>
      <c r="B158" s="71" t="s">
        <v>525</v>
      </c>
      <c r="C158" s="293" t="str">
        <f>IF(設問!I141="ﾚ",1,"")</f>
        <v/>
      </c>
    </row>
    <row r="159" spans="1:3">
      <c r="A159" s="283">
        <v>10</v>
      </c>
      <c r="B159" s="71" t="s">
        <v>526</v>
      </c>
      <c r="C159" s="293" t="str">
        <f>IF(設問!C143="ﾚ",1,"")</f>
        <v/>
      </c>
    </row>
    <row r="160" spans="1:3">
      <c r="A160" s="283">
        <v>10</v>
      </c>
      <c r="B160" s="71" t="s">
        <v>527</v>
      </c>
      <c r="C160" s="293" t="str">
        <f>IF(設問!C145="ﾚ",1,"")</f>
        <v/>
      </c>
    </row>
    <row r="161" spans="1:3">
      <c r="A161" s="283">
        <v>10</v>
      </c>
      <c r="B161" s="71" t="s">
        <v>528</v>
      </c>
      <c r="C161" s="293" t="str">
        <f>IF(設問!I145="ﾚ",1,"")</f>
        <v/>
      </c>
    </row>
    <row r="162" spans="1:3">
      <c r="A162" s="283">
        <v>10</v>
      </c>
      <c r="B162" s="71" t="s">
        <v>529</v>
      </c>
      <c r="C162" s="293" t="str">
        <f>IF(設問!C147="ﾚ",1,"")</f>
        <v/>
      </c>
    </row>
    <row r="163" spans="1:3">
      <c r="A163" s="283">
        <v>10</v>
      </c>
      <c r="B163" s="71" t="s">
        <v>530</v>
      </c>
      <c r="C163" s="293" t="str">
        <f>IF(設問!I147="ﾚ",1,"")</f>
        <v/>
      </c>
    </row>
    <row r="164" spans="1:3">
      <c r="A164" s="283">
        <v>10</v>
      </c>
      <c r="B164" s="408" t="s">
        <v>531</v>
      </c>
      <c r="C164" s="293" t="str">
        <f>IF(設問!C150="ﾚ",1,"")</f>
        <v/>
      </c>
    </row>
    <row r="165" spans="1:3">
      <c r="A165" s="283">
        <v>10</v>
      </c>
      <c r="B165" s="71" t="s">
        <v>532</v>
      </c>
      <c r="C165" s="293" t="str">
        <f>IF(設問!E150="ﾚ",1,"")</f>
        <v/>
      </c>
    </row>
    <row r="166" spans="1:3">
      <c r="A166" s="283">
        <v>10</v>
      </c>
      <c r="B166" s="71" t="s">
        <v>533</v>
      </c>
      <c r="C166" s="293" t="str">
        <f>IF(設問!G150="ﾚ",1,"")</f>
        <v/>
      </c>
    </row>
    <row r="167" spans="1:3">
      <c r="A167" s="283">
        <v>10</v>
      </c>
      <c r="B167" s="71" t="s">
        <v>534</v>
      </c>
      <c r="C167" s="293" t="str">
        <f>IF(設問!I150="ﾚ",1,"")</f>
        <v/>
      </c>
    </row>
    <row r="168" spans="1:3">
      <c r="A168" s="283">
        <v>10</v>
      </c>
      <c r="B168" s="71" t="s">
        <v>535</v>
      </c>
      <c r="C168" s="293" t="str">
        <f>IF(設問!K150="ﾚ",1,"")</f>
        <v/>
      </c>
    </row>
    <row r="169" spans="1:3">
      <c r="A169" s="283">
        <v>10</v>
      </c>
      <c r="B169" s="71" t="s">
        <v>536</v>
      </c>
      <c r="C169" s="293" t="str">
        <f>IF(設問!M150="ﾚ",1,"")</f>
        <v/>
      </c>
    </row>
    <row r="170" spans="1:3" ht="14.25" thickBot="1">
      <c r="A170" s="283">
        <v>10</v>
      </c>
      <c r="B170" s="419" t="s">
        <v>537</v>
      </c>
      <c r="C170" s="409" t="str">
        <f>IF(設問!O150="ﾚ",1,"")</f>
        <v/>
      </c>
    </row>
    <row r="171" spans="1:3">
      <c r="A171" s="283">
        <v>11</v>
      </c>
      <c r="B171" s="308" t="s">
        <v>539</v>
      </c>
      <c r="C171" s="412" t="str">
        <f>IF(設問!I158="ﾚ",1,"")</f>
        <v/>
      </c>
    </row>
    <row r="172" spans="1:3">
      <c r="A172" s="283">
        <v>11</v>
      </c>
      <c r="B172" s="295" t="s">
        <v>540</v>
      </c>
      <c r="C172" s="411" t="str">
        <f>IF(設問!M158="ﾚ",1,"")</f>
        <v/>
      </c>
    </row>
    <row r="173" spans="1:3">
      <c r="A173" s="283">
        <v>11</v>
      </c>
      <c r="B173" s="295" t="s">
        <v>541</v>
      </c>
      <c r="C173" s="411" t="str">
        <f>IF(設問!I160="ﾚ",1,"")</f>
        <v/>
      </c>
    </row>
    <row r="174" spans="1:3">
      <c r="A174" s="283">
        <v>11</v>
      </c>
      <c r="B174" s="295" t="s">
        <v>542</v>
      </c>
      <c r="C174" s="411" t="str">
        <f>IF(設問!M160="ﾚ",1,"")</f>
        <v/>
      </c>
    </row>
    <row r="175" spans="1:3">
      <c r="A175" s="283">
        <v>11</v>
      </c>
      <c r="B175" s="295" t="s">
        <v>543</v>
      </c>
      <c r="C175" s="411" t="str">
        <f>IF(設問!I162="ﾚ",1,"")</f>
        <v/>
      </c>
    </row>
    <row r="176" spans="1:3">
      <c r="A176" s="283">
        <v>11</v>
      </c>
      <c r="B176" s="295" t="s">
        <v>544</v>
      </c>
      <c r="C176" s="411" t="str">
        <f>IF(設問!M162="ﾚ",1,"")</f>
        <v/>
      </c>
    </row>
    <row r="177" spans="1:3">
      <c r="A177" s="283">
        <v>11</v>
      </c>
      <c r="B177" s="295" t="s">
        <v>545</v>
      </c>
      <c r="C177" s="411" t="str">
        <f>IF(設問!I164="ﾚ",1,"")</f>
        <v/>
      </c>
    </row>
    <row r="178" spans="1:3">
      <c r="A178" s="283">
        <v>11</v>
      </c>
      <c r="B178" s="295" t="s">
        <v>546</v>
      </c>
      <c r="C178" s="411" t="str">
        <f>IF(設問!M164="ﾚ",1,"")</f>
        <v/>
      </c>
    </row>
    <row r="179" spans="1:3">
      <c r="A179" s="283">
        <v>11</v>
      </c>
      <c r="B179" s="295" t="s">
        <v>547</v>
      </c>
      <c r="C179" s="411" t="str">
        <f>IF(設問!I166="ﾚ",1,"")</f>
        <v/>
      </c>
    </row>
    <row r="180" spans="1:3">
      <c r="A180" s="283">
        <v>11</v>
      </c>
      <c r="B180" s="295" t="s">
        <v>548</v>
      </c>
      <c r="C180" s="411" t="str">
        <f>IF(設問!M166="ﾚ",1,"")</f>
        <v/>
      </c>
    </row>
    <row r="181" spans="1:3">
      <c r="A181" s="283">
        <v>11</v>
      </c>
      <c r="B181" s="295" t="s">
        <v>549</v>
      </c>
      <c r="C181" s="411" t="str">
        <f>IF(設問!I168="ﾚ",1,"")</f>
        <v/>
      </c>
    </row>
    <row r="182" spans="1:3">
      <c r="A182" s="283">
        <v>11</v>
      </c>
      <c r="B182" s="295" t="s">
        <v>550</v>
      </c>
      <c r="C182" s="411" t="str">
        <f>IF(設問!M168="ﾚ",1,"")</f>
        <v/>
      </c>
    </row>
    <row r="183" spans="1:3">
      <c r="A183" s="283">
        <v>11</v>
      </c>
      <c r="B183" s="71" t="s">
        <v>551</v>
      </c>
      <c r="C183" s="411" t="str">
        <f>IF(設問!I170="ﾚ",1,"")</f>
        <v/>
      </c>
    </row>
    <row r="184" spans="1:3">
      <c r="A184" s="283">
        <v>11</v>
      </c>
      <c r="B184" s="71" t="s">
        <v>552</v>
      </c>
      <c r="C184" s="411" t="str">
        <f>IF(設問!M170="ﾚ",1,"")</f>
        <v/>
      </c>
    </row>
    <row r="185" spans="1:3">
      <c r="A185" s="283">
        <v>11</v>
      </c>
      <c r="B185" s="71" t="s">
        <v>553</v>
      </c>
      <c r="C185" s="411" t="str">
        <f>IF(設問!I172="ﾚ",1,"")</f>
        <v/>
      </c>
    </row>
    <row r="186" spans="1:3">
      <c r="A186" s="283">
        <v>11</v>
      </c>
      <c r="B186" s="71" t="s">
        <v>554</v>
      </c>
      <c r="C186" s="411" t="str">
        <f>IF(設問!M172="ﾚ",1,"")</f>
        <v/>
      </c>
    </row>
    <row r="187" spans="1:3">
      <c r="A187" s="283">
        <v>11</v>
      </c>
      <c r="B187" s="71" t="s">
        <v>555</v>
      </c>
      <c r="C187" s="411" t="str">
        <f>IF(設問!I174="ﾚ",1,"")</f>
        <v/>
      </c>
    </row>
    <row r="188" spans="1:3">
      <c r="A188" s="283">
        <v>11</v>
      </c>
      <c r="B188" s="71" t="s">
        <v>556</v>
      </c>
      <c r="C188" s="411" t="str">
        <f>IF(設問!M174="ﾚ",1,"")</f>
        <v/>
      </c>
    </row>
    <row r="189" spans="1:3">
      <c r="A189" s="283">
        <v>11</v>
      </c>
      <c r="B189" s="71" t="s">
        <v>538</v>
      </c>
      <c r="C189" s="411">
        <f>+設問!$H$176</f>
        <v>0</v>
      </c>
    </row>
    <row r="190" spans="1:3" ht="14.25" thickBot="1">
      <c r="A190" s="283">
        <v>11</v>
      </c>
      <c r="B190" s="295" t="s">
        <v>557</v>
      </c>
      <c r="C190" s="411">
        <f>+設問!$B$180</f>
        <v>0</v>
      </c>
    </row>
    <row r="191" spans="1:3">
      <c r="A191" s="283">
        <v>12</v>
      </c>
      <c r="B191" s="308" t="s">
        <v>343</v>
      </c>
      <c r="C191" s="300">
        <f>+設問!$F$185</f>
        <v>0</v>
      </c>
    </row>
    <row r="192" spans="1:3">
      <c r="A192" s="283">
        <v>12</v>
      </c>
      <c r="B192" s="71" t="s">
        <v>344</v>
      </c>
      <c r="C192" s="301">
        <f>+設問!$J$185</f>
        <v>0</v>
      </c>
    </row>
    <row r="193" spans="1:3">
      <c r="A193" s="283">
        <v>12</v>
      </c>
      <c r="B193" s="309" t="s">
        <v>345</v>
      </c>
      <c r="C193" s="301">
        <f>SUM(C191:C192)</f>
        <v>0</v>
      </c>
    </row>
    <row r="194" spans="1:3">
      <c r="A194" s="283">
        <v>12</v>
      </c>
      <c r="B194" s="71" t="s">
        <v>346</v>
      </c>
      <c r="C194" s="301">
        <f>+設問!$F$187</f>
        <v>0</v>
      </c>
    </row>
    <row r="195" spans="1:3">
      <c r="A195" s="283">
        <v>12</v>
      </c>
      <c r="B195" s="71" t="s">
        <v>347</v>
      </c>
      <c r="C195" s="301">
        <f>+設問!$J$187</f>
        <v>0</v>
      </c>
    </row>
    <row r="196" spans="1:3">
      <c r="A196" s="283">
        <v>12</v>
      </c>
      <c r="B196" s="309" t="s">
        <v>348</v>
      </c>
      <c r="C196" s="301">
        <f>SUM(C194:C195)</f>
        <v>0</v>
      </c>
    </row>
    <row r="197" spans="1:3">
      <c r="A197" s="283">
        <v>12</v>
      </c>
      <c r="B197" s="71" t="s">
        <v>349</v>
      </c>
      <c r="C197" s="301">
        <f>+設問!$F$189</f>
        <v>0</v>
      </c>
    </row>
    <row r="198" spans="1:3">
      <c r="A198" s="283">
        <v>12</v>
      </c>
      <c r="B198" s="71" t="s">
        <v>350</v>
      </c>
      <c r="C198" s="301">
        <f>+設問!$J$189</f>
        <v>0</v>
      </c>
    </row>
    <row r="199" spans="1:3">
      <c r="A199" s="283">
        <v>12</v>
      </c>
      <c r="B199" s="309" t="s">
        <v>351</v>
      </c>
      <c r="C199" s="301">
        <f>SUM(C197:C198)</f>
        <v>0</v>
      </c>
    </row>
    <row r="200" spans="1:3">
      <c r="A200" s="283">
        <v>12</v>
      </c>
      <c r="B200" s="71" t="s">
        <v>352</v>
      </c>
      <c r="C200" s="301">
        <f>+設問!$F$191</f>
        <v>0</v>
      </c>
    </row>
    <row r="201" spans="1:3">
      <c r="A201" s="283">
        <v>12</v>
      </c>
      <c r="B201" s="71" t="s">
        <v>353</v>
      </c>
      <c r="C201" s="302">
        <f>+設問!$J$191</f>
        <v>0</v>
      </c>
    </row>
    <row r="202" spans="1:3" ht="14.25" thickBot="1">
      <c r="A202" s="283">
        <v>12</v>
      </c>
      <c r="B202" s="310" t="s">
        <v>354</v>
      </c>
      <c r="C202" s="303">
        <f>SUM(C200:C201)</f>
        <v>0</v>
      </c>
    </row>
    <row r="203" spans="1:3">
      <c r="A203" s="283">
        <v>13</v>
      </c>
      <c r="B203" s="408" t="s">
        <v>558</v>
      </c>
      <c r="C203" s="412" t="str">
        <f>IF(設問!C200="ﾚ",1,"")</f>
        <v/>
      </c>
    </row>
    <row r="204" spans="1:3">
      <c r="A204" s="283">
        <v>13</v>
      </c>
      <c r="B204" s="418" t="s">
        <v>559</v>
      </c>
      <c r="C204" s="411" t="str">
        <f>IF(設問!I200="ﾚ",1,"")</f>
        <v/>
      </c>
    </row>
    <row r="205" spans="1:3">
      <c r="A205" s="283">
        <v>13</v>
      </c>
      <c r="B205" s="71" t="s">
        <v>560</v>
      </c>
      <c r="C205" s="34" t="str">
        <f>IF(設問!C202="ﾚ",1,"")</f>
        <v/>
      </c>
    </row>
    <row r="206" spans="1:3">
      <c r="A206" s="283">
        <v>13</v>
      </c>
      <c r="B206" s="419" t="s">
        <v>561</v>
      </c>
      <c r="C206" s="411" t="str">
        <f>IF(設問!I202="ﾚ",1,"")</f>
        <v/>
      </c>
    </row>
    <row r="207" spans="1:3">
      <c r="A207" s="283">
        <v>13</v>
      </c>
      <c r="B207" s="419" t="s">
        <v>562</v>
      </c>
      <c r="C207" s="416" t="str">
        <f>IF(設問!C204="ﾚ",1,"")</f>
        <v/>
      </c>
    </row>
    <row r="208" spans="1:3">
      <c r="A208" s="283">
        <v>13</v>
      </c>
      <c r="B208" s="419" t="s">
        <v>563</v>
      </c>
      <c r="C208" s="34">
        <f>+設問!$E$204</f>
        <v>0</v>
      </c>
    </row>
    <row r="209" spans="1:3" ht="14.25" thickBot="1">
      <c r="A209" s="283">
        <v>13</v>
      </c>
      <c r="B209" s="420" t="s">
        <v>358</v>
      </c>
      <c r="C209" s="36" t="str">
        <f>+設問!$X$207</f>
        <v/>
      </c>
    </row>
    <row r="210" spans="1:3">
      <c r="A210" s="283">
        <v>14</v>
      </c>
      <c r="B210" s="31" t="s">
        <v>187</v>
      </c>
      <c r="C210" s="32" t="str">
        <f>+設問!$X$215</f>
        <v/>
      </c>
    </row>
    <row r="211" spans="1:3">
      <c r="A211" s="283">
        <v>14</v>
      </c>
      <c r="B211" s="33" t="s">
        <v>175</v>
      </c>
      <c r="C211" s="34" t="str">
        <f>+設問!$X$217</f>
        <v/>
      </c>
    </row>
    <row r="212" spans="1:3">
      <c r="A212" s="283">
        <v>14</v>
      </c>
      <c r="B212" s="33" t="s">
        <v>176</v>
      </c>
      <c r="C212" s="34" t="str">
        <f>+設問!$X$219</f>
        <v/>
      </c>
    </row>
    <row r="213" spans="1:3">
      <c r="A213" s="283">
        <v>14</v>
      </c>
      <c r="B213" s="33" t="s">
        <v>177</v>
      </c>
      <c r="C213" s="34" t="str">
        <f>+設問!$X$221</f>
        <v/>
      </c>
    </row>
    <row r="214" spans="1:3">
      <c r="A214" s="283">
        <v>14</v>
      </c>
      <c r="B214" s="71" t="s">
        <v>355</v>
      </c>
      <c r="C214" s="34" t="str">
        <f>+設問!$X$223</f>
        <v/>
      </c>
    </row>
    <row r="215" spans="1:3">
      <c r="A215" s="283">
        <v>14</v>
      </c>
      <c r="B215" s="33" t="s">
        <v>356</v>
      </c>
      <c r="C215" s="34" t="str">
        <f>+設問!$X$225</f>
        <v/>
      </c>
    </row>
    <row r="216" spans="1:3" hidden="1" outlineLevel="1">
      <c r="A216" s="404">
        <v>14</v>
      </c>
      <c r="B216" s="406" t="s">
        <v>357</v>
      </c>
      <c r="C216" s="281"/>
    </row>
    <row r="217" spans="1:3" collapsed="1">
      <c r="A217" s="283">
        <v>14</v>
      </c>
      <c r="B217" s="33" t="s">
        <v>564</v>
      </c>
      <c r="C217" s="34" t="str">
        <f>+設問!$X$227</f>
        <v/>
      </c>
    </row>
    <row r="218" spans="1:3">
      <c r="A218" s="283">
        <v>14</v>
      </c>
      <c r="B218" s="33" t="s">
        <v>565</v>
      </c>
      <c r="C218" s="34" t="str">
        <f>+設問!$X$229</f>
        <v/>
      </c>
    </row>
    <row r="219" spans="1:3">
      <c r="A219" s="283">
        <v>14</v>
      </c>
      <c r="B219" s="33" t="s">
        <v>566</v>
      </c>
      <c r="C219" s="34" t="str">
        <f>+設問!$X$231</f>
        <v/>
      </c>
    </row>
    <row r="220" spans="1:3">
      <c r="A220" s="283">
        <v>14</v>
      </c>
      <c r="B220" s="51" t="s">
        <v>567</v>
      </c>
      <c r="C220" s="59" t="str">
        <f>+設問!$X$233</f>
        <v/>
      </c>
    </row>
    <row r="221" spans="1:3">
      <c r="A221" s="283">
        <v>14</v>
      </c>
      <c r="B221" s="419" t="s">
        <v>568</v>
      </c>
      <c r="C221" s="59" t="str">
        <f>+設問!$X$235</f>
        <v/>
      </c>
    </row>
    <row r="222" spans="1:3" ht="14.25" thickBot="1">
      <c r="A222" s="283">
        <v>14</v>
      </c>
      <c r="B222" s="421" t="s">
        <v>574</v>
      </c>
      <c r="C222" s="61">
        <f>+設問!$I$237</f>
        <v>0</v>
      </c>
    </row>
    <row r="223" spans="1:3">
      <c r="A223" s="283">
        <v>14</v>
      </c>
      <c r="B223" s="67" t="s">
        <v>569</v>
      </c>
      <c r="C223" s="417" t="str">
        <f>+設問!$X$242</f>
        <v/>
      </c>
    </row>
    <row r="224" spans="1:3">
      <c r="A224" s="283">
        <v>14</v>
      </c>
      <c r="B224" s="51" t="s">
        <v>570</v>
      </c>
      <c r="C224" s="59" t="str">
        <f>+設問!$X$244</f>
        <v/>
      </c>
    </row>
    <row r="225" spans="1:3">
      <c r="A225" s="283">
        <v>14</v>
      </c>
      <c r="B225" s="71" t="s">
        <v>571</v>
      </c>
      <c r="C225" s="59" t="str">
        <f>+設問!$X$246</f>
        <v/>
      </c>
    </row>
    <row r="226" spans="1:3">
      <c r="A226" s="283">
        <v>14</v>
      </c>
      <c r="B226" s="71" t="s">
        <v>572</v>
      </c>
      <c r="C226" s="59" t="str">
        <f>+設問!$X$248</f>
        <v/>
      </c>
    </row>
    <row r="227" spans="1:3" ht="14.25" thickBot="1">
      <c r="A227" s="283">
        <v>14</v>
      </c>
      <c r="B227" s="422" t="s">
        <v>575</v>
      </c>
      <c r="C227" s="61">
        <f>+設問!$I$250</f>
        <v>0</v>
      </c>
    </row>
    <row r="228" spans="1:3" ht="14.25" thickBot="1">
      <c r="A228" s="283">
        <v>15</v>
      </c>
      <c r="B228" s="48" t="s">
        <v>178</v>
      </c>
      <c r="C228" s="49">
        <f>+設問!$B$256</f>
        <v>0</v>
      </c>
    </row>
  </sheetData>
  <phoneticPr fontId="3"/>
  <pageMargins left="0.70866141732283472" right="0.70866141732283472" top="0.74803149606299213" bottom="0.74803149606299213" header="0.31496062992125984" footer="0.31496062992125984"/>
  <pageSetup paperSize="9" scale="85" fitToHeight="0" orientation="portrait" r:id="rId1"/>
  <headerFooter>
    <oddHeader xml:space="preserve">&amp;R&amp;F　&amp;Aシート
</oddHeader>
  </headerFooter>
  <rowBreaks count="2" manualBreakCount="2">
    <brk id="99" max="2" man="1"/>
    <brk id="188"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設問</vt:lpstr>
      <vt:lpstr>個別就労状況票</vt:lpstr>
      <vt:lpstr>個別就労状況票_記載例</vt:lpstr>
      <vt:lpstr>集計用</vt:lpstr>
      <vt:lpstr>個別就労状況票!Print_Area</vt:lpstr>
      <vt:lpstr>個別就労状況票_記載例!Print_Area</vt:lpstr>
      <vt:lpstr>集計用!Print_Area</vt:lpstr>
      <vt:lpstr>設問!Print_Area</vt:lpstr>
      <vt:lpstr>表紙!Print_Area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鈴木＿真史（担い手育成係）</cp:lastModifiedBy>
  <cp:lastPrinted>2022-01-28T06:46:30Z</cp:lastPrinted>
  <dcterms:created xsi:type="dcterms:W3CDTF">2018-03-13T00:01:26Z</dcterms:created>
  <dcterms:modified xsi:type="dcterms:W3CDTF">2022-02-01T04:47:02Z</dcterms:modified>
</cp:coreProperties>
</file>