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01_観光入込客数調査\⑭R3\"/>
    </mc:Choice>
  </mc:AlternateContent>
  <bookViews>
    <workbookView xWindow="0" yWindow="0" windowWidth="19200" windowHeight="6970" tabRatio="844"/>
  </bookViews>
  <sheets>
    <sheet name="表紙" sheetId="2" r:id="rId1"/>
    <sheet name="表紙裏" sheetId="16" r:id="rId2"/>
    <sheet name="1頁" sheetId="1" r:id="rId3"/>
    <sheet name="2頁" sheetId="3" r:id="rId4"/>
    <sheet name="3～4頁" sheetId="4" r:id="rId5"/>
    <sheet name="5頁" sheetId="5" r:id="rId6"/>
    <sheet name="6～28頁" sheetId="14" r:id="rId7"/>
    <sheet name="29　頁" sheetId="24" r:id="rId8"/>
    <sheet name="30～31頁" sheetId="31" r:id="rId9"/>
    <sheet name="32頁" sheetId="32" r:id="rId10"/>
    <sheet name="33頁" sheetId="33" r:id="rId11"/>
    <sheet name="34～40頁" sheetId="34" r:id="rId12"/>
    <sheet name="41～47頁" sheetId="35" r:id="rId13"/>
  </sheets>
  <definedNames>
    <definedName name="_xlnm.Print_Area" localSheetId="2">'1頁'!$A$1:$Q$41</definedName>
    <definedName name="_xlnm.Print_Area" localSheetId="7">'29　頁'!$A$1:$Z$43</definedName>
    <definedName name="_xlnm.Print_Area" localSheetId="3">'2頁'!$A$1:$U$45</definedName>
    <definedName name="_xlnm.Print_Area" localSheetId="4">'3～4頁'!$A$1:$R$92</definedName>
    <definedName name="_xlnm.Print_Area" localSheetId="8">'30～31頁'!$A$1:$Y$200</definedName>
    <definedName name="_xlnm.Print_Area" localSheetId="9">'32頁'!$A$1:$S$89</definedName>
    <definedName name="_xlnm.Print_Area" localSheetId="10">'33頁'!$A$1:$S$74</definedName>
    <definedName name="_xlnm.Print_Area" localSheetId="11">'34～40頁'!$A$1:$X$428</definedName>
    <definedName name="_xlnm.Print_Area" localSheetId="12">'41～47頁'!$A$1:$AC$428</definedName>
    <definedName name="_xlnm.Print_Area" localSheetId="5">'5頁'!$A$1:$R$75</definedName>
    <definedName name="_xlnm.Print_Area" localSheetId="6">'6～28頁'!$A$1:$V$1269</definedName>
    <definedName name="_xlnm.Print_Area" localSheetId="0">表紙!$A$1:$M$38</definedName>
    <definedName name="_xlnm.Print_Area" localSheetId="1">表紙裏!$A$1:$I$25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74" i="14" l="1"/>
  <c r="R575" i="14"/>
  <c r="R576" i="14"/>
  <c r="R577" i="14"/>
  <c r="R578" i="14"/>
  <c r="R579" i="14"/>
  <c r="R34" i="32" l="1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R88" i="32" l="1"/>
  <c r="Q88" i="32"/>
  <c r="M88" i="32"/>
  <c r="K88" i="32"/>
  <c r="J88" i="32"/>
  <c r="F88" i="32"/>
  <c r="D88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Q76" i="32"/>
  <c r="K76" i="32"/>
  <c r="J76" i="32"/>
  <c r="D76" i="32"/>
  <c r="R76" i="32"/>
  <c r="M76" i="32"/>
  <c r="F76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R64" i="32"/>
  <c r="Q64" i="32"/>
  <c r="M64" i="32"/>
  <c r="K64" i="32"/>
  <c r="J64" i="32"/>
  <c r="F64" i="32"/>
  <c r="D64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R52" i="32"/>
  <c r="Q52" i="32"/>
  <c r="M52" i="32"/>
  <c r="K52" i="32"/>
  <c r="J52" i="32"/>
  <c r="F52" i="32"/>
  <c r="D52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R40" i="32"/>
  <c r="Q40" i="32"/>
  <c r="M40" i="32"/>
  <c r="K40" i="32"/>
  <c r="J40" i="32"/>
  <c r="F40" i="32"/>
  <c r="D40" i="32"/>
  <c r="R28" i="32"/>
  <c r="Q28" i="32"/>
  <c r="M28" i="32"/>
  <c r="K28" i="32"/>
  <c r="J28" i="32"/>
  <c r="F28" i="32"/>
  <c r="D28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D16" i="32"/>
  <c r="R16" i="32"/>
  <c r="Q16" i="32"/>
  <c r="M16" i="32"/>
  <c r="K16" i="32"/>
  <c r="J16" i="32"/>
  <c r="F16" i="32"/>
  <c r="D15" i="4" l="1"/>
  <c r="F10" i="32"/>
  <c r="E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D10" i="32"/>
  <c r="AB389" i="35" l="1"/>
  <c r="AB390" i="35"/>
  <c r="AB391" i="35"/>
  <c r="AB392" i="35"/>
  <c r="AB393" i="35"/>
  <c r="AB394" i="35"/>
  <c r="AB395" i="35"/>
  <c r="AB400" i="35"/>
  <c r="AB401" i="35"/>
  <c r="AB402" i="35"/>
  <c r="AB403" i="35"/>
  <c r="AB404" i="35"/>
  <c r="AB405" i="35"/>
  <c r="AB406" i="35"/>
  <c r="AB407" i="35"/>
  <c r="AB408" i="35"/>
  <c r="AB409" i="35"/>
  <c r="AB410" i="35"/>
  <c r="AB411" i="35"/>
  <c r="AB412" i="35"/>
  <c r="AB413" i="35"/>
  <c r="AB414" i="35"/>
  <c r="AB415" i="35"/>
  <c r="AB418" i="35"/>
  <c r="AB419" i="35"/>
  <c r="AB420" i="35"/>
  <c r="AB421" i="35"/>
  <c r="AB422" i="35"/>
  <c r="AB423" i="35"/>
  <c r="AB424" i="35"/>
  <c r="AB425" i="35"/>
  <c r="AB426" i="35"/>
  <c r="AB427" i="35"/>
  <c r="AB388" i="35"/>
  <c r="AB383" i="35"/>
  <c r="AB382" i="35"/>
  <c r="AB381" i="35"/>
  <c r="AB380" i="35"/>
  <c r="AB379" i="35"/>
  <c r="AB378" i="35"/>
  <c r="AB377" i="35"/>
  <c r="AB376" i="35"/>
  <c r="AB375" i="35"/>
  <c r="AB374" i="35"/>
  <c r="AB373" i="35"/>
  <c r="AB372" i="35"/>
  <c r="AB371" i="35"/>
  <c r="AB370" i="35"/>
  <c r="AB369" i="35"/>
  <c r="AB368" i="35"/>
  <c r="AB367" i="35"/>
  <c r="AB366" i="35"/>
  <c r="AB365" i="35"/>
  <c r="AB364" i="35"/>
  <c r="AB363" i="35"/>
  <c r="AB362" i="35"/>
  <c r="AB361" i="35"/>
  <c r="AB360" i="35"/>
  <c r="AB359" i="35"/>
  <c r="AB358" i="35"/>
  <c r="AB357" i="35"/>
  <c r="AB356" i="35"/>
  <c r="AB355" i="35"/>
  <c r="AB354" i="35"/>
  <c r="AB333" i="35"/>
  <c r="AB332" i="35"/>
  <c r="AB331" i="35"/>
  <c r="AB330" i="35"/>
  <c r="AB329" i="35"/>
  <c r="AB328" i="35"/>
  <c r="AB305" i="35"/>
  <c r="AB304" i="35"/>
  <c r="AB303" i="35"/>
  <c r="AB302" i="35"/>
  <c r="AB301" i="35"/>
  <c r="AB300" i="35"/>
  <c r="AB299" i="35"/>
  <c r="AB298" i="35"/>
  <c r="AB297" i="35"/>
  <c r="AB296" i="35"/>
  <c r="AB295" i="35"/>
  <c r="AB294" i="35"/>
  <c r="AB293" i="35"/>
  <c r="AB292" i="35"/>
  <c r="AB291" i="35"/>
  <c r="AB290" i="35"/>
  <c r="AB289" i="35"/>
  <c r="AB288" i="35"/>
  <c r="AB287" i="35"/>
  <c r="AB286" i="35"/>
  <c r="AB283" i="35"/>
  <c r="AB282" i="35"/>
  <c r="AB281" i="35"/>
  <c r="AB280" i="35"/>
  <c r="AB279" i="35"/>
  <c r="AB278" i="35"/>
  <c r="AB277" i="35"/>
  <c r="AB276" i="35"/>
  <c r="AB275" i="35"/>
  <c r="AB274" i="35"/>
  <c r="AB273" i="35"/>
  <c r="AB272" i="35"/>
  <c r="AB271" i="35"/>
  <c r="AB270" i="35"/>
  <c r="AB269" i="35"/>
  <c r="AB268" i="35"/>
  <c r="AB265" i="35"/>
  <c r="AB264" i="35"/>
  <c r="AB263" i="35"/>
  <c r="AB262" i="35"/>
  <c r="AB261" i="35"/>
  <c r="AB260" i="35"/>
  <c r="AB255" i="35"/>
  <c r="AB254" i="35"/>
  <c r="AB253" i="35"/>
  <c r="AB252" i="35"/>
  <c r="AB251" i="35"/>
  <c r="AB250" i="35"/>
  <c r="AB249" i="35"/>
  <c r="AB248" i="35"/>
  <c r="AB247" i="35"/>
  <c r="AB246" i="35"/>
  <c r="AB245" i="35"/>
  <c r="AB244" i="35"/>
  <c r="AB243" i="35"/>
  <c r="AB242" i="35"/>
  <c r="AB241" i="35"/>
  <c r="AB240" i="35"/>
  <c r="AB239" i="35"/>
  <c r="AB238" i="35"/>
  <c r="AB237" i="35"/>
  <c r="AB236" i="35"/>
  <c r="AB235" i="35"/>
  <c r="AB234" i="35"/>
  <c r="AB233" i="35"/>
  <c r="AB232" i="35"/>
  <c r="AB231" i="35"/>
  <c r="AB230" i="35"/>
  <c r="AB229" i="35"/>
  <c r="AB228" i="35"/>
  <c r="AB227" i="35"/>
  <c r="AB226" i="35"/>
  <c r="AB225" i="35"/>
  <c r="AB224" i="35"/>
  <c r="AB223" i="35"/>
  <c r="AB222" i="35"/>
  <c r="AB221" i="35"/>
  <c r="AB220" i="35"/>
  <c r="AB219" i="35"/>
  <c r="AB218" i="35"/>
  <c r="AB217" i="35"/>
  <c r="AB216" i="35"/>
  <c r="AB211" i="35"/>
  <c r="AB210" i="35"/>
  <c r="AB209" i="35"/>
  <c r="AB208" i="35"/>
  <c r="AB207" i="35"/>
  <c r="AB206" i="35"/>
  <c r="AB205" i="35"/>
  <c r="AB204" i="35"/>
  <c r="AB203" i="35"/>
  <c r="AB202" i="35"/>
  <c r="AB201" i="35"/>
  <c r="AB200" i="35"/>
  <c r="AB199" i="35"/>
  <c r="AB198" i="35"/>
  <c r="AB191" i="35"/>
  <c r="AB190" i="35"/>
  <c r="AB189" i="35"/>
  <c r="AB188" i="35"/>
  <c r="AB187" i="35"/>
  <c r="AB186" i="35"/>
  <c r="AB185" i="35"/>
  <c r="AB184" i="35"/>
  <c r="AB183" i="35"/>
  <c r="AB182" i="35"/>
  <c r="AB181" i="35"/>
  <c r="AB180" i="35"/>
  <c r="AB179" i="35"/>
  <c r="AB178" i="35"/>
  <c r="AB177" i="35"/>
  <c r="AB176" i="35"/>
  <c r="AB175" i="35"/>
  <c r="AB174" i="35"/>
  <c r="AB173" i="35"/>
  <c r="AB172" i="35"/>
  <c r="AB171" i="35"/>
  <c r="AB170" i="35"/>
  <c r="AB155" i="35"/>
  <c r="AB154" i="35"/>
  <c r="AB143" i="35"/>
  <c r="AB142" i="35"/>
  <c r="AB115" i="35"/>
  <c r="AB114" i="35"/>
  <c r="AB109" i="35"/>
  <c r="AB108" i="35"/>
  <c r="AB105" i="35"/>
  <c r="AB104" i="35"/>
  <c r="AB101" i="35"/>
  <c r="AB100" i="35"/>
  <c r="AB99" i="35"/>
  <c r="AB98" i="35"/>
  <c r="AB87" i="35"/>
  <c r="AB86" i="35"/>
  <c r="AB77" i="35"/>
  <c r="AB76" i="35"/>
  <c r="AB10" i="35"/>
  <c r="AB11" i="35"/>
  <c r="AB12" i="35"/>
  <c r="AB13" i="35"/>
  <c r="AB14" i="35"/>
  <c r="AB15" i="35"/>
  <c r="AB16" i="35"/>
  <c r="AB17" i="35"/>
  <c r="AB18" i="35"/>
  <c r="AB19" i="35"/>
  <c r="AB20" i="35"/>
  <c r="AB21" i="35"/>
  <c r="AB22" i="35"/>
  <c r="AB23" i="35"/>
  <c r="AB24" i="35"/>
  <c r="AB25" i="35"/>
  <c r="AB26" i="35"/>
  <c r="AB27" i="35"/>
  <c r="AB28" i="35"/>
  <c r="AB29" i="35"/>
  <c r="AB30" i="35"/>
  <c r="AB31" i="35"/>
  <c r="AB32" i="35"/>
  <c r="AB33" i="35"/>
  <c r="AB34" i="35"/>
  <c r="AB35" i="35"/>
  <c r="AB36" i="35"/>
  <c r="AB37" i="35"/>
  <c r="AB38" i="35"/>
  <c r="AB39" i="35"/>
  <c r="AB40" i="35"/>
  <c r="AB41" i="35"/>
  <c r="AB42" i="35"/>
  <c r="AB43" i="35"/>
  <c r="AB44" i="35"/>
  <c r="AB45" i="35"/>
  <c r="AB46" i="35"/>
  <c r="AB47" i="35"/>
  <c r="AB48" i="35"/>
  <c r="AB49" i="35"/>
  <c r="AB50" i="35"/>
  <c r="AB51" i="35"/>
  <c r="AB52" i="35"/>
  <c r="AB53" i="35"/>
  <c r="AB54" i="35"/>
  <c r="AB55" i="35"/>
  <c r="AB56" i="35"/>
  <c r="AB57" i="35"/>
  <c r="W392" i="34"/>
  <c r="W393" i="34"/>
  <c r="W394" i="34"/>
  <c r="W395" i="34"/>
  <c r="W402" i="34"/>
  <c r="W403" i="34"/>
  <c r="W371" i="34"/>
  <c r="W370" i="34"/>
  <c r="W367" i="34"/>
  <c r="W366" i="34"/>
  <c r="W333" i="34"/>
  <c r="W332" i="34"/>
  <c r="W331" i="34"/>
  <c r="W330" i="34"/>
  <c r="W329" i="34"/>
  <c r="W328" i="34"/>
  <c r="W225" i="34"/>
  <c r="W224" i="34"/>
  <c r="W203" i="34"/>
  <c r="W202" i="34"/>
  <c r="W201" i="34"/>
  <c r="W200" i="34"/>
  <c r="W191" i="34"/>
  <c r="W190" i="34"/>
  <c r="W179" i="34"/>
  <c r="W178" i="34"/>
  <c r="W177" i="34"/>
  <c r="W176" i="34"/>
  <c r="W155" i="34"/>
  <c r="W154" i="34"/>
  <c r="W143" i="34"/>
  <c r="W142" i="34"/>
  <c r="W115" i="34"/>
  <c r="W114" i="34"/>
  <c r="W109" i="34"/>
  <c r="W108" i="34"/>
  <c r="W105" i="34"/>
  <c r="W104" i="34"/>
  <c r="W101" i="34"/>
  <c r="W100" i="34"/>
  <c r="W99" i="34"/>
  <c r="W98" i="34"/>
  <c r="W87" i="34"/>
  <c r="W86" i="34"/>
  <c r="W77" i="34"/>
  <c r="W76" i="34"/>
  <c r="W18" i="34"/>
  <c r="W19" i="34"/>
  <c r="W32" i="34"/>
  <c r="W33" i="34"/>
  <c r="W34" i="34"/>
  <c r="W35" i="34"/>
  <c r="W48" i="34"/>
  <c r="W49" i="34"/>
  <c r="W54" i="34"/>
  <c r="W55" i="34"/>
  <c r="F21" i="33"/>
  <c r="O129" i="31" l="1"/>
  <c r="N129" i="31"/>
  <c r="O128" i="31"/>
  <c r="N128" i="31"/>
  <c r="O94" i="31"/>
  <c r="N94" i="31"/>
  <c r="M94" i="31"/>
  <c r="O93" i="31"/>
  <c r="N93" i="31"/>
  <c r="M93" i="31"/>
  <c r="N64" i="31"/>
  <c r="N63" i="31"/>
  <c r="T174" i="14" l="1"/>
  <c r="T1257" i="14"/>
  <c r="T1200" i="14"/>
  <c r="T1143" i="14"/>
  <c r="T1086" i="14"/>
  <c r="T1029" i="14"/>
  <c r="T972" i="14"/>
  <c r="T915" i="14"/>
  <c r="T858" i="14"/>
  <c r="T801" i="14"/>
  <c r="T744" i="14"/>
  <c r="T687" i="14"/>
  <c r="T630" i="14"/>
  <c r="T573" i="14"/>
  <c r="T516" i="14"/>
  <c r="T459" i="14"/>
  <c r="T402" i="14"/>
  <c r="T345" i="14"/>
  <c r="T288" i="14"/>
  <c r="T231" i="14"/>
  <c r="T117" i="14"/>
  <c r="T60" i="14"/>
  <c r="T3" i="14"/>
  <c r="U352" i="14"/>
  <c r="U353" i="14"/>
  <c r="U354" i="14"/>
  <c r="U355" i="14"/>
  <c r="U356" i="14"/>
  <c r="U357" i="14"/>
  <c r="U861" i="14"/>
  <c r="U862" i="14"/>
  <c r="C34" i="5"/>
  <c r="C33" i="5"/>
  <c r="C74" i="5"/>
  <c r="C73" i="5"/>
  <c r="C69" i="5"/>
  <c r="C68" i="5"/>
  <c r="C64" i="5"/>
  <c r="C63" i="5"/>
  <c r="C59" i="5"/>
  <c r="C58" i="5"/>
  <c r="C54" i="5"/>
  <c r="C53" i="5"/>
  <c r="C49" i="5"/>
  <c r="C48" i="5"/>
  <c r="C44" i="5"/>
  <c r="C43" i="5"/>
  <c r="C39" i="5"/>
  <c r="C38" i="5"/>
  <c r="C29" i="5"/>
  <c r="C28" i="5"/>
  <c r="C24" i="5"/>
  <c r="C23" i="5"/>
  <c r="C19" i="5"/>
  <c r="C18" i="5"/>
  <c r="C14" i="5"/>
  <c r="C13" i="5"/>
  <c r="C16" i="4"/>
  <c r="C89" i="4"/>
  <c r="C77" i="4"/>
  <c r="C61" i="4"/>
  <c r="C49" i="4"/>
  <c r="C37" i="4"/>
  <c r="C25" i="4"/>
  <c r="C92" i="4"/>
  <c r="C86" i="4"/>
  <c r="C83" i="4"/>
  <c r="C80" i="4"/>
  <c r="C74" i="4"/>
  <c r="C71" i="4"/>
  <c r="C64" i="4"/>
  <c r="C58" i="4"/>
  <c r="C55" i="4"/>
  <c r="C52" i="4"/>
  <c r="C46" i="4"/>
  <c r="C43" i="4"/>
  <c r="C40" i="4"/>
  <c r="C34" i="4"/>
  <c r="C31" i="4"/>
  <c r="C28" i="4"/>
  <c r="C22" i="4"/>
  <c r="C19" i="4"/>
  <c r="C13" i="4"/>
  <c r="C10" i="4"/>
  <c r="M31" i="24" l="1"/>
  <c r="C32" i="24"/>
  <c r="C31" i="24"/>
  <c r="C17" i="24"/>
  <c r="C33" i="24" s="1"/>
  <c r="C40" i="24" s="1"/>
  <c r="Q1052" i="14" l="1"/>
  <c r="U1052" i="14" l="1"/>
  <c r="Y58" i="35"/>
  <c r="X69" i="35"/>
  <c r="AB69" i="35" s="1"/>
  <c r="X70" i="35"/>
  <c r="AB70" i="35" s="1"/>
  <c r="X71" i="35"/>
  <c r="AB71" i="35" s="1"/>
  <c r="X72" i="35"/>
  <c r="AB72" i="35" s="1"/>
  <c r="X73" i="35"/>
  <c r="AB73" i="35" s="1"/>
  <c r="X74" i="35"/>
  <c r="AB74" i="35" s="1"/>
  <c r="X75" i="35"/>
  <c r="AB75" i="35" s="1"/>
  <c r="X76" i="35"/>
  <c r="X77" i="35"/>
  <c r="X78" i="35"/>
  <c r="AB78" i="35" s="1"/>
  <c r="X79" i="35"/>
  <c r="AB79" i="35" s="1"/>
  <c r="X68" i="35"/>
  <c r="AB68" i="35" s="1"/>
  <c r="X61" i="35"/>
  <c r="AB61" i="35" s="1"/>
  <c r="X62" i="35"/>
  <c r="AB62" i="35" s="1"/>
  <c r="X63" i="35"/>
  <c r="AB63" i="35" s="1"/>
  <c r="X60" i="35"/>
  <c r="T58" i="34"/>
  <c r="E232" i="14"/>
  <c r="F232" i="14"/>
  <c r="G232" i="14"/>
  <c r="H232" i="14"/>
  <c r="I232" i="14"/>
  <c r="J232" i="14"/>
  <c r="K232" i="14"/>
  <c r="L232" i="14"/>
  <c r="M232" i="14"/>
  <c r="N232" i="14"/>
  <c r="O232" i="14"/>
  <c r="P232" i="14"/>
  <c r="E233" i="14"/>
  <c r="F233" i="14"/>
  <c r="G233" i="14"/>
  <c r="H233" i="14"/>
  <c r="I233" i="14"/>
  <c r="J233" i="14"/>
  <c r="K233" i="14"/>
  <c r="L233" i="14"/>
  <c r="M233" i="14"/>
  <c r="N233" i="14"/>
  <c r="O233" i="14"/>
  <c r="P233" i="14"/>
  <c r="E236" i="14"/>
  <c r="F236" i="14"/>
  <c r="G236" i="14"/>
  <c r="H236" i="14"/>
  <c r="I236" i="14"/>
  <c r="J236" i="14"/>
  <c r="K236" i="14"/>
  <c r="L236" i="14"/>
  <c r="M236" i="14"/>
  <c r="N236" i="14"/>
  <c r="O236" i="14"/>
  <c r="P236" i="14"/>
  <c r="E237" i="14"/>
  <c r="F237" i="14"/>
  <c r="G237" i="14"/>
  <c r="H237" i="14"/>
  <c r="I237" i="14"/>
  <c r="J237" i="14"/>
  <c r="K237" i="14"/>
  <c r="L237" i="14"/>
  <c r="M237" i="14"/>
  <c r="N237" i="14"/>
  <c r="O237" i="14"/>
  <c r="P237" i="14"/>
  <c r="E240" i="14"/>
  <c r="F240" i="14"/>
  <c r="G240" i="14"/>
  <c r="H240" i="14"/>
  <c r="I240" i="14"/>
  <c r="J240" i="14"/>
  <c r="K240" i="14"/>
  <c r="L240" i="14"/>
  <c r="M240" i="14"/>
  <c r="N240" i="14"/>
  <c r="O240" i="14"/>
  <c r="P240" i="14"/>
  <c r="X58" i="35" l="1"/>
  <c r="AB58" i="35" s="1"/>
  <c r="AB60" i="35"/>
  <c r="Q181" i="14"/>
  <c r="Q182" i="14"/>
  <c r="Q183" i="14"/>
  <c r="Q184" i="14"/>
  <c r="Q185" i="14"/>
  <c r="Q186" i="14"/>
  <c r="U186" i="14" l="1"/>
  <c r="S186" i="14"/>
  <c r="U185" i="14"/>
  <c r="S185" i="14"/>
  <c r="U184" i="14"/>
  <c r="S184" i="14"/>
  <c r="U183" i="14"/>
  <c r="S183" i="14"/>
  <c r="U182" i="14"/>
  <c r="S182" i="14"/>
  <c r="U181" i="14"/>
  <c r="S181" i="14"/>
  <c r="X133" i="35"/>
  <c r="AB133" i="35" s="1"/>
  <c r="X134" i="35"/>
  <c r="AB134" i="35" s="1"/>
  <c r="X135" i="35"/>
  <c r="AB135" i="35" s="1"/>
  <c r="X136" i="35"/>
  <c r="AB136" i="35" s="1"/>
  <c r="X137" i="35"/>
  <c r="AB137" i="35" s="1"/>
  <c r="X138" i="35"/>
  <c r="AB138" i="35" s="1"/>
  <c r="X139" i="35"/>
  <c r="AB139" i="35" s="1"/>
  <c r="X140" i="35"/>
  <c r="AB140" i="35" s="1"/>
  <c r="X141" i="35"/>
  <c r="AB141" i="35" s="1"/>
  <c r="X142" i="35"/>
  <c r="X143" i="35"/>
  <c r="X144" i="35"/>
  <c r="AB144" i="35" s="1"/>
  <c r="X145" i="35"/>
  <c r="AB145" i="35" s="1"/>
  <c r="X146" i="35"/>
  <c r="AB146" i="35" s="1"/>
  <c r="X147" i="35"/>
  <c r="AB147" i="35" s="1"/>
  <c r="X148" i="35"/>
  <c r="AB148" i="35" s="1"/>
  <c r="X149" i="35"/>
  <c r="AB149" i="35" s="1"/>
  <c r="X132" i="35"/>
  <c r="AB132" i="35" s="1"/>
  <c r="X125" i="35"/>
  <c r="AB125" i="35" s="1"/>
  <c r="X126" i="35"/>
  <c r="AB126" i="35" s="1"/>
  <c r="X127" i="35"/>
  <c r="AB127" i="35" s="1"/>
  <c r="X124" i="35"/>
  <c r="AB124" i="35" s="1"/>
  <c r="T122" i="34"/>
  <c r="K146" i="34"/>
  <c r="K147" i="34"/>
  <c r="K148" i="34"/>
  <c r="K149" i="34"/>
  <c r="R138" i="34"/>
  <c r="R139" i="34"/>
  <c r="R140" i="34"/>
  <c r="R141" i="34"/>
  <c r="X122" i="35" l="1"/>
  <c r="AB122" i="35" s="1"/>
  <c r="X123" i="35"/>
  <c r="AB123" i="35" s="1"/>
  <c r="Q389" i="14" l="1"/>
  <c r="Q390" i="14"/>
  <c r="Q391" i="14"/>
  <c r="Q392" i="14"/>
  <c r="Q393" i="14"/>
  <c r="Q388" i="14"/>
  <c r="Q382" i="14"/>
  <c r="U382" i="14" s="1"/>
  <c r="Q383" i="14"/>
  <c r="U383" i="14" s="1"/>
  <c r="Q384" i="14"/>
  <c r="U384" i="14" s="1"/>
  <c r="Q385" i="14"/>
  <c r="U385" i="14" s="1"/>
  <c r="Q386" i="14"/>
  <c r="U386" i="14" s="1"/>
  <c r="Q387" i="14"/>
  <c r="U387" i="14" s="1"/>
  <c r="Q376" i="14"/>
  <c r="U376" i="14" s="1"/>
  <c r="U393" i="14" l="1"/>
  <c r="S393" i="14"/>
  <c r="U392" i="14"/>
  <c r="S392" i="14"/>
  <c r="U391" i="14"/>
  <c r="S391" i="14"/>
  <c r="U388" i="14"/>
  <c r="S388" i="14"/>
  <c r="S386" i="14"/>
  <c r="S385" i="14"/>
  <c r="U390" i="14"/>
  <c r="S390" i="14"/>
  <c r="S387" i="14"/>
  <c r="S384" i="14"/>
  <c r="S383" i="14"/>
  <c r="S382" i="14"/>
  <c r="U389" i="14"/>
  <c r="S389" i="14"/>
  <c r="Q509" i="14" l="1"/>
  <c r="U509" i="14" s="1"/>
  <c r="Q510" i="14"/>
  <c r="U510" i="14" s="1"/>
  <c r="Q511" i="14"/>
  <c r="U511" i="14" s="1"/>
  <c r="Q512" i="14"/>
  <c r="U512" i="14" s="1"/>
  <c r="Q513" i="14"/>
  <c r="U513" i="14" s="1"/>
  <c r="Q508" i="14"/>
  <c r="U508" i="14" s="1"/>
  <c r="F24" i="32" l="1"/>
  <c r="R781" i="14" l="1"/>
  <c r="X83" i="35" l="1"/>
  <c r="AB83" i="35" s="1"/>
  <c r="X84" i="35"/>
  <c r="AB84" i="35" s="1"/>
  <c r="X85" i="35"/>
  <c r="AB85" i="35" s="1"/>
  <c r="X86" i="35"/>
  <c r="X87" i="35"/>
  <c r="X88" i="35"/>
  <c r="AB88" i="35" s="1"/>
  <c r="X89" i="35"/>
  <c r="AB89" i="35" s="1"/>
  <c r="X90" i="35"/>
  <c r="AB90" i="35" s="1"/>
  <c r="X91" i="35"/>
  <c r="AB91" i="35" s="1"/>
  <c r="X92" i="35"/>
  <c r="AB92" i="35" s="1"/>
  <c r="X93" i="35"/>
  <c r="AB93" i="35" s="1"/>
  <c r="X94" i="35"/>
  <c r="AB94" i="35" s="1"/>
  <c r="X95" i="35"/>
  <c r="AB95" i="35" s="1"/>
  <c r="X96" i="35"/>
  <c r="AB96" i="35" s="1"/>
  <c r="X97" i="35"/>
  <c r="AB97" i="35" s="1"/>
  <c r="X98" i="35"/>
  <c r="X99" i="35"/>
  <c r="X100" i="35"/>
  <c r="X101" i="35"/>
  <c r="X102" i="35"/>
  <c r="AB102" i="35" s="1"/>
  <c r="X103" i="35"/>
  <c r="AB103" i="35" s="1"/>
  <c r="X104" i="35"/>
  <c r="X105" i="35"/>
  <c r="X106" i="35"/>
  <c r="AB106" i="35" s="1"/>
  <c r="X107" i="35"/>
  <c r="AB107" i="35" s="1"/>
  <c r="X108" i="35"/>
  <c r="X109" i="35"/>
  <c r="X110" i="35"/>
  <c r="AB110" i="35" s="1"/>
  <c r="X111" i="35"/>
  <c r="AB111" i="35" s="1"/>
  <c r="X112" i="35"/>
  <c r="AB112" i="35" s="1"/>
  <c r="X113" i="35"/>
  <c r="AB113" i="35" s="1"/>
  <c r="X114" i="35"/>
  <c r="X115" i="35"/>
  <c r="X116" i="35"/>
  <c r="AB116" i="35" s="1"/>
  <c r="X117" i="35"/>
  <c r="AB117" i="35" s="1"/>
  <c r="X118" i="35"/>
  <c r="AB118" i="35" s="1"/>
  <c r="X119" i="35"/>
  <c r="AB119" i="35" s="1"/>
  <c r="X120" i="35"/>
  <c r="AB120" i="35" s="1"/>
  <c r="X121" i="35"/>
  <c r="AB121" i="35" s="1"/>
  <c r="X82" i="35"/>
  <c r="AB82" i="35" s="1"/>
  <c r="T151" i="34" l="1"/>
  <c r="T150" i="34"/>
  <c r="X153" i="35"/>
  <c r="AB153" i="35" s="1"/>
  <c r="X154" i="35"/>
  <c r="X155" i="35"/>
  <c r="X156" i="35"/>
  <c r="AB156" i="35" s="1"/>
  <c r="X157" i="35"/>
  <c r="AB157" i="35" s="1"/>
  <c r="X158" i="35"/>
  <c r="AB158" i="35" s="1"/>
  <c r="X159" i="35"/>
  <c r="AB159" i="35" s="1"/>
  <c r="X160" i="35"/>
  <c r="AB160" i="35" s="1"/>
  <c r="X161" i="35"/>
  <c r="AB161" i="35" s="1"/>
  <c r="X162" i="35"/>
  <c r="AB162" i="35" s="1"/>
  <c r="X163" i="35"/>
  <c r="AB163" i="35" s="1"/>
  <c r="X164" i="35"/>
  <c r="AB164" i="35" s="1"/>
  <c r="X165" i="35"/>
  <c r="AB165" i="35" s="1"/>
  <c r="X152" i="35"/>
  <c r="AB152" i="35" s="1"/>
  <c r="X168" i="35"/>
  <c r="AB168" i="35" s="1"/>
  <c r="F150" i="35"/>
  <c r="G55" i="31" s="1"/>
  <c r="G63" i="31" s="1"/>
  <c r="G150" i="35"/>
  <c r="H55" i="31" s="1"/>
  <c r="H63" i="31" s="1"/>
  <c r="H150" i="35"/>
  <c r="I55" i="31" s="1"/>
  <c r="I63" i="31" s="1"/>
  <c r="I150" i="35"/>
  <c r="J55" i="31" s="1"/>
  <c r="J63" i="31" s="1"/>
  <c r="J150" i="35"/>
  <c r="K55" i="31" s="1"/>
  <c r="K63" i="31" s="1"/>
  <c r="K150" i="35"/>
  <c r="L55" i="31" s="1"/>
  <c r="L63" i="31" s="1"/>
  <c r="L150" i="35"/>
  <c r="M55" i="31" s="1"/>
  <c r="M63" i="31" s="1"/>
  <c r="M150" i="35"/>
  <c r="N55" i="31" s="1"/>
  <c r="N150" i="35"/>
  <c r="O55" i="31" s="1"/>
  <c r="O63" i="31" s="1"/>
  <c r="O150" i="35"/>
  <c r="P55" i="31" s="1"/>
  <c r="P63" i="31" s="1"/>
  <c r="P150" i="35"/>
  <c r="Q55" i="31" s="1"/>
  <c r="Q63" i="31" s="1"/>
  <c r="Q150" i="35"/>
  <c r="R55" i="31" s="1"/>
  <c r="R63" i="31" s="1"/>
  <c r="R150" i="35"/>
  <c r="S55" i="31" s="1"/>
  <c r="S63" i="31" s="1"/>
  <c r="S150" i="35"/>
  <c r="T55" i="31" s="1"/>
  <c r="T63" i="31" s="1"/>
  <c r="T150" i="35"/>
  <c r="U55" i="31" s="1"/>
  <c r="U63" i="31" s="1"/>
  <c r="U150" i="35"/>
  <c r="V55" i="31" s="1"/>
  <c r="V63" i="31" s="1"/>
  <c r="V150" i="35"/>
  <c r="W55" i="31" s="1"/>
  <c r="W63" i="31" s="1"/>
  <c r="W150" i="35"/>
  <c r="X55" i="31" s="1"/>
  <c r="X63" i="31" s="1"/>
  <c r="F151" i="35"/>
  <c r="G56" i="31" s="1"/>
  <c r="G64" i="31" s="1"/>
  <c r="G151" i="35"/>
  <c r="H56" i="31" s="1"/>
  <c r="H64" i="31" s="1"/>
  <c r="H151" i="35"/>
  <c r="I56" i="31" s="1"/>
  <c r="I64" i="31" s="1"/>
  <c r="I151" i="35"/>
  <c r="J56" i="31" s="1"/>
  <c r="J64" i="31" s="1"/>
  <c r="J151" i="35"/>
  <c r="K56" i="31" s="1"/>
  <c r="K64" i="31" s="1"/>
  <c r="K151" i="35"/>
  <c r="L56" i="31" s="1"/>
  <c r="L64" i="31" s="1"/>
  <c r="L151" i="35"/>
  <c r="M56" i="31" s="1"/>
  <c r="M64" i="31" s="1"/>
  <c r="M151" i="35"/>
  <c r="N56" i="31" s="1"/>
  <c r="N151" i="35"/>
  <c r="O56" i="31" s="1"/>
  <c r="O64" i="31" s="1"/>
  <c r="O151" i="35"/>
  <c r="P56" i="31" s="1"/>
  <c r="P64" i="31" s="1"/>
  <c r="P151" i="35"/>
  <c r="Q56" i="31" s="1"/>
  <c r="Q64" i="31" s="1"/>
  <c r="Q151" i="35"/>
  <c r="R56" i="31" s="1"/>
  <c r="R64" i="31" s="1"/>
  <c r="R151" i="35"/>
  <c r="S56" i="31" s="1"/>
  <c r="S64" i="31" s="1"/>
  <c r="S151" i="35"/>
  <c r="T56" i="31" s="1"/>
  <c r="T64" i="31" s="1"/>
  <c r="T151" i="35"/>
  <c r="U56" i="31" s="1"/>
  <c r="U64" i="31" s="1"/>
  <c r="U151" i="35"/>
  <c r="V56" i="31" s="1"/>
  <c r="V64" i="31" s="1"/>
  <c r="V151" i="35"/>
  <c r="W56" i="31" s="1"/>
  <c r="W64" i="31" s="1"/>
  <c r="W151" i="35"/>
  <c r="X56" i="31" s="1"/>
  <c r="X64" i="31" s="1"/>
  <c r="E151" i="35"/>
  <c r="F56" i="31" s="1"/>
  <c r="F64" i="31" s="1"/>
  <c r="E150" i="35"/>
  <c r="F55" i="31" s="1"/>
  <c r="F63" i="31" s="1"/>
  <c r="E168" i="35"/>
  <c r="F75" i="31" s="1"/>
  <c r="F83" i="31" s="1"/>
  <c r="Y56" i="31" l="1"/>
  <c r="Y64" i="31" s="1"/>
  <c r="X151" i="35"/>
  <c r="AB151" i="35" s="1"/>
  <c r="X150" i="35"/>
  <c r="AB150" i="35" s="1"/>
  <c r="Y55" i="31"/>
  <c r="Y63" i="31" s="1"/>
  <c r="V20" i="24"/>
  <c r="Z20" i="24" s="1"/>
  <c r="V21" i="24"/>
  <c r="Z21" i="24" s="1"/>
  <c r="V22" i="24"/>
  <c r="Z22" i="24" s="1"/>
  <c r="V23" i="24"/>
  <c r="Z23" i="24" s="1"/>
  <c r="V24" i="24"/>
  <c r="Z24" i="24" s="1"/>
  <c r="V25" i="24"/>
  <c r="Z25" i="24" s="1"/>
  <c r="V26" i="24"/>
  <c r="Z26" i="24" s="1"/>
  <c r="V27" i="24"/>
  <c r="Z27" i="24" s="1"/>
  <c r="V28" i="24"/>
  <c r="Z28" i="24" s="1"/>
  <c r="V29" i="24"/>
  <c r="Z29" i="24" s="1"/>
  <c r="V30" i="24"/>
  <c r="Z30" i="24" s="1"/>
  <c r="V19" i="24"/>
  <c r="Z19" i="24" s="1"/>
  <c r="V6" i="24"/>
  <c r="Z6" i="24" s="1"/>
  <c r="V7" i="24"/>
  <c r="Z7" i="24" s="1"/>
  <c r="V8" i="24"/>
  <c r="Z8" i="24" s="1"/>
  <c r="V9" i="24"/>
  <c r="Z9" i="24" s="1"/>
  <c r="V10" i="24"/>
  <c r="Z10" i="24" s="1"/>
  <c r="V11" i="24"/>
  <c r="Z11" i="24" s="1"/>
  <c r="V12" i="24"/>
  <c r="Z12" i="24" s="1"/>
  <c r="V13" i="24"/>
  <c r="Z13" i="24" s="1"/>
  <c r="V14" i="24"/>
  <c r="Z14" i="24" s="1"/>
  <c r="V15" i="24"/>
  <c r="Z15" i="24" s="1"/>
  <c r="V16" i="24"/>
  <c r="Z16" i="24" s="1"/>
  <c r="V5" i="24"/>
  <c r="X5" i="24" l="1"/>
  <c r="Z5" i="24"/>
  <c r="V31" i="24"/>
  <c r="Z31" i="24" s="1"/>
  <c r="V18" i="24"/>
  <c r="Z18" i="24" s="1"/>
  <c r="Z286" i="35"/>
  <c r="X324" i="35"/>
  <c r="AB324" i="35" s="1"/>
  <c r="X326" i="35"/>
  <c r="AB326" i="35" s="1"/>
  <c r="X327" i="35"/>
  <c r="AB327" i="35" s="1"/>
  <c r="X328" i="35"/>
  <c r="X329" i="35"/>
  <c r="X330" i="35"/>
  <c r="X331" i="35"/>
  <c r="X332" i="35"/>
  <c r="X333" i="35"/>
  <c r="X334" i="35"/>
  <c r="AB334" i="35" s="1"/>
  <c r="X335" i="35"/>
  <c r="AB335" i="35" s="1"/>
  <c r="X336" i="35"/>
  <c r="AB336" i="35" s="1"/>
  <c r="X337" i="35"/>
  <c r="AB337" i="35" s="1"/>
  <c r="X338" i="35"/>
  <c r="AB338" i="35" s="1"/>
  <c r="X339" i="35"/>
  <c r="AB339" i="35" s="1"/>
  <c r="X340" i="35"/>
  <c r="AB340" i="35" s="1"/>
  <c r="X341" i="35"/>
  <c r="AB341" i="35" s="1"/>
  <c r="X342" i="35"/>
  <c r="AB342" i="35" s="1"/>
  <c r="X343" i="35"/>
  <c r="AB343" i="35" s="1"/>
  <c r="X344" i="35"/>
  <c r="AB344" i="35" s="1"/>
  <c r="X345" i="35"/>
  <c r="AB345" i="35" s="1"/>
  <c r="X346" i="35"/>
  <c r="AB346" i="35" s="1"/>
  <c r="X347" i="35"/>
  <c r="AB347" i="35" s="1"/>
  <c r="X348" i="35"/>
  <c r="AB348" i="35" s="1"/>
  <c r="X349" i="35"/>
  <c r="AB349" i="35" s="1"/>
  <c r="X311" i="35"/>
  <c r="X312" i="35"/>
  <c r="AB312" i="35" s="1"/>
  <c r="X313" i="35"/>
  <c r="AB313" i="35" s="1"/>
  <c r="X314" i="35"/>
  <c r="AB314" i="35" s="1"/>
  <c r="X315" i="35"/>
  <c r="AB315" i="35" s="1"/>
  <c r="X316" i="35"/>
  <c r="AB316" i="35" s="1"/>
  <c r="X317" i="35"/>
  <c r="AB317" i="35" s="1"/>
  <c r="X318" i="35"/>
  <c r="AB318" i="35" s="1"/>
  <c r="X319" i="35"/>
  <c r="AB319" i="35" s="1"/>
  <c r="X310" i="35"/>
  <c r="AB310" i="35" s="1"/>
  <c r="X325" i="35"/>
  <c r="AB325" i="35" s="1"/>
  <c r="X309" i="35" l="1"/>
  <c r="AB309" i="35" s="1"/>
  <c r="AB311" i="35"/>
  <c r="X308" i="35"/>
  <c r="AB308" i="35" s="1"/>
  <c r="Y3" i="35" l="1"/>
  <c r="D26" i="33"/>
  <c r="E26" i="33"/>
  <c r="F26" i="33"/>
  <c r="G26" i="33"/>
  <c r="H26" i="33"/>
  <c r="I26" i="33"/>
  <c r="K26" i="33"/>
  <c r="L26" i="33"/>
  <c r="M26" i="33"/>
  <c r="N26" i="33"/>
  <c r="O26" i="33"/>
  <c r="P26" i="33"/>
  <c r="M24" i="32"/>
  <c r="P66" i="33"/>
  <c r="O66" i="33"/>
  <c r="N66" i="33"/>
  <c r="M66" i="33"/>
  <c r="L66" i="33"/>
  <c r="K66" i="33"/>
  <c r="I66" i="33"/>
  <c r="H66" i="33"/>
  <c r="G66" i="33"/>
  <c r="F66" i="33"/>
  <c r="E66" i="33"/>
  <c r="D66" i="33"/>
  <c r="P56" i="33"/>
  <c r="O56" i="33"/>
  <c r="N56" i="33"/>
  <c r="M56" i="33"/>
  <c r="L56" i="33"/>
  <c r="K56" i="33"/>
  <c r="I56" i="33"/>
  <c r="H56" i="33"/>
  <c r="G56" i="33"/>
  <c r="F56" i="33"/>
  <c r="E56" i="33"/>
  <c r="D56" i="33"/>
  <c r="P46" i="33"/>
  <c r="O46" i="33"/>
  <c r="N46" i="33"/>
  <c r="M46" i="33"/>
  <c r="L46" i="33"/>
  <c r="K46" i="33"/>
  <c r="I46" i="33"/>
  <c r="H46" i="33"/>
  <c r="G46" i="33"/>
  <c r="F46" i="33"/>
  <c r="E46" i="33"/>
  <c r="D46" i="33"/>
  <c r="P36" i="33"/>
  <c r="O36" i="33"/>
  <c r="N36" i="33"/>
  <c r="M36" i="33"/>
  <c r="L36" i="33"/>
  <c r="K36" i="33"/>
  <c r="I36" i="33"/>
  <c r="H36" i="33"/>
  <c r="G36" i="33"/>
  <c r="F36" i="33"/>
  <c r="E36" i="33"/>
  <c r="D36" i="33"/>
  <c r="C6" i="33"/>
  <c r="C5" i="33"/>
  <c r="C6" i="32"/>
  <c r="C9" i="32" s="1"/>
  <c r="C5" i="32"/>
  <c r="C8" i="32" s="1"/>
  <c r="C71" i="33" l="1"/>
  <c r="C41" i="33"/>
  <c r="C51" i="33"/>
  <c r="C61" i="33"/>
  <c r="C60" i="33"/>
  <c r="C50" i="33"/>
  <c r="C70" i="33"/>
  <c r="C40" i="33"/>
  <c r="C30" i="33"/>
  <c r="C20" i="33"/>
  <c r="C31" i="33"/>
  <c r="C21" i="33"/>
  <c r="J26" i="33"/>
  <c r="Q26" i="33"/>
  <c r="C36" i="32"/>
  <c r="C14" i="32"/>
  <c r="AF427" i="35"/>
  <c r="Z427" i="35"/>
  <c r="AF426" i="35"/>
  <c r="Z426" i="35"/>
  <c r="AF425" i="35"/>
  <c r="Z425" i="35"/>
  <c r="AF424" i="35"/>
  <c r="Z424" i="35"/>
  <c r="AF423" i="35"/>
  <c r="Z423" i="35"/>
  <c r="AF422" i="35"/>
  <c r="Z422" i="35"/>
  <c r="AF421" i="35"/>
  <c r="Z421" i="35"/>
  <c r="AF420" i="35"/>
  <c r="Z420" i="35"/>
  <c r="AF419" i="35"/>
  <c r="Z419" i="35"/>
  <c r="AF418" i="35"/>
  <c r="Z418" i="35"/>
  <c r="Y417" i="35"/>
  <c r="AF417" i="35" s="1"/>
  <c r="X417" i="35"/>
  <c r="AB417" i="35" s="1"/>
  <c r="W417" i="35"/>
  <c r="X181" i="31" s="1"/>
  <c r="X189" i="31" s="1"/>
  <c r="V417" i="35"/>
  <c r="W181" i="31" s="1"/>
  <c r="W189" i="31" s="1"/>
  <c r="U417" i="35"/>
  <c r="V181" i="31" s="1"/>
  <c r="V189" i="31" s="1"/>
  <c r="T417" i="35"/>
  <c r="U181" i="31" s="1"/>
  <c r="S417" i="35"/>
  <c r="T181" i="31" s="1"/>
  <c r="T189" i="31" s="1"/>
  <c r="R417" i="35"/>
  <c r="S181" i="31" s="1"/>
  <c r="S189" i="31" s="1"/>
  <c r="Q417" i="35"/>
  <c r="R181" i="31" s="1"/>
  <c r="R189" i="31" s="1"/>
  <c r="P417" i="35"/>
  <c r="O417" i="35"/>
  <c r="P181" i="31" s="1"/>
  <c r="N417" i="35"/>
  <c r="O181" i="31" s="1"/>
  <c r="M417" i="35"/>
  <c r="N181" i="31" s="1"/>
  <c r="N189" i="31" s="1"/>
  <c r="L417" i="35"/>
  <c r="M181" i="31" s="1"/>
  <c r="M189" i="31" s="1"/>
  <c r="K417" i="35"/>
  <c r="L181" i="31" s="1"/>
  <c r="L189" i="31" s="1"/>
  <c r="J417" i="35"/>
  <c r="K181" i="31" s="1"/>
  <c r="K189" i="31" s="1"/>
  <c r="I417" i="35"/>
  <c r="J181" i="31" s="1"/>
  <c r="H417" i="35"/>
  <c r="G417" i="35"/>
  <c r="H181" i="31" s="1"/>
  <c r="F417" i="35"/>
  <c r="G181" i="31" s="1"/>
  <c r="G189" i="31" s="1"/>
  <c r="E417" i="35"/>
  <c r="F181" i="31" s="1"/>
  <c r="F189" i="31" s="1"/>
  <c r="Y416" i="35"/>
  <c r="X416" i="35"/>
  <c r="AB416" i="35" s="1"/>
  <c r="W416" i="35"/>
  <c r="V416" i="35"/>
  <c r="W180" i="31" s="1"/>
  <c r="U416" i="35"/>
  <c r="V180" i="31" s="1"/>
  <c r="V188" i="31" s="1"/>
  <c r="T416" i="35"/>
  <c r="U180" i="31" s="1"/>
  <c r="U188" i="31" s="1"/>
  <c r="S416" i="35"/>
  <c r="T180" i="31" s="1"/>
  <c r="T188" i="31" s="1"/>
  <c r="R416" i="35"/>
  <c r="S180" i="31" s="1"/>
  <c r="Q416" i="35"/>
  <c r="R180" i="31" s="1"/>
  <c r="P416" i="35"/>
  <c r="Q180" i="31" s="1"/>
  <c r="O416" i="35"/>
  <c r="N416" i="35"/>
  <c r="O180" i="31" s="1"/>
  <c r="O188" i="31" s="1"/>
  <c r="M416" i="35"/>
  <c r="N180" i="31" s="1"/>
  <c r="N188" i="31" s="1"/>
  <c r="L416" i="35"/>
  <c r="M180" i="31" s="1"/>
  <c r="K416" i="35"/>
  <c r="L180" i="31" s="1"/>
  <c r="J416" i="35"/>
  <c r="K180" i="31" s="1"/>
  <c r="I416" i="35"/>
  <c r="J180" i="31" s="1"/>
  <c r="J188" i="31" s="1"/>
  <c r="H416" i="35"/>
  <c r="I180" i="31" s="1"/>
  <c r="I188" i="31" s="1"/>
  <c r="G416" i="35"/>
  <c r="F416" i="35"/>
  <c r="G180" i="31" s="1"/>
  <c r="E416" i="35"/>
  <c r="F180" i="31" s="1"/>
  <c r="AF415" i="35"/>
  <c r="Z415" i="35"/>
  <c r="AF414" i="35"/>
  <c r="Z414" i="35"/>
  <c r="AF413" i="35"/>
  <c r="Z413" i="35"/>
  <c r="AF412" i="35"/>
  <c r="Z412" i="35"/>
  <c r="AF411" i="35"/>
  <c r="Z411" i="35"/>
  <c r="AF410" i="35"/>
  <c r="Z410" i="35"/>
  <c r="AF409" i="35"/>
  <c r="Z409" i="35"/>
  <c r="AF408" i="35"/>
  <c r="Z408" i="35"/>
  <c r="AF407" i="35"/>
  <c r="Z407" i="35"/>
  <c r="AF406" i="35"/>
  <c r="Z406" i="35"/>
  <c r="AF405" i="35"/>
  <c r="Z405" i="35"/>
  <c r="AF404" i="35"/>
  <c r="Z404" i="35"/>
  <c r="AF403" i="35"/>
  <c r="Z403" i="35"/>
  <c r="AF402" i="35"/>
  <c r="Z402" i="35"/>
  <c r="AF401" i="35"/>
  <c r="Z401" i="35"/>
  <c r="AF400" i="35"/>
  <c r="Z400" i="35"/>
  <c r="Y399" i="35"/>
  <c r="AF399" i="35" s="1"/>
  <c r="X399" i="35"/>
  <c r="AB399" i="35" s="1"/>
  <c r="W399" i="35"/>
  <c r="V399" i="35"/>
  <c r="U399" i="35"/>
  <c r="V171" i="31" s="1"/>
  <c r="V179" i="31" s="1"/>
  <c r="T399" i="35"/>
  <c r="U171" i="31" s="1"/>
  <c r="U179" i="31" s="1"/>
  <c r="S399" i="35"/>
  <c r="T171" i="31" s="1"/>
  <c r="T179" i="31" s="1"/>
  <c r="R399" i="35"/>
  <c r="S171" i="31" s="1"/>
  <c r="S179" i="31" s="1"/>
  <c r="Q399" i="35"/>
  <c r="P399" i="35"/>
  <c r="Q171" i="31" s="1"/>
  <c r="O399" i="35"/>
  <c r="N399" i="35"/>
  <c r="M399" i="35"/>
  <c r="N171" i="31" s="1"/>
  <c r="N179" i="31" s="1"/>
  <c r="L399" i="35"/>
  <c r="M171" i="31" s="1"/>
  <c r="M179" i="31" s="1"/>
  <c r="K399" i="35"/>
  <c r="L171" i="31" s="1"/>
  <c r="J399" i="35"/>
  <c r="K171" i="31" s="1"/>
  <c r="I399" i="35"/>
  <c r="H399" i="35"/>
  <c r="I171" i="31" s="1"/>
  <c r="I179" i="31" s="1"/>
  <c r="G399" i="35"/>
  <c r="F399" i="35"/>
  <c r="E399" i="35"/>
  <c r="F171" i="31" s="1"/>
  <c r="Y398" i="35"/>
  <c r="AF398" i="35" s="1"/>
  <c r="X398" i="35"/>
  <c r="W398" i="35"/>
  <c r="X170" i="31" s="1"/>
  <c r="X178" i="31" s="1"/>
  <c r="V398" i="35"/>
  <c r="U398" i="35"/>
  <c r="T398" i="35"/>
  <c r="U170" i="31" s="1"/>
  <c r="S398" i="35"/>
  <c r="T170" i="31" s="1"/>
  <c r="R398" i="35"/>
  <c r="S170" i="31" s="1"/>
  <c r="Q398" i="35"/>
  <c r="R170" i="31" s="1"/>
  <c r="R178" i="31" s="1"/>
  <c r="P398" i="35"/>
  <c r="O398" i="35"/>
  <c r="P170" i="31" s="1"/>
  <c r="P178" i="31" s="1"/>
  <c r="N398" i="35"/>
  <c r="M398" i="35"/>
  <c r="L398" i="35"/>
  <c r="M170" i="31" s="1"/>
  <c r="K398" i="35"/>
  <c r="L170" i="31" s="1"/>
  <c r="L178" i="31" s="1"/>
  <c r="J398" i="35"/>
  <c r="K170" i="31" s="1"/>
  <c r="K178" i="31" s="1"/>
  <c r="I398" i="35"/>
  <c r="J170" i="31" s="1"/>
  <c r="J178" i="31" s="1"/>
  <c r="H398" i="35"/>
  <c r="G398" i="35"/>
  <c r="H170" i="31" s="1"/>
  <c r="F398" i="35"/>
  <c r="E398" i="35"/>
  <c r="S397" i="35"/>
  <c r="L397" i="35"/>
  <c r="T396" i="35"/>
  <c r="S396" i="35"/>
  <c r="J396" i="35"/>
  <c r="AF395" i="35"/>
  <c r="Z395" i="35"/>
  <c r="AF394" i="35"/>
  <c r="Z394" i="35"/>
  <c r="AF393" i="35"/>
  <c r="Z393" i="35"/>
  <c r="AF392" i="35"/>
  <c r="Z392" i="35"/>
  <c r="AF391" i="35"/>
  <c r="Z391" i="35"/>
  <c r="AF390" i="35"/>
  <c r="Z390" i="35"/>
  <c r="AF389" i="35"/>
  <c r="Z389" i="35"/>
  <c r="AF388" i="35"/>
  <c r="Z388" i="35"/>
  <c r="Y387" i="35"/>
  <c r="A385" i="35"/>
  <c r="AF383" i="35"/>
  <c r="Z383" i="35"/>
  <c r="AF382" i="35"/>
  <c r="Z382" i="35"/>
  <c r="AF381" i="35"/>
  <c r="Z381" i="35"/>
  <c r="AF380" i="35"/>
  <c r="Z380" i="35"/>
  <c r="AF379" i="35"/>
  <c r="Z379" i="35"/>
  <c r="AF378" i="35"/>
  <c r="Z378" i="35"/>
  <c r="AF377" i="35"/>
  <c r="Z377" i="35"/>
  <c r="AF376" i="35"/>
  <c r="Z376" i="35"/>
  <c r="AF375" i="35"/>
  <c r="Z375" i="35"/>
  <c r="AF374" i="35"/>
  <c r="Z374" i="35"/>
  <c r="AF373" i="35"/>
  <c r="Z373" i="35"/>
  <c r="AF372" i="35"/>
  <c r="Z372" i="35"/>
  <c r="AF371" i="35"/>
  <c r="Z371" i="35"/>
  <c r="AF370" i="35"/>
  <c r="Z370" i="35"/>
  <c r="AF369" i="35"/>
  <c r="Z369" i="35"/>
  <c r="AF368" i="35"/>
  <c r="Z368" i="35"/>
  <c r="AF367" i="35"/>
  <c r="Z367" i="35"/>
  <c r="AF366" i="35"/>
  <c r="Z366" i="35"/>
  <c r="AF365" i="35"/>
  <c r="Z365" i="35"/>
  <c r="AF364" i="35"/>
  <c r="Z364" i="35"/>
  <c r="AF363" i="35"/>
  <c r="Z363" i="35"/>
  <c r="AF362" i="35"/>
  <c r="Z362" i="35"/>
  <c r="AF361" i="35"/>
  <c r="Z361" i="35"/>
  <c r="AF360" i="35"/>
  <c r="Z360" i="35"/>
  <c r="AF359" i="35"/>
  <c r="Z359" i="35"/>
  <c r="AF358" i="35"/>
  <c r="Z358" i="35"/>
  <c r="AF357" i="35"/>
  <c r="Z357" i="35"/>
  <c r="AF356" i="35"/>
  <c r="Z356" i="35"/>
  <c r="AF355" i="35"/>
  <c r="Z355" i="35"/>
  <c r="AF354" i="35"/>
  <c r="Z354" i="35"/>
  <c r="Y353" i="35"/>
  <c r="AF353" i="35" s="1"/>
  <c r="X353" i="35"/>
  <c r="W353" i="35"/>
  <c r="X151" i="31" s="1"/>
  <c r="V353" i="35"/>
  <c r="W151" i="31" s="1"/>
  <c r="W159" i="31" s="1"/>
  <c r="U353" i="35"/>
  <c r="V151" i="31" s="1"/>
  <c r="V159" i="31" s="1"/>
  <c r="T353" i="35"/>
  <c r="U151" i="31" s="1"/>
  <c r="U159" i="31" s="1"/>
  <c r="S353" i="35"/>
  <c r="T151" i="31" s="1"/>
  <c r="R353" i="35"/>
  <c r="S151" i="31" s="1"/>
  <c r="Q353" i="35"/>
  <c r="P353" i="35"/>
  <c r="O353" i="35"/>
  <c r="P151" i="31" s="1"/>
  <c r="P159" i="31" s="1"/>
  <c r="N353" i="35"/>
  <c r="O151" i="31" s="1"/>
  <c r="O159" i="31" s="1"/>
  <c r="M353" i="35"/>
  <c r="N151" i="31" s="1"/>
  <c r="L353" i="35"/>
  <c r="M151" i="31" s="1"/>
  <c r="K353" i="35"/>
  <c r="L151" i="31" s="1"/>
  <c r="J353" i="35"/>
  <c r="K151" i="31" s="1"/>
  <c r="K159" i="31" s="1"/>
  <c r="I353" i="35"/>
  <c r="H353" i="35"/>
  <c r="G353" i="35"/>
  <c r="H151" i="31" s="1"/>
  <c r="F353" i="35"/>
  <c r="G151" i="31" s="1"/>
  <c r="E353" i="35"/>
  <c r="F151" i="31" s="1"/>
  <c r="Y352" i="35"/>
  <c r="X352" i="35"/>
  <c r="W352" i="35"/>
  <c r="V352" i="35"/>
  <c r="W150" i="31" s="1"/>
  <c r="U352" i="35"/>
  <c r="V150" i="31" s="1"/>
  <c r="T352" i="35"/>
  <c r="U150" i="31" s="1"/>
  <c r="S352" i="35"/>
  <c r="T150" i="31" s="1"/>
  <c r="T158" i="31" s="1"/>
  <c r="R352" i="35"/>
  <c r="S150" i="31" s="1"/>
  <c r="S158" i="31" s="1"/>
  <c r="Q352" i="35"/>
  <c r="R150" i="31" s="1"/>
  <c r="R158" i="31" s="1"/>
  <c r="P352" i="35"/>
  <c r="O352" i="35"/>
  <c r="N352" i="35"/>
  <c r="O150" i="31" s="1"/>
  <c r="O158" i="31" s="1"/>
  <c r="M352" i="35"/>
  <c r="N150" i="31" s="1"/>
  <c r="N158" i="31" s="1"/>
  <c r="L352" i="35"/>
  <c r="M150" i="31" s="1"/>
  <c r="M158" i="31" s="1"/>
  <c r="K352" i="35"/>
  <c r="L150" i="31" s="1"/>
  <c r="L158" i="31" s="1"/>
  <c r="J352" i="35"/>
  <c r="K150" i="31" s="1"/>
  <c r="I352" i="35"/>
  <c r="J150" i="31" s="1"/>
  <c r="H352" i="35"/>
  <c r="G352" i="35"/>
  <c r="F352" i="35"/>
  <c r="G150" i="31" s="1"/>
  <c r="G158" i="31" s="1"/>
  <c r="E352" i="35"/>
  <c r="F150" i="31" s="1"/>
  <c r="F158" i="31" s="1"/>
  <c r="W351" i="35"/>
  <c r="T351" i="35"/>
  <c r="O351" i="35"/>
  <c r="K351" i="35"/>
  <c r="J351" i="35"/>
  <c r="G351" i="35"/>
  <c r="E351" i="35"/>
  <c r="Y350" i="35"/>
  <c r="T350" i="35"/>
  <c r="N350" i="35"/>
  <c r="AF349" i="35"/>
  <c r="Z349" i="35"/>
  <c r="AF348" i="35"/>
  <c r="Z348" i="35"/>
  <c r="AF347" i="35"/>
  <c r="Z347" i="35"/>
  <c r="AF346" i="35"/>
  <c r="Z346" i="35"/>
  <c r="AF345" i="35"/>
  <c r="Z345" i="35"/>
  <c r="AF344" i="35"/>
  <c r="Z344" i="35"/>
  <c r="AF343" i="35"/>
  <c r="Z343" i="35"/>
  <c r="AF342" i="35"/>
  <c r="Z342" i="35"/>
  <c r="AF341" i="35"/>
  <c r="Z341" i="35"/>
  <c r="AF340" i="35"/>
  <c r="Z340" i="35"/>
  <c r="AF339" i="35"/>
  <c r="Z339" i="35"/>
  <c r="AF338" i="35"/>
  <c r="Z338" i="35"/>
  <c r="AF337" i="35"/>
  <c r="Z337" i="35"/>
  <c r="AF336" i="35"/>
  <c r="Z336" i="35"/>
  <c r="AF335" i="35"/>
  <c r="Z335" i="35"/>
  <c r="AF334" i="35"/>
  <c r="Z334" i="35"/>
  <c r="AF333" i="35"/>
  <c r="Z333" i="35"/>
  <c r="AF332" i="35"/>
  <c r="Z332" i="35"/>
  <c r="AF331" i="35"/>
  <c r="Z331" i="35"/>
  <c r="AF330" i="35"/>
  <c r="Z330" i="35"/>
  <c r="AF329" i="35"/>
  <c r="Z329" i="35"/>
  <c r="AF328" i="35"/>
  <c r="Z328" i="35"/>
  <c r="AF327" i="35"/>
  <c r="Z327" i="35"/>
  <c r="AF326" i="35"/>
  <c r="Z326" i="35"/>
  <c r="AF325" i="35"/>
  <c r="Z325" i="35"/>
  <c r="AF324" i="35"/>
  <c r="Z324" i="35"/>
  <c r="Y323" i="35"/>
  <c r="A321" i="35"/>
  <c r="AF319" i="35"/>
  <c r="Z319" i="35"/>
  <c r="AF318" i="35"/>
  <c r="Z318" i="35"/>
  <c r="AF317" i="35"/>
  <c r="Z317" i="35"/>
  <c r="AF316" i="35"/>
  <c r="Z316" i="35"/>
  <c r="AF315" i="35"/>
  <c r="Z315" i="35"/>
  <c r="AF314" i="35"/>
  <c r="Z314" i="35"/>
  <c r="AF313" i="35"/>
  <c r="Z313" i="35"/>
  <c r="AF312" i="35"/>
  <c r="Z312" i="35"/>
  <c r="AF311" i="35"/>
  <c r="Z311" i="35"/>
  <c r="AF310" i="35"/>
  <c r="Z310" i="35"/>
  <c r="Y309" i="35"/>
  <c r="AF309" i="35" s="1"/>
  <c r="W309" i="35"/>
  <c r="V309" i="35"/>
  <c r="U309" i="35"/>
  <c r="V141" i="31" s="1"/>
  <c r="V149" i="31" s="1"/>
  <c r="T309" i="35"/>
  <c r="U141" i="31" s="1"/>
  <c r="U149" i="31" s="1"/>
  <c r="S309" i="35"/>
  <c r="T141" i="31" s="1"/>
  <c r="T149" i="31" s="1"/>
  <c r="R309" i="35"/>
  <c r="S141" i="31" s="1"/>
  <c r="Q309" i="35"/>
  <c r="R141" i="31" s="1"/>
  <c r="P309" i="35"/>
  <c r="Q141" i="31" s="1"/>
  <c r="O309" i="35"/>
  <c r="N309" i="35"/>
  <c r="M309" i="35"/>
  <c r="N141" i="31" s="1"/>
  <c r="N149" i="31" s="1"/>
  <c r="L309" i="35"/>
  <c r="M141" i="31" s="1"/>
  <c r="K309" i="35"/>
  <c r="L141" i="31" s="1"/>
  <c r="J309" i="35"/>
  <c r="K141" i="31" s="1"/>
  <c r="I309" i="35"/>
  <c r="J141" i="31" s="1"/>
  <c r="J149" i="31" s="1"/>
  <c r="H309" i="35"/>
  <c r="I141" i="31" s="1"/>
  <c r="I149" i="31" s="1"/>
  <c r="G309" i="35"/>
  <c r="F309" i="35"/>
  <c r="E309" i="35"/>
  <c r="F141" i="31" s="1"/>
  <c r="Y308" i="35"/>
  <c r="Y306" i="35" s="1"/>
  <c r="AF306" i="35" s="1"/>
  <c r="W308" i="35"/>
  <c r="X140" i="31" s="1"/>
  <c r="X148" i="31" s="1"/>
  <c r="V308" i="35"/>
  <c r="U308" i="35"/>
  <c r="T308" i="35"/>
  <c r="U140" i="31" s="1"/>
  <c r="S308" i="35"/>
  <c r="T140" i="31" s="1"/>
  <c r="R308" i="35"/>
  <c r="S140" i="31" s="1"/>
  <c r="Q308" i="35"/>
  <c r="R140" i="31" s="1"/>
  <c r="R148" i="31" s="1"/>
  <c r="P308" i="35"/>
  <c r="Q140" i="31" s="1"/>
  <c r="Q148" i="31" s="1"/>
  <c r="O308" i="35"/>
  <c r="P140" i="31" s="1"/>
  <c r="P148" i="31" s="1"/>
  <c r="N308" i="35"/>
  <c r="M308" i="35"/>
  <c r="L308" i="35"/>
  <c r="M140" i="31" s="1"/>
  <c r="K308" i="35"/>
  <c r="L140" i="31" s="1"/>
  <c r="L148" i="31" s="1"/>
  <c r="J308" i="35"/>
  <c r="K140" i="31" s="1"/>
  <c r="K148" i="31" s="1"/>
  <c r="I308" i="35"/>
  <c r="J140" i="31" s="1"/>
  <c r="J148" i="31" s="1"/>
  <c r="H308" i="35"/>
  <c r="G308" i="35"/>
  <c r="H140" i="31" s="1"/>
  <c r="F308" i="35"/>
  <c r="E308" i="35"/>
  <c r="S307" i="35"/>
  <c r="X306" i="35"/>
  <c r="AB306" i="35" s="1"/>
  <c r="Q306" i="35"/>
  <c r="P306" i="35"/>
  <c r="J306" i="35"/>
  <c r="I306" i="35"/>
  <c r="AF305" i="35"/>
  <c r="Z305" i="35"/>
  <c r="AF304" i="35"/>
  <c r="Z304" i="35"/>
  <c r="AF303" i="35"/>
  <c r="Z303" i="35"/>
  <c r="AF302" i="35"/>
  <c r="Z302" i="35"/>
  <c r="AF301" i="35"/>
  <c r="Z301" i="35"/>
  <c r="AF300" i="35"/>
  <c r="Z300" i="35"/>
  <c r="AF299" i="35"/>
  <c r="Z299" i="35"/>
  <c r="AF298" i="35"/>
  <c r="Z298" i="35"/>
  <c r="AF297" i="35"/>
  <c r="Z297" i="35"/>
  <c r="AF296" i="35"/>
  <c r="Z296" i="35"/>
  <c r="AF295" i="35"/>
  <c r="Z295" i="35"/>
  <c r="AF294" i="35"/>
  <c r="Z294" i="35"/>
  <c r="AF293" i="35"/>
  <c r="Z293" i="35"/>
  <c r="AF292" i="35"/>
  <c r="Z292" i="35"/>
  <c r="AF291" i="35"/>
  <c r="Z291" i="35"/>
  <c r="AF290" i="35"/>
  <c r="Z290" i="35"/>
  <c r="AF289" i="35"/>
  <c r="Z289" i="35"/>
  <c r="AF288" i="35"/>
  <c r="Z288" i="35"/>
  <c r="AF287" i="35"/>
  <c r="Z287" i="35"/>
  <c r="AF286" i="35"/>
  <c r="Y285" i="35"/>
  <c r="X285" i="35"/>
  <c r="AB285" i="35" s="1"/>
  <c r="W285" i="35"/>
  <c r="X131" i="31" s="1"/>
  <c r="X139" i="31" s="1"/>
  <c r="V285" i="35"/>
  <c r="W131" i="31" s="1"/>
  <c r="W139" i="31" s="1"/>
  <c r="U285" i="35"/>
  <c r="V131" i="31" s="1"/>
  <c r="V139" i="31" s="1"/>
  <c r="T285" i="35"/>
  <c r="U131" i="31" s="1"/>
  <c r="S285" i="35"/>
  <c r="T131" i="31" s="1"/>
  <c r="R285" i="35"/>
  <c r="S131" i="31" s="1"/>
  <c r="S139" i="31" s="1"/>
  <c r="Q285" i="35"/>
  <c r="R131" i="31" s="1"/>
  <c r="R139" i="31" s="1"/>
  <c r="P285" i="35"/>
  <c r="Q131" i="31" s="1"/>
  <c r="Q139" i="31" s="1"/>
  <c r="O285" i="35"/>
  <c r="P131" i="31" s="1"/>
  <c r="P139" i="31" s="1"/>
  <c r="N285" i="35"/>
  <c r="O131" i="31" s="1"/>
  <c r="M285" i="35"/>
  <c r="N131" i="31" s="1"/>
  <c r="L285" i="35"/>
  <c r="M131" i="31" s="1"/>
  <c r="M139" i="31" s="1"/>
  <c r="K285" i="35"/>
  <c r="L131" i="31" s="1"/>
  <c r="L139" i="31" s="1"/>
  <c r="J285" i="35"/>
  <c r="K131" i="31" s="1"/>
  <c r="K139" i="31" s="1"/>
  <c r="I285" i="35"/>
  <c r="J131" i="31" s="1"/>
  <c r="J139" i="31" s="1"/>
  <c r="H285" i="35"/>
  <c r="I131" i="31" s="1"/>
  <c r="I139" i="31" s="1"/>
  <c r="G285" i="35"/>
  <c r="H131" i="31" s="1"/>
  <c r="F285" i="35"/>
  <c r="G131" i="31" s="1"/>
  <c r="G139" i="31" s="1"/>
  <c r="E285" i="35"/>
  <c r="F131" i="31" s="1"/>
  <c r="F139" i="31" s="1"/>
  <c r="Y284" i="35"/>
  <c r="AF284" i="35" s="1"/>
  <c r="X284" i="35"/>
  <c r="AB284" i="35" s="1"/>
  <c r="W284" i="35"/>
  <c r="X130" i="31" s="1"/>
  <c r="V284" i="35"/>
  <c r="W130" i="31" s="1"/>
  <c r="U284" i="35"/>
  <c r="V130" i="31" s="1"/>
  <c r="T284" i="35"/>
  <c r="U130" i="31" s="1"/>
  <c r="U138" i="31" s="1"/>
  <c r="S284" i="35"/>
  <c r="T130" i="31" s="1"/>
  <c r="T138" i="31" s="1"/>
  <c r="R284" i="35"/>
  <c r="S130" i="31" s="1"/>
  <c r="S138" i="31" s="1"/>
  <c r="Q284" i="35"/>
  <c r="R130" i="31" s="1"/>
  <c r="P284" i="35"/>
  <c r="Q130" i="31" s="1"/>
  <c r="O284" i="35"/>
  <c r="P130" i="31" s="1"/>
  <c r="N284" i="35"/>
  <c r="O130" i="31" s="1"/>
  <c r="O138" i="31" s="1"/>
  <c r="M284" i="35"/>
  <c r="N130" i="31" s="1"/>
  <c r="N138" i="31" s="1"/>
  <c r="L284" i="35"/>
  <c r="M130" i="31" s="1"/>
  <c r="M138" i="31" s="1"/>
  <c r="K284" i="35"/>
  <c r="L130" i="31" s="1"/>
  <c r="J284" i="35"/>
  <c r="K130" i="31" s="1"/>
  <c r="I284" i="35"/>
  <c r="J130" i="31" s="1"/>
  <c r="H284" i="35"/>
  <c r="I130" i="31" s="1"/>
  <c r="I138" i="31" s="1"/>
  <c r="G284" i="35"/>
  <c r="H130" i="31" s="1"/>
  <c r="H138" i="31" s="1"/>
  <c r="F284" i="35"/>
  <c r="G130" i="31" s="1"/>
  <c r="G138" i="31" s="1"/>
  <c r="E284" i="35"/>
  <c r="F130" i="31" s="1"/>
  <c r="F138" i="31" s="1"/>
  <c r="AF283" i="35"/>
  <c r="Z283" i="35"/>
  <c r="AF282" i="35"/>
  <c r="Z282" i="35"/>
  <c r="AF281" i="35"/>
  <c r="Z281" i="35"/>
  <c r="AF280" i="35"/>
  <c r="Z280" i="35"/>
  <c r="AF279" i="35"/>
  <c r="Z279" i="35"/>
  <c r="AF278" i="35"/>
  <c r="Z278" i="35"/>
  <c r="AF277" i="35"/>
  <c r="Z277" i="35"/>
  <c r="AF276" i="35"/>
  <c r="Z276" i="35"/>
  <c r="AF275" i="35"/>
  <c r="Z275" i="35"/>
  <c r="AF274" i="35"/>
  <c r="Z274" i="35"/>
  <c r="AF273" i="35"/>
  <c r="Z273" i="35"/>
  <c r="AF272" i="35"/>
  <c r="Z272" i="35"/>
  <c r="AF271" i="35"/>
  <c r="Z271" i="35"/>
  <c r="AF270" i="35"/>
  <c r="Z270" i="35"/>
  <c r="AF269" i="35"/>
  <c r="Z269" i="35"/>
  <c r="AF268" i="35"/>
  <c r="Z268" i="35"/>
  <c r="Y267" i="35"/>
  <c r="AF267" i="35" s="1"/>
  <c r="X267" i="35"/>
  <c r="AB267" i="35" s="1"/>
  <c r="W267" i="35"/>
  <c r="X121" i="31" s="1"/>
  <c r="X129" i="31" s="1"/>
  <c r="V267" i="35"/>
  <c r="W121" i="31" s="1"/>
  <c r="U267" i="35"/>
  <c r="V121" i="31" s="1"/>
  <c r="T267" i="35"/>
  <c r="U121" i="31" s="1"/>
  <c r="S267" i="35"/>
  <c r="T121" i="31" s="1"/>
  <c r="T129" i="31" s="1"/>
  <c r="R267" i="35"/>
  <c r="S121" i="31" s="1"/>
  <c r="S129" i="31" s="1"/>
  <c r="Q267" i="35"/>
  <c r="R121" i="31" s="1"/>
  <c r="R129" i="31" s="1"/>
  <c r="P267" i="35"/>
  <c r="O267" i="35"/>
  <c r="P121" i="31" s="1"/>
  <c r="N267" i="35"/>
  <c r="O121" i="31" s="1"/>
  <c r="O125" i="31" s="1"/>
  <c r="M267" i="35"/>
  <c r="N121" i="31" s="1"/>
  <c r="L267" i="35"/>
  <c r="M121" i="31" s="1"/>
  <c r="M129" i="31" s="1"/>
  <c r="K267" i="35"/>
  <c r="L121" i="31" s="1"/>
  <c r="L129" i="31" s="1"/>
  <c r="J267" i="35"/>
  <c r="K121" i="31" s="1"/>
  <c r="K129" i="31" s="1"/>
  <c r="I267" i="35"/>
  <c r="J121" i="31" s="1"/>
  <c r="J129" i="31" s="1"/>
  <c r="H267" i="35"/>
  <c r="G267" i="35"/>
  <c r="H121" i="31" s="1"/>
  <c r="H129" i="31" s="1"/>
  <c r="F267" i="35"/>
  <c r="G121" i="31" s="1"/>
  <c r="G129" i="31" s="1"/>
  <c r="E267" i="35"/>
  <c r="F121" i="31" s="1"/>
  <c r="F129" i="31" s="1"/>
  <c r="Y266" i="35"/>
  <c r="X266" i="35"/>
  <c r="AB266" i="35" s="1"/>
  <c r="W266" i="35"/>
  <c r="V266" i="35"/>
  <c r="W120" i="31" s="1"/>
  <c r="W128" i="31" s="1"/>
  <c r="U266" i="35"/>
  <c r="V120" i="31" s="1"/>
  <c r="V128" i="31" s="1"/>
  <c r="T266" i="35"/>
  <c r="U120" i="31" s="1"/>
  <c r="U128" i="31" s="1"/>
  <c r="S266" i="35"/>
  <c r="T120" i="31" s="1"/>
  <c r="R266" i="35"/>
  <c r="S120" i="31" s="1"/>
  <c r="Q266" i="35"/>
  <c r="R120" i="31" s="1"/>
  <c r="P266" i="35"/>
  <c r="Q120" i="31" s="1"/>
  <c r="Q128" i="31" s="1"/>
  <c r="O266" i="35"/>
  <c r="N266" i="35"/>
  <c r="O120" i="31" s="1"/>
  <c r="M266" i="35"/>
  <c r="N120" i="31" s="1"/>
  <c r="L266" i="35"/>
  <c r="M120" i="31" s="1"/>
  <c r="M128" i="31" s="1"/>
  <c r="K266" i="35"/>
  <c r="L120" i="31" s="1"/>
  <c r="L128" i="31" s="1"/>
  <c r="J266" i="35"/>
  <c r="K120" i="31" s="1"/>
  <c r="K128" i="31" s="1"/>
  <c r="I266" i="35"/>
  <c r="J120" i="31" s="1"/>
  <c r="J128" i="31" s="1"/>
  <c r="H266" i="35"/>
  <c r="I120" i="31" s="1"/>
  <c r="I128" i="31" s="1"/>
  <c r="G266" i="35"/>
  <c r="F266" i="35"/>
  <c r="G120" i="31" s="1"/>
  <c r="E266" i="35"/>
  <c r="F120" i="31" s="1"/>
  <c r="F128" i="31" s="1"/>
  <c r="AF265" i="35"/>
  <c r="Z265" i="35"/>
  <c r="AF264" i="35"/>
  <c r="Z264" i="35"/>
  <c r="AF263" i="35"/>
  <c r="Z263" i="35"/>
  <c r="AF262" i="35"/>
  <c r="Z262" i="35"/>
  <c r="AF261" i="35"/>
  <c r="Z261" i="35"/>
  <c r="AF260" i="35"/>
  <c r="Z260" i="35"/>
  <c r="Y259" i="35"/>
  <c r="A257" i="35"/>
  <c r="AF255" i="35"/>
  <c r="Z255" i="35"/>
  <c r="AF254" i="35"/>
  <c r="Z254" i="35"/>
  <c r="AF253" i="35"/>
  <c r="Z253" i="35"/>
  <c r="AF252" i="35"/>
  <c r="Z252" i="35"/>
  <c r="AF251" i="35"/>
  <c r="Z251" i="35"/>
  <c r="AF250" i="35"/>
  <c r="Z250" i="35"/>
  <c r="AF249" i="35"/>
  <c r="Z249" i="35"/>
  <c r="AF248" i="35"/>
  <c r="Z248" i="35"/>
  <c r="AF247" i="35"/>
  <c r="Z247" i="35"/>
  <c r="AF246" i="35"/>
  <c r="Z246" i="35"/>
  <c r="AF245" i="35"/>
  <c r="Z245" i="35"/>
  <c r="AF244" i="35"/>
  <c r="Z244" i="35"/>
  <c r="AF243" i="35"/>
  <c r="Z243" i="35"/>
  <c r="AF242" i="35"/>
  <c r="Z242" i="35"/>
  <c r="AF241" i="35"/>
  <c r="Z241" i="35"/>
  <c r="AF240" i="35"/>
  <c r="Z240" i="35"/>
  <c r="AF239" i="35"/>
  <c r="Z239" i="35"/>
  <c r="AF238" i="35"/>
  <c r="Z238" i="35"/>
  <c r="AF237" i="35"/>
  <c r="Z237" i="35"/>
  <c r="AF236" i="35"/>
  <c r="Z236" i="35"/>
  <c r="AF235" i="35"/>
  <c r="Z235" i="35"/>
  <c r="AF234" i="35"/>
  <c r="Z234" i="35"/>
  <c r="AF233" i="35"/>
  <c r="Z233" i="35"/>
  <c r="AF232" i="35"/>
  <c r="Z232" i="35"/>
  <c r="AF231" i="35"/>
  <c r="Z231" i="35"/>
  <c r="AF230" i="35"/>
  <c r="Z230" i="35"/>
  <c r="AF229" i="35"/>
  <c r="Z229" i="35"/>
  <c r="AF228" i="35"/>
  <c r="Z228" i="35"/>
  <c r="AF227" i="35"/>
  <c r="Z227" i="35"/>
  <c r="AF226" i="35"/>
  <c r="Z226" i="35"/>
  <c r="AF225" i="35"/>
  <c r="Z225" i="35"/>
  <c r="AF224" i="35"/>
  <c r="Z224" i="35"/>
  <c r="AF223" i="35"/>
  <c r="Z223" i="35"/>
  <c r="AF222" i="35"/>
  <c r="Z222" i="35"/>
  <c r="AF221" i="35"/>
  <c r="Z221" i="35"/>
  <c r="AF220" i="35"/>
  <c r="Z220" i="35"/>
  <c r="AF219" i="35"/>
  <c r="Z219" i="35"/>
  <c r="AF218" i="35"/>
  <c r="Z218" i="35"/>
  <c r="AF217" i="35"/>
  <c r="Z217" i="35"/>
  <c r="AF216" i="35"/>
  <c r="Z216" i="35"/>
  <c r="Y215" i="35"/>
  <c r="AF215" i="35" s="1"/>
  <c r="X215" i="35"/>
  <c r="AB215" i="35" s="1"/>
  <c r="W215" i="35"/>
  <c r="X111" i="31" s="1"/>
  <c r="X119" i="31" s="1"/>
  <c r="V215" i="35"/>
  <c r="W111" i="31" s="1"/>
  <c r="W119" i="31" s="1"/>
  <c r="U215" i="35"/>
  <c r="V111" i="31" s="1"/>
  <c r="V119" i="31" s="1"/>
  <c r="T215" i="35"/>
  <c r="S215" i="35"/>
  <c r="T111" i="31" s="1"/>
  <c r="R215" i="35"/>
  <c r="S111" i="31" s="1"/>
  <c r="S119" i="31" s="1"/>
  <c r="Q215" i="35"/>
  <c r="R111" i="31" s="1"/>
  <c r="R119" i="31" s="1"/>
  <c r="P215" i="35"/>
  <c r="Q111" i="31" s="1"/>
  <c r="Q119" i="31" s="1"/>
  <c r="O215" i="35"/>
  <c r="P111" i="31" s="1"/>
  <c r="P119" i="31" s="1"/>
  <c r="N215" i="35"/>
  <c r="O111" i="31" s="1"/>
  <c r="M215" i="35"/>
  <c r="N111" i="31" s="1"/>
  <c r="L215" i="35"/>
  <c r="K215" i="35"/>
  <c r="L111" i="31" s="1"/>
  <c r="L119" i="31" s="1"/>
  <c r="J215" i="35"/>
  <c r="K111" i="31" s="1"/>
  <c r="K119" i="31" s="1"/>
  <c r="I215" i="35"/>
  <c r="J111" i="31" s="1"/>
  <c r="J119" i="31" s="1"/>
  <c r="H215" i="35"/>
  <c r="I111" i="31" s="1"/>
  <c r="G215" i="35"/>
  <c r="H111" i="31" s="1"/>
  <c r="F215" i="35"/>
  <c r="G111" i="31" s="1"/>
  <c r="E215" i="35"/>
  <c r="F111" i="31" s="1"/>
  <c r="F119" i="31" s="1"/>
  <c r="Y214" i="35"/>
  <c r="X214" i="35"/>
  <c r="AB214" i="35" s="1"/>
  <c r="W214" i="35"/>
  <c r="X110" i="31" s="1"/>
  <c r="V214" i="35"/>
  <c r="W110" i="31" s="1"/>
  <c r="W118" i="31" s="1"/>
  <c r="U214" i="35"/>
  <c r="V110" i="31" s="1"/>
  <c r="V118" i="31" s="1"/>
  <c r="T214" i="35"/>
  <c r="S214" i="35"/>
  <c r="R214" i="35"/>
  <c r="S110" i="31" s="1"/>
  <c r="S118" i="31" s="1"/>
  <c r="Q214" i="35"/>
  <c r="R110" i="31" s="1"/>
  <c r="P214" i="35"/>
  <c r="Q110" i="31" s="1"/>
  <c r="O214" i="35"/>
  <c r="P110" i="31" s="1"/>
  <c r="N214" i="35"/>
  <c r="O110" i="31" s="1"/>
  <c r="O118" i="31" s="1"/>
  <c r="M214" i="35"/>
  <c r="N110" i="31" s="1"/>
  <c r="N118" i="31" s="1"/>
  <c r="L214" i="35"/>
  <c r="K214" i="35"/>
  <c r="J214" i="35"/>
  <c r="K110" i="31" s="1"/>
  <c r="I214" i="35"/>
  <c r="J110" i="31" s="1"/>
  <c r="H214" i="35"/>
  <c r="I110" i="31" s="1"/>
  <c r="I118" i="31" s="1"/>
  <c r="G214" i="35"/>
  <c r="H110" i="31" s="1"/>
  <c r="H118" i="31" s="1"/>
  <c r="F214" i="35"/>
  <c r="G110" i="31" s="1"/>
  <c r="G118" i="31" s="1"/>
  <c r="E214" i="35"/>
  <c r="F110" i="31" s="1"/>
  <c r="Q213" i="35"/>
  <c r="O213" i="35"/>
  <c r="I213" i="35"/>
  <c r="AF211" i="35"/>
  <c r="Z211" i="35"/>
  <c r="AF210" i="35"/>
  <c r="Z210" i="35"/>
  <c r="AF209" i="35"/>
  <c r="Z209" i="35"/>
  <c r="AF208" i="35"/>
  <c r="Z208" i="35"/>
  <c r="AF207" i="35"/>
  <c r="Z207" i="35"/>
  <c r="AF206" i="35"/>
  <c r="Z206" i="35"/>
  <c r="AF205" i="35"/>
  <c r="Z205" i="35"/>
  <c r="AF204" i="35"/>
  <c r="Z204" i="35"/>
  <c r="AF203" i="35"/>
  <c r="Z203" i="35"/>
  <c r="AF202" i="35"/>
  <c r="Z202" i="35"/>
  <c r="AF201" i="35"/>
  <c r="Z201" i="35"/>
  <c r="AF200" i="35"/>
  <c r="Z200" i="35"/>
  <c r="AF199" i="35"/>
  <c r="Z199" i="35"/>
  <c r="AF198" i="35"/>
  <c r="Z198" i="35"/>
  <c r="Y197" i="35"/>
  <c r="AF197" i="35" s="1"/>
  <c r="X197" i="35"/>
  <c r="AB197" i="35" s="1"/>
  <c r="W197" i="35"/>
  <c r="X86" i="31" s="1"/>
  <c r="X94" i="31" s="1"/>
  <c r="V197" i="35"/>
  <c r="W86" i="31" s="1"/>
  <c r="W94" i="31" s="1"/>
  <c r="U197" i="35"/>
  <c r="V86" i="31" s="1"/>
  <c r="V94" i="31" s="1"/>
  <c r="T197" i="35"/>
  <c r="S197" i="35"/>
  <c r="T86" i="31" s="1"/>
  <c r="T94" i="31" s="1"/>
  <c r="R197" i="35"/>
  <c r="S86" i="31" s="1"/>
  <c r="S94" i="31" s="1"/>
  <c r="Q197" i="35"/>
  <c r="R86" i="31" s="1"/>
  <c r="R94" i="31" s="1"/>
  <c r="P197" i="35"/>
  <c r="Q86" i="31" s="1"/>
  <c r="Q94" i="31" s="1"/>
  <c r="O197" i="35"/>
  <c r="P86" i="31" s="1"/>
  <c r="N197" i="35"/>
  <c r="O86" i="31" s="1"/>
  <c r="O90" i="31" s="1"/>
  <c r="M197" i="35"/>
  <c r="N86" i="31" s="1"/>
  <c r="L197" i="35"/>
  <c r="K197" i="35"/>
  <c r="L86" i="31" s="1"/>
  <c r="L94" i="31" s="1"/>
  <c r="J197" i="35"/>
  <c r="K86" i="31" s="1"/>
  <c r="K94" i="31" s="1"/>
  <c r="I197" i="35"/>
  <c r="J86" i="31" s="1"/>
  <c r="J94" i="31" s="1"/>
  <c r="H197" i="35"/>
  <c r="I86" i="31" s="1"/>
  <c r="G197" i="35"/>
  <c r="H86" i="31" s="1"/>
  <c r="F197" i="35"/>
  <c r="G86" i="31" s="1"/>
  <c r="G94" i="31" s="1"/>
  <c r="E197" i="35"/>
  <c r="F86" i="31" s="1"/>
  <c r="F94" i="31" s="1"/>
  <c r="Y196" i="35"/>
  <c r="Y166" i="35" s="1"/>
  <c r="AF166" i="35" s="1"/>
  <c r="X196" i="35"/>
  <c r="AB196" i="35" s="1"/>
  <c r="W196" i="35"/>
  <c r="X85" i="31" s="1"/>
  <c r="V196" i="35"/>
  <c r="W85" i="31" s="1"/>
  <c r="U196" i="35"/>
  <c r="V85" i="31" s="1"/>
  <c r="V93" i="31" s="1"/>
  <c r="T196" i="35"/>
  <c r="U85" i="31" s="1"/>
  <c r="U93" i="31" s="1"/>
  <c r="S196" i="35"/>
  <c r="R196" i="35"/>
  <c r="S85" i="31" s="1"/>
  <c r="S93" i="31" s="1"/>
  <c r="Q196" i="35"/>
  <c r="R85" i="31" s="1"/>
  <c r="R93" i="31" s="1"/>
  <c r="P196" i="35"/>
  <c r="Q85" i="31" s="1"/>
  <c r="Q93" i="31" s="1"/>
  <c r="O196" i="35"/>
  <c r="P85" i="31" s="1"/>
  <c r="P93" i="31" s="1"/>
  <c r="N196" i="35"/>
  <c r="O85" i="31" s="1"/>
  <c r="O89" i="31" s="1"/>
  <c r="M196" i="35"/>
  <c r="N85" i="31" s="1"/>
  <c r="L196" i="35"/>
  <c r="M85" i="31" s="1"/>
  <c r="M89" i="31" s="1"/>
  <c r="K196" i="35"/>
  <c r="J196" i="35"/>
  <c r="K85" i="31" s="1"/>
  <c r="K93" i="31" s="1"/>
  <c r="I196" i="35"/>
  <c r="J85" i="31" s="1"/>
  <c r="J93" i="31" s="1"/>
  <c r="H196" i="35"/>
  <c r="I85" i="31" s="1"/>
  <c r="I93" i="31" s="1"/>
  <c r="G196" i="35"/>
  <c r="H85" i="31" s="1"/>
  <c r="H93" i="31" s="1"/>
  <c r="F196" i="35"/>
  <c r="G85" i="31" s="1"/>
  <c r="E196" i="35"/>
  <c r="F85" i="31" s="1"/>
  <c r="Y195" i="35"/>
  <c r="A193" i="35"/>
  <c r="AF191" i="35"/>
  <c r="Z191" i="35"/>
  <c r="AF190" i="35"/>
  <c r="Z190" i="35"/>
  <c r="AF189" i="35"/>
  <c r="Z189" i="35"/>
  <c r="AF188" i="35"/>
  <c r="Z188" i="35"/>
  <c r="AF187" i="35"/>
  <c r="Z187" i="35"/>
  <c r="AF186" i="35"/>
  <c r="Z186" i="35"/>
  <c r="AF185" i="35"/>
  <c r="Z185" i="35"/>
  <c r="AF184" i="35"/>
  <c r="Z184" i="35"/>
  <c r="AF183" i="35"/>
  <c r="Z183" i="35"/>
  <c r="AF182" i="35"/>
  <c r="Z182" i="35"/>
  <c r="AF181" i="35"/>
  <c r="Z181" i="35"/>
  <c r="AF180" i="35"/>
  <c r="Z180" i="35"/>
  <c r="AF179" i="35"/>
  <c r="Z179" i="35"/>
  <c r="AF178" i="35"/>
  <c r="Z178" i="35"/>
  <c r="AF177" i="35"/>
  <c r="Z177" i="35"/>
  <c r="AF176" i="35"/>
  <c r="Z176" i="35"/>
  <c r="AF175" i="35"/>
  <c r="Z175" i="35"/>
  <c r="AF174" i="35"/>
  <c r="Z174" i="35"/>
  <c r="AF173" i="35"/>
  <c r="Z173" i="35"/>
  <c r="AF172" i="35"/>
  <c r="Z172" i="35"/>
  <c r="AF171" i="35"/>
  <c r="Z171" i="35"/>
  <c r="AF170" i="35"/>
  <c r="Z170" i="35"/>
  <c r="Y169" i="35"/>
  <c r="AF169" i="35" s="1"/>
  <c r="X169" i="35"/>
  <c r="W169" i="35"/>
  <c r="X76" i="31" s="1"/>
  <c r="V169" i="35"/>
  <c r="W76" i="31" s="1"/>
  <c r="W84" i="31" s="1"/>
  <c r="U169" i="35"/>
  <c r="V76" i="31" s="1"/>
  <c r="V84" i="31" s="1"/>
  <c r="T169" i="35"/>
  <c r="U76" i="31" s="1"/>
  <c r="U84" i="31" s="1"/>
  <c r="S169" i="35"/>
  <c r="T76" i="31" s="1"/>
  <c r="T84" i="31" s="1"/>
  <c r="R169" i="35"/>
  <c r="S76" i="31" s="1"/>
  <c r="Q169" i="35"/>
  <c r="P169" i="35"/>
  <c r="O169" i="35"/>
  <c r="P76" i="31" s="1"/>
  <c r="P84" i="31" s="1"/>
  <c r="N169" i="35"/>
  <c r="O76" i="31" s="1"/>
  <c r="O84" i="31" s="1"/>
  <c r="M169" i="35"/>
  <c r="N76" i="31" s="1"/>
  <c r="N84" i="31" s="1"/>
  <c r="L169" i="35"/>
  <c r="M76" i="31" s="1"/>
  <c r="K169" i="35"/>
  <c r="L76" i="31" s="1"/>
  <c r="J169" i="35"/>
  <c r="K76" i="31" s="1"/>
  <c r="K84" i="31" s="1"/>
  <c r="I169" i="35"/>
  <c r="H169" i="35"/>
  <c r="G169" i="35"/>
  <c r="H76" i="31" s="1"/>
  <c r="F169" i="35"/>
  <c r="G76" i="31" s="1"/>
  <c r="E169" i="35"/>
  <c r="F76" i="31" s="1"/>
  <c r="Y168" i="35"/>
  <c r="AF168" i="35" s="1"/>
  <c r="W168" i="35"/>
  <c r="V168" i="35"/>
  <c r="W75" i="31" s="1"/>
  <c r="W83" i="31" s="1"/>
  <c r="U168" i="35"/>
  <c r="V75" i="31" s="1"/>
  <c r="T168" i="35"/>
  <c r="U75" i="31" s="1"/>
  <c r="U83" i="31" s="1"/>
  <c r="S168" i="35"/>
  <c r="T75" i="31" s="1"/>
  <c r="T83" i="31" s="1"/>
  <c r="R168" i="35"/>
  <c r="S75" i="31" s="1"/>
  <c r="S83" i="31" s="1"/>
  <c r="Q168" i="35"/>
  <c r="R75" i="31" s="1"/>
  <c r="P168" i="35"/>
  <c r="O168" i="35"/>
  <c r="N168" i="35"/>
  <c r="O75" i="31" s="1"/>
  <c r="O83" i="31" s="1"/>
  <c r="M168" i="35"/>
  <c r="N75" i="31" s="1"/>
  <c r="N83" i="31" s="1"/>
  <c r="L168" i="35"/>
  <c r="M75" i="31" s="1"/>
  <c r="M83" i="31" s="1"/>
  <c r="K168" i="35"/>
  <c r="L75" i="31" s="1"/>
  <c r="J168" i="35"/>
  <c r="K75" i="31" s="1"/>
  <c r="I168" i="35"/>
  <c r="J75" i="31" s="1"/>
  <c r="H168" i="35"/>
  <c r="G168" i="35"/>
  <c r="F168" i="35"/>
  <c r="G75" i="31" s="1"/>
  <c r="G83" i="31" s="1"/>
  <c r="S167" i="35"/>
  <c r="O167" i="35"/>
  <c r="F167" i="35"/>
  <c r="T166" i="35"/>
  <c r="AF165" i="35"/>
  <c r="Z165" i="35"/>
  <c r="AF164" i="35"/>
  <c r="Z164" i="35"/>
  <c r="AF163" i="35"/>
  <c r="Z163" i="35"/>
  <c r="AF162" i="35"/>
  <c r="Z162" i="35"/>
  <c r="AF161" i="35"/>
  <c r="Z161" i="35"/>
  <c r="AF160" i="35"/>
  <c r="Z160" i="35"/>
  <c r="AF159" i="35"/>
  <c r="Z159" i="35"/>
  <c r="AF158" i="35"/>
  <c r="Z158" i="35"/>
  <c r="AF157" i="35"/>
  <c r="Z157" i="35"/>
  <c r="AF156" i="35"/>
  <c r="Z156" i="35"/>
  <c r="AF155" i="35"/>
  <c r="Z155" i="35"/>
  <c r="AF154" i="35"/>
  <c r="Z154" i="35"/>
  <c r="AF153" i="35"/>
  <c r="Z153" i="35"/>
  <c r="AF152" i="35"/>
  <c r="Z152" i="35"/>
  <c r="Y151" i="35"/>
  <c r="AF151" i="35" s="1"/>
  <c r="Y150" i="35"/>
  <c r="Z150" i="35" s="1"/>
  <c r="AF149" i="35"/>
  <c r="Z149" i="35"/>
  <c r="AF148" i="35"/>
  <c r="Z148" i="35"/>
  <c r="AF147" i="35"/>
  <c r="Z147" i="35"/>
  <c r="AF146" i="35"/>
  <c r="Z146" i="35"/>
  <c r="AF145" i="35"/>
  <c r="Z145" i="35"/>
  <c r="AF144" i="35"/>
  <c r="Z144" i="35"/>
  <c r="AF143" i="35"/>
  <c r="Z143" i="35"/>
  <c r="AF142" i="35"/>
  <c r="Z142" i="35"/>
  <c r="AF141" i="35"/>
  <c r="Z141" i="35"/>
  <c r="AF140" i="35"/>
  <c r="Z140" i="35"/>
  <c r="AF139" i="35"/>
  <c r="Z139" i="35"/>
  <c r="AF138" i="35"/>
  <c r="Z138" i="35"/>
  <c r="AF137" i="35"/>
  <c r="Z137" i="35"/>
  <c r="AF136" i="35"/>
  <c r="Z136" i="35"/>
  <c r="AF135" i="35"/>
  <c r="Z135" i="35"/>
  <c r="AF134" i="35"/>
  <c r="Z134" i="35"/>
  <c r="AF133" i="35"/>
  <c r="Z133" i="35"/>
  <c r="AF132" i="35"/>
  <c r="Z132" i="35"/>
  <c r="Y131" i="35"/>
  <c r="A129" i="35"/>
  <c r="AF127" i="35"/>
  <c r="Z127" i="35"/>
  <c r="AF126" i="35"/>
  <c r="Z126" i="35"/>
  <c r="AF125" i="35"/>
  <c r="Z125" i="35"/>
  <c r="AF124" i="35"/>
  <c r="Z124" i="35"/>
  <c r="Y123" i="35"/>
  <c r="AF123" i="35" s="1"/>
  <c r="W123" i="35"/>
  <c r="X46" i="31" s="1"/>
  <c r="V123" i="35"/>
  <c r="W46" i="31" s="1"/>
  <c r="W54" i="31" s="1"/>
  <c r="U123" i="35"/>
  <c r="V46" i="31" s="1"/>
  <c r="T123" i="35"/>
  <c r="S123" i="35"/>
  <c r="T46" i="31" s="1"/>
  <c r="T54" i="31" s="1"/>
  <c r="R123" i="35"/>
  <c r="S46" i="31" s="1"/>
  <c r="Q123" i="35"/>
  <c r="R46" i="31" s="1"/>
  <c r="P123" i="35"/>
  <c r="Q46" i="31" s="1"/>
  <c r="Q54" i="31" s="1"/>
  <c r="O123" i="35"/>
  <c r="P46" i="31" s="1"/>
  <c r="P54" i="31" s="1"/>
  <c r="N123" i="35"/>
  <c r="O46" i="31" s="1"/>
  <c r="O54" i="31" s="1"/>
  <c r="M123" i="35"/>
  <c r="N46" i="31" s="1"/>
  <c r="L123" i="35"/>
  <c r="K123" i="35"/>
  <c r="L46" i="31" s="1"/>
  <c r="L54" i="31" s="1"/>
  <c r="J123" i="35"/>
  <c r="K46" i="31" s="1"/>
  <c r="I123" i="35"/>
  <c r="J46" i="31" s="1"/>
  <c r="H123" i="35"/>
  <c r="I46" i="31" s="1"/>
  <c r="I54" i="31" s="1"/>
  <c r="G123" i="35"/>
  <c r="H46" i="31" s="1"/>
  <c r="F123" i="35"/>
  <c r="G46" i="31" s="1"/>
  <c r="G54" i="31" s="1"/>
  <c r="E123" i="35"/>
  <c r="F46" i="31" s="1"/>
  <c r="Y122" i="35"/>
  <c r="Z122" i="35" s="1"/>
  <c r="W122" i="35"/>
  <c r="X45" i="31" s="1"/>
  <c r="V122" i="35"/>
  <c r="W45" i="31" s="1"/>
  <c r="U122" i="35"/>
  <c r="V45" i="31" s="1"/>
  <c r="T122" i="35"/>
  <c r="U45" i="31" s="1"/>
  <c r="S122" i="35"/>
  <c r="R122" i="35"/>
  <c r="S45" i="31" s="1"/>
  <c r="S53" i="31" s="1"/>
  <c r="Q122" i="35"/>
  <c r="R45" i="31" s="1"/>
  <c r="P122" i="35"/>
  <c r="Q45" i="31" s="1"/>
  <c r="O122" i="35"/>
  <c r="P45" i="31" s="1"/>
  <c r="N122" i="35"/>
  <c r="O45" i="31" s="1"/>
  <c r="M122" i="35"/>
  <c r="N45" i="31" s="1"/>
  <c r="L122" i="35"/>
  <c r="M45" i="31" s="1"/>
  <c r="M53" i="31" s="1"/>
  <c r="K122" i="35"/>
  <c r="J122" i="35"/>
  <c r="K45" i="31" s="1"/>
  <c r="K53" i="31" s="1"/>
  <c r="I122" i="35"/>
  <c r="J45" i="31" s="1"/>
  <c r="J53" i="31" s="1"/>
  <c r="H122" i="35"/>
  <c r="I45" i="31" s="1"/>
  <c r="G122" i="35"/>
  <c r="H45" i="31" s="1"/>
  <c r="H53" i="31" s="1"/>
  <c r="F122" i="35"/>
  <c r="G45" i="31" s="1"/>
  <c r="E122" i="35"/>
  <c r="F45" i="31" s="1"/>
  <c r="F53" i="31" s="1"/>
  <c r="AF121" i="35"/>
  <c r="Z121" i="35"/>
  <c r="AF120" i="35"/>
  <c r="Z120" i="35"/>
  <c r="AF119" i="35"/>
  <c r="Z119" i="35"/>
  <c r="AF118" i="35"/>
  <c r="Z118" i="35"/>
  <c r="AF117" i="35"/>
  <c r="Z117" i="35"/>
  <c r="AF116" i="35"/>
  <c r="Z116" i="35"/>
  <c r="AF115" i="35"/>
  <c r="Z115" i="35"/>
  <c r="AF114" i="35"/>
  <c r="Z114" i="35"/>
  <c r="AF113" i="35"/>
  <c r="Z113" i="35"/>
  <c r="AF112" i="35"/>
  <c r="Z112" i="35"/>
  <c r="AF111" i="35"/>
  <c r="Z111" i="35"/>
  <c r="AF110" i="35"/>
  <c r="Z110" i="35"/>
  <c r="AF109" i="35"/>
  <c r="Z109" i="35"/>
  <c r="AF108" i="35"/>
  <c r="Z108" i="35"/>
  <c r="AF107" i="35"/>
  <c r="Z107" i="35"/>
  <c r="AF106" i="35"/>
  <c r="Z106" i="35"/>
  <c r="AF105" i="35"/>
  <c r="Z105" i="35"/>
  <c r="AF104" i="35"/>
  <c r="Z104" i="35"/>
  <c r="AF103" i="35"/>
  <c r="Z103" i="35"/>
  <c r="AF102" i="35"/>
  <c r="Z102" i="35"/>
  <c r="AF101" i="35"/>
  <c r="Z101" i="35"/>
  <c r="AF100" i="35"/>
  <c r="Z100" i="35"/>
  <c r="AF99" i="35"/>
  <c r="Z99" i="35"/>
  <c r="AF98" i="35"/>
  <c r="Z98" i="35"/>
  <c r="AF97" i="35"/>
  <c r="Z97" i="35"/>
  <c r="AF96" i="35"/>
  <c r="Z96" i="35"/>
  <c r="AF95" i="35"/>
  <c r="Z95" i="35"/>
  <c r="AF94" i="35"/>
  <c r="Z94" i="35"/>
  <c r="AF93" i="35"/>
  <c r="Z93" i="35"/>
  <c r="AF92" i="35"/>
  <c r="Z92" i="35"/>
  <c r="AF91" i="35"/>
  <c r="Z91" i="35"/>
  <c r="AF90" i="35"/>
  <c r="Z90" i="35"/>
  <c r="AF89" i="35"/>
  <c r="Z89" i="35"/>
  <c r="AF88" i="35"/>
  <c r="Z88" i="35"/>
  <c r="AF87" i="35"/>
  <c r="Z87" i="35"/>
  <c r="AF86" i="35"/>
  <c r="Z86" i="35"/>
  <c r="AF85" i="35"/>
  <c r="Z85" i="35"/>
  <c r="AF84" i="35"/>
  <c r="Z84" i="35"/>
  <c r="AF83" i="35"/>
  <c r="Z83" i="35"/>
  <c r="AF82" i="35"/>
  <c r="Z82" i="35"/>
  <c r="Y81" i="35"/>
  <c r="X81" i="35"/>
  <c r="AB81" i="35" s="1"/>
  <c r="W81" i="35"/>
  <c r="X36" i="31" s="1"/>
  <c r="X44" i="31" s="1"/>
  <c r="V81" i="35"/>
  <c r="W36" i="31" s="1"/>
  <c r="W44" i="31" s="1"/>
  <c r="U81" i="35"/>
  <c r="V36" i="31" s="1"/>
  <c r="V44" i="31" s="1"/>
  <c r="T81" i="35"/>
  <c r="U36" i="31" s="1"/>
  <c r="S81" i="35"/>
  <c r="T36" i="31" s="1"/>
  <c r="R81" i="35"/>
  <c r="S36" i="31" s="1"/>
  <c r="S44" i="31" s="1"/>
  <c r="Q81" i="35"/>
  <c r="R36" i="31" s="1"/>
  <c r="R44" i="31" s="1"/>
  <c r="P81" i="35"/>
  <c r="Q36" i="31" s="1"/>
  <c r="Q44" i="31" s="1"/>
  <c r="O81" i="35"/>
  <c r="P36" i="31" s="1"/>
  <c r="P44" i="31" s="1"/>
  <c r="N81" i="35"/>
  <c r="O36" i="31" s="1"/>
  <c r="M81" i="35"/>
  <c r="N36" i="31" s="1"/>
  <c r="L81" i="35"/>
  <c r="M36" i="31" s="1"/>
  <c r="K81" i="35"/>
  <c r="L36" i="31" s="1"/>
  <c r="L44" i="31" s="1"/>
  <c r="J81" i="35"/>
  <c r="K36" i="31" s="1"/>
  <c r="K44" i="31" s="1"/>
  <c r="I81" i="35"/>
  <c r="J36" i="31" s="1"/>
  <c r="J44" i="31" s="1"/>
  <c r="H81" i="35"/>
  <c r="I36" i="31" s="1"/>
  <c r="I44" i="31" s="1"/>
  <c r="G81" i="35"/>
  <c r="H36" i="31" s="1"/>
  <c r="F81" i="35"/>
  <c r="G36" i="31" s="1"/>
  <c r="E81" i="35"/>
  <c r="F36" i="31" s="1"/>
  <c r="F44" i="31" s="1"/>
  <c r="Y80" i="35"/>
  <c r="AF80" i="35" s="1"/>
  <c r="X80" i="35"/>
  <c r="AB80" i="35" s="1"/>
  <c r="W80" i="35"/>
  <c r="X35" i="31" s="1"/>
  <c r="V80" i="35"/>
  <c r="W35" i="31" s="1"/>
  <c r="U80" i="35"/>
  <c r="V35" i="31" s="1"/>
  <c r="V43" i="31" s="1"/>
  <c r="T80" i="35"/>
  <c r="U35" i="31" s="1"/>
  <c r="U43" i="31" s="1"/>
  <c r="S80" i="35"/>
  <c r="T35" i="31" s="1"/>
  <c r="T43" i="31" s="1"/>
  <c r="R80" i="35"/>
  <c r="S35" i="31" s="1"/>
  <c r="S43" i="31" s="1"/>
  <c r="Q80" i="35"/>
  <c r="R35" i="31" s="1"/>
  <c r="P80" i="35"/>
  <c r="Q35" i="31" s="1"/>
  <c r="O80" i="35"/>
  <c r="P35" i="31" s="1"/>
  <c r="P43" i="31" s="1"/>
  <c r="N80" i="35"/>
  <c r="O35" i="31" s="1"/>
  <c r="O43" i="31" s="1"/>
  <c r="M80" i="35"/>
  <c r="N35" i="31" s="1"/>
  <c r="N43" i="31" s="1"/>
  <c r="L80" i="35"/>
  <c r="M35" i="31" s="1"/>
  <c r="M43" i="31" s="1"/>
  <c r="K80" i="35"/>
  <c r="L35" i="31" s="1"/>
  <c r="J80" i="35"/>
  <c r="K35" i="31" s="1"/>
  <c r="K43" i="31" s="1"/>
  <c r="I80" i="35"/>
  <c r="J35" i="31" s="1"/>
  <c r="H80" i="35"/>
  <c r="I35" i="31" s="1"/>
  <c r="I43" i="31" s="1"/>
  <c r="G80" i="35"/>
  <c r="H35" i="31" s="1"/>
  <c r="H43" i="31" s="1"/>
  <c r="F80" i="35"/>
  <c r="G35" i="31" s="1"/>
  <c r="G43" i="31" s="1"/>
  <c r="E80" i="35"/>
  <c r="F35" i="31" s="1"/>
  <c r="F43" i="31" s="1"/>
  <c r="AF79" i="35"/>
  <c r="Z79" i="35"/>
  <c r="AF78" i="35"/>
  <c r="Z78" i="35"/>
  <c r="AF77" i="35"/>
  <c r="Z77" i="35"/>
  <c r="AF76" i="35"/>
  <c r="Z76" i="35"/>
  <c r="AF75" i="35"/>
  <c r="Z75" i="35"/>
  <c r="AF74" i="35"/>
  <c r="Z74" i="35"/>
  <c r="AF73" i="35"/>
  <c r="Z73" i="35"/>
  <c r="AF72" i="35"/>
  <c r="Z72" i="35"/>
  <c r="AF71" i="35"/>
  <c r="Z71" i="35"/>
  <c r="AF70" i="35"/>
  <c r="Z70" i="35"/>
  <c r="AF69" i="35"/>
  <c r="Z69" i="35"/>
  <c r="AF68" i="35"/>
  <c r="Z68" i="35"/>
  <c r="Y67" i="35"/>
  <c r="A65" i="35"/>
  <c r="AF63" i="35"/>
  <c r="Z63" i="35"/>
  <c r="AF62" i="35"/>
  <c r="Z62" i="35"/>
  <c r="AF61" i="35"/>
  <c r="Z61" i="35"/>
  <c r="AF60" i="35"/>
  <c r="Z60" i="35"/>
  <c r="Y59" i="35"/>
  <c r="AF59" i="35" s="1"/>
  <c r="X59" i="35"/>
  <c r="AB59" i="35" s="1"/>
  <c r="W59" i="35"/>
  <c r="X26" i="31" s="1"/>
  <c r="V59" i="35"/>
  <c r="W26" i="31" s="1"/>
  <c r="W34" i="31" s="1"/>
  <c r="U59" i="35"/>
  <c r="V26" i="31" s="1"/>
  <c r="V34" i="31" s="1"/>
  <c r="T59" i="35"/>
  <c r="U26" i="31" s="1"/>
  <c r="U34" i="31" s="1"/>
  <c r="S59" i="35"/>
  <c r="T26" i="31" s="1"/>
  <c r="T34" i="31" s="1"/>
  <c r="R59" i="35"/>
  <c r="Q59" i="35"/>
  <c r="R26" i="31" s="1"/>
  <c r="P59" i="35"/>
  <c r="Q26" i="31" s="1"/>
  <c r="Q34" i="31" s="1"/>
  <c r="O59" i="35"/>
  <c r="P26" i="31" s="1"/>
  <c r="P34" i="31" s="1"/>
  <c r="N59" i="35"/>
  <c r="O26" i="31" s="1"/>
  <c r="O34" i="31" s="1"/>
  <c r="M59" i="35"/>
  <c r="N26" i="31" s="1"/>
  <c r="N34" i="31" s="1"/>
  <c r="L59" i="35"/>
  <c r="M26" i="31" s="1"/>
  <c r="K59" i="35"/>
  <c r="L26" i="31" s="1"/>
  <c r="J59" i="35"/>
  <c r="I59" i="35"/>
  <c r="J26" i="31" s="1"/>
  <c r="J34" i="31" s="1"/>
  <c r="H59" i="35"/>
  <c r="I26" i="31" s="1"/>
  <c r="I34" i="31" s="1"/>
  <c r="G59" i="35"/>
  <c r="H26" i="31" s="1"/>
  <c r="H34" i="31" s="1"/>
  <c r="F59" i="35"/>
  <c r="G26" i="31" s="1"/>
  <c r="E59" i="35"/>
  <c r="F26" i="31" s="1"/>
  <c r="W58" i="35"/>
  <c r="X25" i="31" s="1"/>
  <c r="V58" i="35"/>
  <c r="W25" i="31" s="1"/>
  <c r="U58" i="35"/>
  <c r="V25" i="31" s="1"/>
  <c r="T58" i="35"/>
  <c r="U25" i="31" s="1"/>
  <c r="U33" i="31" s="1"/>
  <c r="S58" i="35"/>
  <c r="T25" i="31" s="1"/>
  <c r="R58" i="35"/>
  <c r="S25" i="31" s="1"/>
  <c r="Q58" i="35"/>
  <c r="R25" i="31" s="1"/>
  <c r="P58" i="35"/>
  <c r="Q25" i="31" s="1"/>
  <c r="Q33" i="31" s="1"/>
  <c r="O58" i="35"/>
  <c r="P25" i="31" s="1"/>
  <c r="N58" i="35"/>
  <c r="O25" i="31" s="1"/>
  <c r="M58" i="35"/>
  <c r="N25" i="31" s="1"/>
  <c r="L58" i="35"/>
  <c r="M25" i="31" s="1"/>
  <c r="M33" i="31" s="1"/>
  <c r="K58" i="35"/>
  <c r="L25" i="31" s="1"/>
  <c r="J58" i="35"/>
  <c r="K25" i="31" s="1"/>
  <c r="K33" i="31" s="1"/>
  <c r="I58" i="35"/>
  <c r="J25" i="31" s="1"/>
  <c r="J33" i="31" s="1"/>
  <c r="H58" i="35"/>
  <c r="I25" i="31" s="1"/>
  <c r="G58" i="35"/>
  <c r="H25" i="31" s="1"/>
  <c r="F58" i="35"/>
  <c r="G25" i="31" s="1"/>
  <c r="E58" i="35"/>
  <c r="F25" i="31" s="1"/>
  <c r="AF57" i="35"/>
  <c r="Z57" i="35"/>
  <c r="AF56" i="35"/>
  <c r="Z56" i="35"/>
  <c r="AF55" i="35"/>
  <c r="Z55" i="35"/>
  <c r="AF54" i="35"/>
  <c r="Z54" i="35"/>
  <c r="AF53" i="35"/>
  <c r="Z53" i="35"/>
  <c r="AF52" i="35"/>
  <c r="Z52" i="35"/>
  <c r="AF51" i="35"/>
  <c r="Z51" i="35"/>
  <c r="AF50" i="35"/>
  <c r="Z50" i="35"/>
  <c r="AF49" i="35"/>
  <c r="Z49" i="35"/>
  <c r="AF48" i="35"/>
  <c r="Z48" i="35"/>
  <c r="AF47" i="35"/>
  <c r="Z47" i="35"/>
  <c r="AF46" i="35"/>
  <c r="Z46" i="35"/>
  <c r="AF45" i="35"/>
  <c r="Z45" i="35"/>
  <c r="AF44" i="35"/>
  <c r="Z44" i="35"/>
  <c r="AF43" i="35"/>
  <c r="Z43" i="35"/>
  <c r="AF42" i="35"/>
  <c r="Z42" i="35"/>
  <c r="AF41" i="35"/>
  <c r="Z41" i="35"/>
  <c r="AF40" i="35"/>
  <c r="Z40" i="35"/>
  <c r="AF39" i="35"/>
  <c r="Z39" i="35"/>
  <c r="AF38" i="35"/>
  <c r="Z38" i="35"/>
  <c r="AF37" i="35"/>
  <c r="Z37" i="35"/>
  <c r="AF36" i="35"/>
  <c r="Z36" i="35"/>
  <c r="AF35" i="35"/>
  <c r="Z35" i="35"/>
  <c r="AF34" i="35"/>
  <c r="Z34" i="35"/>
  <c r="AF33" i="35"/>
  <c r="Z33" i="35"/>
  <c r="AF32" i="35"/>
  <c r="Z32" i="35"/>
  <c r="AF31" i="35"/>
  <c r="Z31" i="35"/>
  <c r="AF30" i="35"/>
  <c r="Z30" i="35"/>
  <c r="AF29" i="35"/>
  <c r="Z29" i="35"/>
  <c r="AF28" i="35"/>
  <c r="Z28" i="35"/>
  <c r="AF27" i="35"/>
  <c r="Z27" i="35"/>
  <c r="AF26" i="35"/>
  <c r="Z26" i="35"/>
  <c r="AF25" i="35"/>
  <c r="Z25" i="35"/>
  <c r="AF24" i="35"/>
  <c r="Z24" i="35"/>
  <c r="AF23" i="35"/>
  <c r="Z23" i="35"/>
  <c r="AF22" i="35"/>
  <c r="Z22" i="35"/>
  <c r="AF21" i="35"/>
  <c r="Z21" i="35"/>
  <c r="AF20" i="35"/>
  <c r="Z20" i="35"/>
  <c r="AF19" i="35"/>
  <c r="Z19" i="35"/>
  <c r="AF18" i="35"/>
  <c r="Z18" i="35"/>
  <c r="AF17" i="35"/>
  <c r="Z17" i="35"/>
  <c r="AF16" i="35"/>
  <c r="Z16" i="35"/>
  <c r="AF15" i="35"/>
  <c r="Z15" i="35"/>
  <c r="AF14" i="35"/>
  <c r="Z14" i="35"/>
  <c r="AF13" i="35"/>
  <c r="Z13" i="35"/>
  <c r="AF12" i="35"/>
  <c r="Z12" i="35"/>
  <c r="AF11" i="35"/>
  <c r="Z11" i="35"/>
  <c r="AF10" i="35"/>
  <c r="Z10" i="35"/>
  <c r="Y9" i="35"/>
  <c r="AF9" i="35" s="1"/>
  <c r="X9" i="35"/>
  <c r="AB9" i="35" s="1"/>
  <c r="W9" i="35"/>
  <c r="X16" i="31" s="1"/>
  <c r="X24" i="31" s="1"/>
  <c r="V9" i="35"/>
  <c r="W16" i="31" s="1"/>
  <c r="U9" i="35"/>
  <c r="V16" i="31" s="1"/>
  <c r="V24" i="31" s="1"/>
  <c r="T9" i="35"/>
  <c r="U16" i="31" s="1"/>
  <c r="S9" i="35"/>
  <c r="T16" i="31" s="1"/>
  <c r="T24" i="31" s="1"/>
  <c r="R9" i="35"/>
  <c r="S16" i="31" s="1"/>
  <c r="S24" i="31" s="1"/>
  <c r="Q9" i="35"/>
  <c r="R16" i="31" s="1"/>
  <c r="R24" i="31" s="1"/>
  <c r="P9" i="35"/>
  <c r="Q16" i="31" s="1"/>
  <c r="Q24" i="31" s="1"/>
  <c r="O9" i="35"/>
  <c r="P16" i="31" s="1"/>
  <c r="N9" i="35"/>
  <c r="O16" i="31" s="1"/>
  <c r="M9" i="35"/>
  <c r="N16" i="31" s="1"/>
  <c r="N24" i="31" s="1"/>
  <c r="L9" i="35"/>
  <c r="M16" i="31" s="1"/>
  <c r="M24" i="31" s="1"/>
  <c r="K9" i="35"/>
  <c r="L16" i="31" s="1"/>
  <c r="L24" i="31" s="1"/>
  <c r="J9" i="35"/>
  <c r="K16" i="31" s="1"/>
  <c r="I9" i="35"/>
  <c r="J16" i="31" s="1"/>
  <c r="H9" i="35"/>
  <c r="I16" i="31" s="1"/>
  <c r="G9" i="35"/>
  <c r="H16" i="31" s="1"/>
  <c r="H24" i="31" s="1"/>
  <c r="F9" i="35"/>
  <c r="G16" i="31" s="1"/>
  <c r="G24" i="31" s="1"/>
  <c r="E9" i="35"/>
  <c r="F16" i="31" s="1"/>
  <c r="F24" i="31" s="1"/>
  <c r="Y8" i="35"/>
  <c r="X8" i="35"/>
  <c r="AB8" i="35" s="1"/>
  <c r="W8" i="35"/>
  <c r="X15" i="31" s="1"/>
  <c r="X23" i="31" s="1"/>
  <c r="V8" i="35"/>
  <c r="W15" i="31" s="1"/>
  <c r="W23" i="31" s="1"/>
  <c r="U8" i="35"/>
  <c r="V15" i="31" s="1"/>
  <c r="V23" i="31" s="1"/>
  <c r="T8" i="35"/>
  <c r="U15" i="31" s="1"/>
  <c r="U23" i="31" s="1"/>
  <c r="S8" i="35"/>
  <c r="T15" i="31" s="1"/>
  <c r="T23" i="31" s="1"/>
  <c r="R8" i="35"/>
  <c r="S15" i="31" s="1"/>
  <c r="Q8" i="35"/>
  <c r="R15" i="31" s="1"/>
  <c r="P8" i="35"/>
  <c r="Q15" i="31" s="1"/>
  <c r="Q23" i="31" s="1"/>
  <c r="O8" i="35"/>
  <c r="P15" i="31" s="1"/>
  <c r="P23" i="31" s="1"/>
  <c r="N8" i="35"/>
  <c r="O15" i="31" s="1"/>
  <c r="O23" i="31" s="1"/>
  <c r="M8" i="35"/>
  <c r="N15" i="31" s="1"/>
  <c r="N23" i="31" s="1"/>
  <c r="L8" i="35"/>
  <c r="M15" i="31" s="1"/>
  <c r="K8" i="35"/>
  <c r="L15" i="31" s="1"/>
  <c r="L23" i="31" s="1"/>
  <c r="J8" i="35"/>
  <c r="K15" i="31" s="1"/>
  <c r="K23" i="31" s="1"/>
  <c r="I8" i="35"/>
  <c r="J15" i="31" s="1"/>
  <c r="J23" i="31" s="1"/>
  <c r="H8" i="35"/>
  <c r="I15" i="31" s="1"/>
  <c r="I23" i="31" s="1"/>
  <c r="G8" i="35"/>
  <c r="H15" i="31" s="1"/>
  <c r="F8" i="35"/>
  <c r="G15" i="31" s="1"/>
  <c r="G23" i="31" s="1"/>
  <c r="E8" i="35"/>
  <c r="F15" i="31" s="1"/>
  <c r="F23" i="31" s="1"/>
  <c r="AA427" i="34"/>
  <c r="R427" i="34"/>
  <c r="K427" i="34"/>
  <c r="AA426" i="34"/>
  <c r="R426" i="34"/>
  <c r="S426" i="34" s="1"/>
  <c r="K426" i="34"/>
  <c r="AA425" i="34"/>
  <c r="R425" i="34"/>
  <c r="K425" i="34"/>
  <c r="AA424" i="34"/>
  <c r="R424" i="34"/>
  <c r="K424" i="34"/>
  <c r="S424" i="34" s="1"/>
  <c r="AA423" i="34"/>
  <c r="R423" i="34"/>
  <c r="K423" i="34"/>
  <c r="AA422" i="34"/>
  <c r="R422" i="34"/>
  <c r="K422" i="34"/>
  <c r="S422" i="34" s="1"/>
  <c r="AA421" i="34"/>
  <c r="R421" i="34"/>
  <c r="K421" i="34"/>
  <c r="AA420" i="34"/>
  <c r="R420" i="34"/>
  <c r="K420" i="34"/>
  <c r="S420" i="34" s="1"/>
  <c r="AA419" i="34"/>
  <c r="R419" i="34"/>
  <c r="K419" i="34"/>
  <c r="AA418" i="34"/>
  <c r="R418" i="34"/>
  <c r="K418" i="34"/>
  <c r="T417" i="34"/>
  <c r="AA417" i="34" s="1"/>
  <c r="Q417" i="34"/>
  <c r="P417" i="34"/>
  <c r="O417" i="34"/>
  <c r="N417" i="34"/>
  <c r="M417" i="34"/>
  <c r="L417" i="34"/>
  <c r="J417" i="34"/>
  <c r="I417" i="34"/>
  <c r="H417" i="34"/>
  <c r="G417" i="34"/>
  <c r="F417" i="34"/>
  <c r="E417" i="34"/>
  <c r="T416" i="34"/>
  <c r="Q416" i="34"/>
  <c r="P416" i="34"/>
  <c r="O416" i="34"/>
  <c r="N416" i="34"/>
  <c r="M416" i="34"/>
  <c r="L416" i="34"/>
  <c r="J416" i="34"/>
  <c r="I416" i="34"/>
  <c r="H416" i="34"/>
  <c r="G416" i="34"/>
  <c r="F416" i="34"/>
  <c r="E416" i="34"/>
  <c r="AA415" i="34"/>
  <c r="R415" i="34"/>
  <c r="K415" i="34"/>
  <c r="AA414" i="34"/>
  <c r="R414" i="34"/>
  <c r="K414" i="34"/>
  <c r="AA413" i="34"/>
  <c r="R413" i="34"/>
  <c r="K413" i="34"/>
  <c r="AA412" i="34"/>
  <c r="R412" i="34"/>
  <c r="K412" i="34"/>
  <c r="AA411" i="34"/>
  <c r="R411" i="34"/>
  <c r="K411" i="34"/>
  <c r="AA410" i="34"/>
  <c r="R410" i="34"/>
  <c r="K410" i="34"/>
  <c r="AA409" i="34"/>
  <c r="R409" i="34"/>
  <c r="K409" i="34"/>
  <c r="S409" i="34" s="1"/>
  <c r="AA408" i="34"/>
  <c r="R408" i="34"/>
  <c r="K408" i="34"/>
  <c r="AA407" i="34"/>
  <c r="U407" i="34"/>
  <c r="R407" i="34"/>
  <c r="K407" i="34"/>
  <c r="AA406" i="34"/>
  <c r="U406" i="34"/>
  <c r="R406" i="34"/>
  <c r="K406" i="34"/>
  <c r="AA405" i="34"/>
  <c r="R405" i="34"/>
  <c r="K405" i="34"/>
  <c r="AA404" i="34"/>
  <c r="R404" i="34"/>
  <c r="K404" i="34"/>
  <c r="S404" i="34" s="1"/>
  <c r="AA403" i="34"/>
  <c r="U403" i="34"/>
  <c r="R403" i="34"/>
  <c r="K403" i="34"/>
  <c r="AA402" i="34"/>
  <c r="U402" i="34"/>
  <c r="R402" i="34"/>
  <c r="K402" i="34"/>
  <c r="AA401" i="34"/>
  <c r="R401" i="34"/>
  <c r="K401" i="34"/>
  <c r="AA400" i="34"/>
  <c r="R400" i="34"/>
  <c r="K400" i="34"/>
  <c r="T399" i="34"/>
  <c r="AA399" i="34" s="1"/>
  <c r="Q399" i="34"/>
  <c r="P399" i="34"/>
  <c r="O399" i="34"/>
  <c r="N399" i="34"/>
  <c r="N397" i="34" s="1"/>
  <c r="M399" i="34"/>
  <c r="M397" i="34" s="1"/>
  <c r="L399" i="34"/>
  <c r="L397" i="34" s="1"/>
  <c r="J399" i="34"/>
  <c r="I399" i="34"/>
  <c r="H399" i="34"/>
  <c r="H397" i="34" s="1"/>
  <c r="G399" i="34"/>
  <c r="G397" i="34" s="1"/>
  <c r="F399" i="34"/>
  <c r="F397" i="34" s="1"/>
  <c r="E399" i="34"/>
  <c r="E397" i="34" s="1"/>
  <c r="T398" i="34"/>
  <c r="AA398" i="34" s="1"/>
  <c r="Q398" i="34"/>
  <c r="P398" i="34"/>
  <c r="O398" i="34"/>
  <c r="O396" i="34" s="1"/>
  <c r="N398" i="34"/>
  <c r="N396" i="34" s="1"/>
  <c r="M398" i="34"/>
  <c r="L398" i="34"/>
  <c r="J398" i="34"/>
  <c r="I398" i="34"/>
  <c r="I396" i="34" s="1"/>
  <c r="H398" i="34"/>
  <c r="H396" i="34" s="1"/>
  <c r="G398" i="34"/>
  <c r="G396" i="34" s="1"/>
  <c r="F398" i="34"/>
  <c r="E398" i="34"/>
  <c r="I397" i="34"/>
  <c r="Q396" i="34"/>
  <c r="P396" i="34"/>
  <c r="AA395" i="34"/>
  <c r="U395" i="34"/>
  <c r="R395" i="34"/>
  <c r="K395" i="34"/>
  <c r="AA394" i="34"/>
  <c r="U394" i="34"/>
  <c r="R394" i="34"/>
  <c r="K394" i="34"/>
  <c r="AA393" i="34"/>
  <c r="U393" i="34"/>
  <c r="R393" i="34"/>
  <c r="K393" i="34"/>
  <c r="AA392" i="34"/>
  <c r="U392" i="34"/>
  <c r="R392" i="34"/>
  <c r="K392" i="34"/>
  <c r="AA391" i="34"/>
  <c r="R391" i="34"/>
  <c r="K391" i="34"/>
  <c r="AA390" i="34"/>
  <c r="R390" i="34"/>
  <c r="K390" i="34"/>
  <c r="AA389" i="34"/>
  <c r="U389" i="34"/>
  <c r="R389" i="34"/>
  <c r="K389" i="34"/>
  <c r="AA388" i="34"/>
  <c r="U388" i="34"/>
  <c r="R388" i="34"/>
  <c r="K388" i="34"/>
  <c r="T387" i="34"/>
  <c r="AA383" i="34"/>
  <c r="U383" i="34"/>
  <c r="R383" i="34"/>
  <c r="K383" i="34"/>
  <c r="AA382" i="34"/>
  <c r="U382" i="34"/>
  <c r="R382" i="34"/>
  <c r="K382" i="34"/>
  <c r="AA381" i="34"/>
  <c r="R381" i="34"/>
  <c r="K381" i="34"/>
  <c r="S381" i="34" s="1"/>
  <c r="AA380" i="34"/>
  <c r="R380" i="34"/>
  <c r="S380" i="34" s="1"/>
  <c r="K380" i="34"/>
  <c r="AA379" i="34"/>
  <c r="U379" i="34"/>
  <c r="R379" i="34"/>
  <c r="K379" i="34"/>
  <c r="AA378" i="34"/>
  <c r="U378" i="34"/>
  <c r="R378" i="34"/>
  <c r="K378" i="34"/>
  <c r="S378" i="34" s="1"/>
  <c r="W378" i="34" s="1"/>
  <c r="AA377" i="34"/>
  <c r="U377" i="34"/>
  <c r="R377" i="34"/>
  <c r="K377" i="34"/>
  <c r="AA376" i="34"/>
  <c r="U376" i="34"/>
  <c r="R376" i="34"/>
  <c r="K376" i="34"/>
  <c r="AA375" i="34"/>
  <c r="U375" i="34"/>
  <c r="R375" i="34"/>
  <c r="K375" i="34"/>
  <c r="S375" i="34" s="1"/>
  <c r="W375" i="34" s="1"/>
  <c r="AA374" i="34"/>
  <c r="U374" i="34"/>
  <c r="R374" i="34"/>
  <c r="K374" i="34"/>
  <c r="AA373" i="34"/>
  <c r="U373" i="34"/>
  <c r="R373" i="34"/>
  <c r="K373" i="34"/>
  <c r="AA372" i="34"/>
  <c r="U372" i="34"/>
  <c r="R372" i="34"/>
  <c r="K372" i="34"/>
  <c r="S372" i="34" s="1"/>
  <c r="W372" i="34" s="1"/>
  <c r="AA371" i="34"/>
  <c r="U371" i="34"/>
  <c r="R371" i="34"/>
  <c r="K371" i="34"/>
  <c r="AA370" i="34"/>
  <c r="U370" i="34"/>
  <c r="R370" i="34"/>
  <c r="K370" i="34"/>
  <c r="AA369" i="34"/>
  <c r="U369" i="34"/>
  <c r="R369" i="34"/>
  <c r="K369" i="34"/>
  <c r="S369" i="34" s="1"/>
  <c r="W369" i="34" s="1"/>
  <c r="AA368" i="34"/>
  <c r="U368" i="34"/>
  <c r="R368" i="34"/>
  <c r="K368" i="34"/>
  <c r="AA367" i="34"/>
  <c r="U367" i="34"/>
  <c r="R367" i="34"/>
  <c r="K367" i="34"/>
  <c r="AA366" i="34"/>
  <c r="U366" i="34"/>
  <c r="R366" i="34"/>
  <c r="K366" i="34"/>
  <c r="AA365" i="34"/>
  <c r="R365" i="34"/>
  <c r="K365" i="34"/>
  <c r="AA364" i="34"/>
  <c r="R364" i="34"/>
  <c r="K364" i="34"/>
  <c r="S364" i="34" s="1"/>
  <c r="AA363" i="34"/>
  <c r="R363" i="34"/>
  <c r="K363" i="34"/>
  <c r="AA362" i="34"/>
  <c r="R362" i="34"/>
  <c r="K362" i="34"/>
  <c r="S362" i="34" s="1"/>
  <c r="AA361" i="34"/>
  <c r="U361" i="34"/>
  <c r="R361" i="34"/>
  <c r="K361" i="34"/>
  <c r="AA360" i="34"/>
  <c r="U360" i="34"/>
  <c r="R360" i="34"/>
  <c r="K360" i="34"/>
  <c r="AA359" i="34"/>
  <c r="R359" i="34"/>
  <c r="K359" i="34"/>
  <c r="AA358" i="34"/>
  <c r="R358" i="34"/>
  <c r="K358" i="34"/>
  <c r="AA357" i="34"/>
  <c r="R357" i="34"/>
  <c r="K357" i="34"/>
  <c r="S357" i="34" s="1"/>
  <c r="AA356" i="34"/>
  <c r="R356" i="34"/>
  <c r="K356" i="34"/>
  <c r="AA355" i="34"/>
  <c r="R355" i="34"/>
  <c r="K355" i="34"/>
  <c r="AA354" i="34"/>
  <c r="R354" i="34"/>
  <c r="K354" i="34"/>
  <c r="T353" i="34"/>
  <c r="T351" i="34" s="1"/>
  <c r="AA351" i="34" s="1"/>
  <c r="Q353" i="34"/>
  <c r="Q351" i="34" s="1"/>
  <c r="P353" i="34"/>
  <c r="P351" i="34" s="1"/>
  <c r="O353" i="34"/>
  <c r="O351" i="34" s="1"/>
  <c r="N353" i="34"/>
  <c r="N351" i="34" s="1"/>
  <c r="M353" i="34"/>
  <c r="M351" i="34" s="1"/>
  <c r="L353" i="34"/>
  <c r="L351" i="34" s="1"/>
  <c r="J353" i="34"/>
  <c r="I353" i="34"/>
  <c r="H353" i="34"/>
  <c r="H351" i="34" s="1"/>
  <c r="G353" i="34"/>
  <c r="G351" i="34" s="1"/>
  <c r="F353" i="34"/>
  <c r="F351" i="34" s="1"/>
  <c r="E353" i="34"/>
  <c r="E351" i="34" s="1"/>
  <c r="T352" i="34"/>
  <c r="AA352" i="34" s="1"/>
  <c r="Q352" i="34"/>
  <c r="Q350" i="34" s="1"/>
  <c r="P352" i="34"/>
  <c r="P350" i="34" s="1"/>
  <c r="O352" i="34"/>
  <c r="O350" i="34" s="1"/>
  <c r="N352" i="34"/>
  <c r="N350" i="34" s="1"/>
  <c r="M352" i="34"/>
  <c r="M350" i="34" s="1"/>
  <c r="L352" i="34"/>
  <c r="L350" i="34" s="1"/>
  <c r="J352" i="34"/>
  <c r="J350" i="34" s="1"/>
  <c r="I352" i="34"/>
  <c r="I350" i="34" s="1"/>
  <c r="H352" i="34"/>
  <c r="H350" i="34" s="1"/>
  <c r="G352" i="34"/>
  <c r="G350" i="34" s="1"/>
  <c r="F352" i="34"/>
  <c r="F350" i="34" s="1"/>
  <c r="E352" i="34"/>
  <c r="J351" i="34"/>
  <c r="I351" i="34"/>
  <c r="E350" i="34"/>
  <c r="AA349" i="34"/>
  <c r="R349" i="34"/>
  <c r="K349" i="34"/>
  <c r="AA348" i="34"/>
  <c r="R348" i="34"/>
  <c r="K348" i="34"/>
  <c r="AA347" i="34"/>
  <c r="R347" i="34"/>
  <c r="K347" i="34"/>
  <c r="S347" i="34" s="1"/>
  <c r="AA346" i="34"/>
  <c r="R346" i="34"/>
  <c r="K346" i="34"/>
  <c r="AA345" i="34"/>
  <c r="R345" i="34"/>
  <c r="K345" i="34"/>
  <c r="AA344" i="34"/>
  <c r="R344" i="34"/>
  <c r="K344" i="34"/>
  <c r="AA343" i="34"/>
  <c r="R343" i="34"/>
  <c r="K343" i="34"/>
  <c r="AA342" i="34"/>
  <c r="R342" i="34"/>
  <c r="K342" i="34"/>
  <c r="AA341" i="34"/>
  <c r="U341" i="34"/>
  <c r="R341" i="34"/>
  <c r="K341" i="34"/>
  <c r="AA340" i="34"/>
  <c r="R340" i="34"/>
  <c r="K340" i="34"/>
  <c r="AA339" i="34"/>
  <c r="R339" i="34"/>
  <c r="K339" i="34"/>
  <c r="S339" i="34" s="1"/>
  <c r="AA338" i="34"/>
  <c r="R338" i="34"/>
  <c r="K338" i="34"/>
  <c r="AA337" i="34"/>
  <c r="R337" i="34"/>
  <c r="K337" i="34"/>
  <c r="AA336" i="34"/>
  <c r="R336" i="34"/>
  <c r="K336" i="34"/>
  <c r="S336" i="34" s="1"/>
  <c r="AA335" i="34"/>
  <c r="R335" i="34"/>
  <c r="K335" i="34"/>
  <c r="AA334" i="34"/>
  <c r="R334" i="34"/>
  <c r="K334" i="34"/>
  <c r="S334" i="34" s="1"/>
  <c r="AA333" i="34"/>
  <c r="U333" i="34"/>
  <c r="R333" i="34"/>
  <c r="K333" i="34"/>
  <c r="AA332" i="34"/>
  <c r="U332" i="34"/>
  <c r="R332" i="34"/>
  <c r="K332" i="34"/>
  <c r="S332" i="34" s="1"/>
  <c r="AA331" i="34"/>
  <c r="U331" i="34"/>
  <c r="R331" i="34"/>
  <c r="K331" i="34"/>
  <c r="S331" i="34" s="1"/>
  <c r="AA330" i="34"/>
  <c r="U330" i="34"/>
  <c r="R330" i="34"/>
  <c r="K330" i="34"/>
  <c r="AA329" i="34"/>
  <c r="U329" i="34"/>
  <c r="R329" i="34"/>
  <c r="K329" i="34"/>
  <c r="AA328" i="34"/>
  <c r="U328" i="34"/>
  <c r="R328" i="34"/>
  <c r="K328" i="34"/>
  <c r="S328" i="34" s="1"/>
  <c r="AA327" i="34"/>
  <c r="R327" i="34"/>
  <c r="K327" i="34"/>
  <c r="AA326" i="34"/>
  <c r="R326" i="34"/>
  <c r="K326" i="34"/>
  <c r="S326" i="34" s="1"/>
  <c r="AA325" i="34"/>
  <c r="R325" i="34"/>
  <c r="K325" i="34"/>
  <c r="AA324" i="34"/>
  <c r="R324" i="34"/>
  <c r="K324" i="34"/>
  <c r="S324" i="34" s="1"/>
  <c r="T323" i="34"/>
  <c r="AA319" i="34"/>
  <c r="U319" i="34"/>
  <c r="R319" i="34"/>
  <c r="K319" i="34"/>
  <c r="AA318" i="34"/>
  <c r="U318" i="34"/>
  <c r="R318" i="34"/>
  <c r="K318" i="34"/>
  <c r="S318" i="34" s="1"/>
  <c r="W318" i="34" s="1"/>
  <c r="AA317" i="34"/>
  <c r="R317" i="34"/>
  <c r="K317" i="34"/>
  <c r="AA316" i="34"/>
  <c r="R316" i="34"/>
  <c r="K316" i="34"/>
  <c r="S316" i="34" s="1"/>
  <c r="AA315" i="34"/>
  <c r="R315" i="34"/>
  <c r="K315" i="34"/>
  <c r="AA314" i="34"/>
  <c r="R314" i="34"/>
  <c r="K314" i="34"/>
  <c r="AA313" i="34"/>
  <c r="R313" i="34"/>
  <c r="K313" i="34"/>
  <c r="AA312" i="34"/>
  <c r="R312" i="34"/>
  <c r="K312" i="34"/>
  <c r="S312" i="34" s="1"/>
  <c r="AA311" i="34"/>
  <c r="R311" i="34"/>
  <c r="K311" i="34"/>
  <c r="AA310" i="34"/>
  <c r="R310" i="34"/>
  <c r="K310" i="34"/>
  <c r="S310" i="34" s="1"/>
  <c r="T309" i="34"/>
  <c r="AA309" i="34" s="1"/>
  <c r="Q309" i="34"/>
  <c r="Q307" i="34" s="1"/>
  <c r="P309" i="34"/>
  <c r="P307" i="34" s="1"/>
  <c r="O309" i="34"/>
  <c r="O307" i="34" s="1"/>
  <c r="N309" i="34"/>
  <c r="N307" i="34" s="1"/>
  <c r="M309" i="34"/>
  <c r="M307" i="34" s="1"/>
  <c r="L309" i="34"/>
  <c r="L307" i="34" s="1"/>
  <c r="J309" i="34"/>
  <c r="J307" i="34" s="1"/>
  <c r="I309" i="34"/>
  <c r="I307" i="34" s="1"/>
  <c r="H309" i="34"/>
  <c r="H307" i="34" s="1"/>
  <c r="G309" i="34"/>
  <c r="F309" i="34"/>
  <c r="F307" i="34" s="1"/>
  <c r="E309" i="34"/>
  <c r="E307" i="34" s="1"/>
  <c r="T308" i="34"/>
  <c r="AA308" i="34" s="1"/>
  <c r="Q308" i="34"/>
  <c r="Q306" i="34" s="1"/>
  <c r="P308" i="34"/>
  <c r="P306" i="34" s="1"/>
  <c r="O308" i="34"/>
  <c r="O306" i="34" s="1"/>
  <c r="N308" i="34"/>
  <c r="N306" i="34" s="1"/>
  <c r="M308" i="34"/>
  <c r="M306" i="34" s="1"/>
  <c r="L308" i="34"/>
  <c r="L306" i="34" s="1"/>
  <c r="J308" i="34"/>
  <c r="J306" i="34" s="1"/>
  <c r="I308" i="34"/>
  <c r="I306" i="34" s="1"/>
  <c r="H308" i="34"/>
  <c r="H306" i="34" s="1"/>
  <c r="G308" i="34"/>
  <c r="G306" i="34" s="1"/>
  <c r="F308" i="34"/>
  <c r="F306" i="34" s="1"/>
  <c r="E308" i="34"/>
  <c r="E306" i="34" s="1"/>
  <c r="G307" i="34"/>
  <c r="AA305" i="34"/>
  <c r="R305" i="34"/>
  <c r="K305" i="34"/>
  <c r="AA304" i="34"/>
  <c r="R304" i="34"/>
  <c r="K304" i="34"/>
  <c r="AA303" i="34"/>
  <c r="R303" i="34"/>
  <c r="K303" i="34"/>
  <c r="AA302" i="34"/>
  <c r="R302" i="34"/>
  <c r="K302" i="34"/>
  <c r="AA301" i="34"/>
  <c r="R301" i="34"/>
  <c r="K301" i="34"/>
  <c r="AA300" i="34"/>
  <c r="R300" i="34"/>
  <c r="K300" i="34"/>
  <c r="AA299" i="34"/>
  <c r="R299" i="34"/>
  <c r="K299" i="34"/>
  <c r="AA298" i="34"/>
  <c r="R298" i="34"/>
  <c r="K298" i="34"/>
  <c r="AA297" i="34"/>
  <c r="R297" i="34"/>
  <c r="K297" i="34"/>
  <c r="AA296" i="34"/>
  <c r="R296" i="34"/>
  <c r="K296" i="34"/>
  <c r="AA295" i="34"/>
  <c r="R295" i="34"/>
  <c r="K295" i="34"/>
  <c r="AA294" i="34"/>
  <c r="R294" i="34"/>
  <c r="K294" i="34"/>
  <c r="S294" i="34" s="1"/>
  <c r="AA293" i="34"/>
  <c r="U293" i="34"/>
  <c r="R293" i="34"/>
  <c r="K293" i="34"/>
  <c r="S293" i="34" s="1"/>
  <c r="W293" i="34" s="1"/>
  <c r="AA292" i="34"/>
  <c r="R292" i="34"/>
  <c r="K292" i="34"/>
  <c r="AA291" i="34"/>
  <c r="R291" i="34"/>
  <c r="K291" i="34"/>
  <c r="AA290" i="34"/>
  <c r="R290" i="34"/>
  <c r="K290" i="34"/>
  <c r="S290" i="34" s="1"/>
  <c r="AA289" i="34"/>
  <c r="R289" i="34"/>
  <c r="K289" i="34"/>
  <c r="AA288" i="34"/>
  <c r="R288" i="34"/>
  <c r="K288" i="34"/>
  <c r="AA287" i="34"/>
  <c r="R287" i="34"/>
  <c r="K287" i="34"/>
  <c r="AA286" i="34"/>
  <c r="R286" i="34"/>
  <c r="K286" i="34"/>
  <c r="S286" i="34" s="1"/>
  <c r="T285" i="34"/>
  <c r="AA285" i="34" s="1"/>
  <c r="Q285" i="34"/>
  <c r="P285" i="34"/>
  <c r="O285" i="34"/>
  <c r="N285" i="34"/>
  <c r="M285" i="34"/>
  <c r="L285" i="34"/>
  <c r="J285" i="34"/>
  <c r="I285" i="34"/>
  <c r="H285" i="34"/>
  <c r="G285" i="34"/>
  <c r="F285" i="34"/>
  <c r="E285" i="34"/>
  <c r="T284" i="34"/>
  <c r="AA284" i="34" s="1"/>
  <c r="Q284" i="34"/>
  <c r="P284" i="34"/>
  <c r="O284" i="34"/>
  <c r="N284" i="34"/>
  <c r="M284" i="34"/>
  <c r="L284" i="34"/>
  <c r="J284" i="34"/>
  <c r="I284" i="34"/>
  <c r="H284" i="34"/>
  <c r="G284" i="34"/>
  <c r="F284" i="34"/>
  <c r="E284" i="34"/>
  <c r="AA283" i="34"/>
  <c r="R283" i="34"/>
  <c r="K283" i="34"/>
  <c r="AA282" i="34"/>
  <c r="R282" i="34"/>
  <c r="K282" i="34"/>
  <c r="AA281" i="34"/>
  <c r="U281" i="34"/>
  <c r="R281" i="34"/>
  <c r="K281" i="34"/>
  <c r="AA280" i="34"/>
  <c r="U280" i="34"/>
  <c r="R280" i="34"/>
  <c r="K280" i="34"/>
  <c r="AA279" i="34"/>
  <c r="U279" i="34"/>
  <c r="R279" i="34"/>
  <c r="K279" i="34"/>
  <c r="AA278" i="34"/>
  <c r="U278" i="34"/>
  <c r="R278" i="34"/>
  <c r="K278" i="34"/>
  <c r="S278" i="34" s="1"/>
  <c r="W278" i="34" s="1"/>
  <c r="AA277" i="34"/>
  <c r="R277" i="34"/>
  <c r="K277" i="34"/>
  <c r="AA276" i="34"/>
  <c r="R276" i="34"/>
  <c r="K276" i="34"/>
  <c r="S276" i="34" s="1"/>
  <c r="AA275" i="34"/>
  <c r="U275" i="34"/>
  <c r="R275" i="34"/>
  <c r="K275" i="34"/>
  <c r="AA274" i="34"/>
  <c r="U274" i="34"/>
  <c r="R274" i="34"/>
  <c r="K274" i="34"/>
  <c r="AA273" i="34"/>
  <c r="U273" i="34"/>
  <c r="R273" i="34"/>
  <c r="K273" i="34"/>
  <c r="S273" i="34" s="1"/>
  <c r="W273" i="34" s="1"/>
  <c r="AA272" i="34"/>
  <c r="U272" i="34"/>
  <c r="R272" i="34"/>
  <c r="K272" i="34"/>
  <c r="AA271" i="34"/>
  <c r="U271" i="34"/>
  <c r="R271" i="34"/>
  <c r="K271" i="34"/>
  <c r="AA270" i="34"/>
  <c r="U270" i="34"/>
  <c r="R270" i="34"/>
  <c r="K270" i="34"/>
  <c r="AA269" i="34"/>
  <c r="R269" i="34"/>
  <c r="K269" i="34"/>
  <c r="AA268" i="34"/>
  <c r="R268" i="34"/>
  <c r="K268" i="34"/>
  <c r="T267" i="34"/>
  <c r="AA267" i="34" s="1"/>
  <c r="Q267" i="34"/>
  <c r="P267" i="34"/>
  <c r="O267" i="34"/>
  <c r="N267" i="34"/>
  <c r="M267" i="34"/>
  <c r="L267" i="34"/>
  <c r="J267" i="34"/>
  <c r="I267" i="34"/>
  <c r="H267" i="34"/>
  <c r="G267" i="34"/>
  <c r="F267" i="34"/>
  <c r="E267" i="34"/>
  <c r="T266" i="34"/>
  <c r="AA266" i="34" s="1"/>
  <c r="Q266" i="34"/>
  <c r="P266" i="34"/>
  <c r="O266" i="34"/>
  <c r="N266" i="34"/>
  <c r="M266" i="34"/>
  <c r="L266" i="34"/>
  <c r="J266" i="34"/>
  <c r="I266" i="34"/>
  <c r="H266" i="34"/>
  <c r="G266" i="34"/>
  <c r="F266" i="34"/>
  <c r="E266" i="34"/>
  <c r="AA265" i="34"/>
  <c r="R265" i="34"/>
  <c r="K265" i="34"/>
  <c r="AA264" i="34"/>
  <c r="R264" i="34"/>
  <c r="K264" i="34"/>
  <c r="AA263" i="34"/>
  <c r="U263" i="34"/>
  <c r="R263" i="34"/>
  <c r="K263" i="34"/>
  <c r="AA262" i="34"/>
  <c r="U262" i="34"/>
  <c r="R262" i="34"/>
  <c r="K262" i="34"/>
  <c r="AA261" i="34"/>
  <c r="R261" i="34"/>
  <c r="K261" i="34"/>
  <c r="AA260" i="34"/>
  <c r="R260" i="34"/>
  <c r="K260" i="34"/>
  <c r="T259" i="34"/>
  <c r="AA255" i="34"/>
  <c r="R255" i="34"/>
  <c r="S255" i="34" s="1"/>
  <c r="K255" i="34"/>
  <c r="AA254" i="34"/>
  <c r="R254" i="34"/>
  <c r="K254" i="34"/>
  <c r="S254" i="34" s="1"/>
  <c r="AA253" i="34"/>
  <c r="R253" i="34"/>
  <c r="K253" i="34"/>
  <c r="AA252" i="34"/>
  <c r="R252" i="34"/>
  <c r="K252" i="34"/>
  <c r="AA251" i="34"/>
  <c r="U251" i="34"/>
  <c r="R251" i="34"/>
  <c r="K251" i="34"/>
  <c r="AA250" i="34"/>
  <c r="U250" i="34"/>
  <c r="R250" i="34"/>
  <c r="K250" i="34"/>
  <c r="AA249" i="34"/>
  <c r="U249" i="34"/>
  <c r="R249" i="34"/>
  <c r="K249" i="34"/>
  <c r="AA248" i="34"/>
  <c r="U248" i="34"/>
  <c r="R248" i="34"/>
  <c r="K248" i="34"/>
  <c r="AA247" i="34"/>
  <c r="R247" i="34"/>
  <c r="K247" i="34"/>
  <c r="AA246" i="34"/>
  <c r="R246" i="34"/>
  <c r="K246" i="34"/>
  <c r="S246" i="34" s="1"/>
  <c r="AA245" i="34"/>
  <c r="R245" i="34"/>
  <c r="K245" i="34"/>
  <c r="AA244" i="34"/>
  <c r="R244" i="34"/>
  <c r="K244" i="34"/>
  <c r="AA243" i="34"/>
  <c r="R243" i="34"/>
  <c r="K243" i="34"/>
  <c r="AA242" i="34"/>
  <c r="R242" i="34"/>
  <c r="K242" i="34"/>
  <c r="AA241" i="34"/>
  <c r="R241" i="34"/>
  <c r="K241" i="34"/>
  <c r="AA240" i="34"/>
  <c r="R240" i="34"/>
  <c r="K240" i="34"/>
  <c r="S240" i="34" s="1"/>
  <c r="AA239" i="34"/>
  <c r="R239" i="34"/>
  <c r="K239" i="34"/>
  <c r="S239" i="34" s="1"/>
  <c r="W239" i="34" s="1"/>
  <c r="AA238" i="34"/>
  <c r="R238" i="34"/>
  <c r="K238" i="34"/>
  <c r="AA237" i="34"/>
  <c r="R237" i="34"/>
  <c r="K237" i="34"/>
  <c r="AA236" i="34"/>
  <c r="R236" i="34"/>
  <c r="K236" i="34"/>
  <c r="AA235" i="34"/>
  <c r="R235" i="34"/>
  <c r="K235" i="34"/>
  <c r="AA234" i="34"/>
  <c r="R234" i="34"/>
  <c r="K234" i="34"/>
  <c r="AA233" i="34"/>
  <c r="U233" i="34"/>
  <c r="R233" i="34"/>
  <c r="K233" i="34"/>
  <c r="AA232" i="34"/>
  <c r="U232" i="34"/>
  <c r="R232" i="34"/>
  <c r="K232" i="34"/>
  <c r="AA231" i="34"/>
  <c r="U231" i="34"/>
  <c r="R231" i="34"/>
  <c r="K231" i="34"/>
  <c r="AA230" i="34"/>
  <c r="U230" i="34"/>
  <c r="R230" i="34"/>
  <c r="K230" i="34"/>
  <c r="AA229" i="34"/>
  <c r="U229" i="34"/>
  <c r="R229" i="34"/>
  <c r="K229" i="34"/>
  <c r="AA228" i="34"/>
  <c r="U228" i="34"/>
  <c r="R228" i="34"/>
  <c r="K228" i="34"/>
  <c r="AA227" i="34"/>
  <c r="R227" i="34"/>
  <c r="K227" i="34"/>
  <c r="AA226" i="34"/>
  <c r="R226" i="34"/>
  <c r="K226" i="34"/>
  <c r="AA225" i="34"/>
  <c r="U225" i="34"/>
  <c r="R225" i="34"/>
  <c r="K225" i="34"/>
  <c r="AA224" i="34"/>
  <c r="U224" i="34"/>
  <c r="R224" i="34"/>
  <c r="K224" i="34"/>
  <c r="AA223" i="34"/>
  <c r="R223" i="34"/>
  <c r="K223" i="34"/>
  <c r="AA222" i="34"/>
  <c r="R222" i="34"/>
  <c r="K222" i="34"/>
  <c r="AA221" i="34"/>
  <c r="R221" i="34"/>
  <c r="K221" i="34"/>
  <c r="AA220" i="34"/>
  <c r="R220" i="34"/>
  <c r="K220" i="34"/>
  <c r="AA219" i="34"/>
  <c r="R219" i="34"/>
  <c r="K219" i="34"/>
  <c r="S219" i="34" s="1"/>
  <c r="AA218" i="34"/>
  <c r="R218" i="34"/>
  <c r="K218" i="34"/>
  <c r="AA217" i="34"/>
  <c r="R217" i="34"/>
  <c r="K217" i="34"/>
  <c r="AA216" i="34"/>
  <c r="R216" i="34"/>
  <c r="K216" i="34"/>
  <c r="T215" i="34"/>
  <c r="AA215" i="34" s="1"/>
  <c r="Q215" i="34"/>
  <c r="P215" i="34"/>
  <c r="O215" i="34"/>
  <c r="N215" i="34"/>
  <c r="M215" i="34"/>
  <c r="L215" i="34"/>
  <c r="J215" i="34"/>
  <c r="I215" i="34"/>
  <c r="H215" i="34"/>
  <c r="H213" i="34" s="1"/>
  <c r="G215" i="34"/>
  <c r="F215" i="34"/>
  <c r="E215" i="34"/>
  <c r="T214" i="34"/>
  <c r="AA214" i="34" s="1"/>
  <c r="Q214" i="34"/>
  <c r="P214" i="34"/>
  <c r="P212" i="34" s="1"/>
  <c r="O214" i="34"/>
  <c r="N214" i="34"/>
  <c r="M214" i="34"/>
  <c r="L214" i="34"/>
  <c r="J214" i="34"/>
  <c r="I214" i="34"/>
  <c r="H214" i="34"/>
  <c r="G214" i="34"/>
  <c r="F214" i="34"/>
  <c r="E214" i="34"/>
  <c r="E212" i="34"/>
  <c r="AA211" i="34"/>
  <c r="R211" i="34"/>
  <c r="K211" i="34"/>
  <c r="AA210" i="34"/>
  <c r="R210" i="34"/>
  <c r="K210" i="34"/>
  <c r="S210" i="34" s="1"/>
  <c r="AA209" i="34"/>
  <c r="R209" i="34"/>
  <c r="K209" i="34"/>
  <c r="S209" i="34" s="1"/>
  <c r="AA208" i="34"/>
  <c r="R208" i="34"/>
  <c r="K208" i="34"/>
  <c r="S208" i="34" s="1"/>
  <c r="AA207" i="34"/>
  <c r="R207" i="34"/>
  <c r="K207" i="34"/>
  <c r="AA206" i="34"/>
  <c r="R206" i="34"/>
  <c r="K206" i="34"/>
  <c r="AA205" i="34"/>
  <c r="R205" i="34"/>
  <c r="K205" i="34"/>
  <c r="AA204" i="34"/>
  <c r="R204" i="34"/>
  <c r="K204" i="34"/>
  <c r="S204" i="34" s="1"/>
  <c r="AA203" i="34"/>
  <c r="R203" i="34"/>
  <c r="K203" i="34"/>
  <c r="AA202" i="34"/>
  <c r="R202" i="34"/>
  <c r="K202" i="34"/>
  <c r="S202" i="34" s="1"/>
  <c r="U202" i="34" s="1"/>
  <c r="AA201" i="34"/>
  <c r="R201" i="34"/>
  <c r="K201" i="34"/>
  <c r="AA200" i="34"/>
  <c r="R200" i="34"/>
  <c r="K200" i="34"/>
  <c r="S200" i="34" s="1"/>
  <c r="U200" i="34" s="1"/>
  <c r="AA199" i="34"/>
  <c r="R199" i="34"/>
  <c r="K199" i="34"/>
  <c r="AA198" i="34"/>
  <c r="R198" i="34"/>
  <c r="K198" i="34"/>
  <c r="T197" i="34"/>
  <c r="AA197" i="34" s="1"/>
  <c r="Q197" i="34"/>
  <c r="P197" i="34"/>
  <c r="O197" i="34"/>
  <c r="N197" i="34"/>
  <c r="M197" i="34"/>
  <c r="L197" i="34"/>
  <c r="J197" i="34"/>
  <c r="I197" i="34"/>
  <c r="H197" i="34"/>
  <c r="G197" i="34"/>
  <c r="F197" i="34"/>
  <c r="E197" i="34"/>
  <c r="T196" i="34"/>
  <c r="AA196" i="34" s="1"/>
  <c r="Q196" i="34"/>
  <c r="P196" i="34"/>
  <c r="O196" i="34"/>
  <c r="N196" i="34"/>
  <c r="M196" i="34"/>
  <c r="L196" i="34"/>
  <c r="J196" i="34"/>
  <c r="I196" i="34"/>
  <c r="H196" i="34"/>
  <c r="G196" i="34"/>
  <c r="F196" i="34"/>
  <c r="E196" i="34"/>
  <c r="T195" i="34"/>
  <c r="AA191" i="34"/>
  <c r="U191" i="34"/>
  <c r="R191" i="34"/>
  <c r="K191" i="34"/>
  <c r="AA190" i="34"/>
  <c r="U190" i="34"/>
  <c r="R190" i="34"/>
  <c r="K190" i="34"/>
  <c r="AA189" i="34"/>
  <c r="R189" i="34"/>
  <c r="K189" i="34"/>
  <c r="S189" i="34" s="1"/>
  <c r="W189" i="34" s="1"/>
  <c r="AA188" i="34"/>
  <c r="R188" i="34"/>
  <c r="K188" i="34"/>
  <c r="AA187" i="34"/>
  <c r="R187" i="34"/>
  <c r="K187" i="34"/>
  <c r="AA186" i="34"/>
  <c r="R186" i="34"/>
  <c r="K186" i="34"/>
  <c r="S186" i="34" s="1"/>
  <c r="AA185" i="34"/>
  <c r="U185" i="34"/>
  <c r="R185" i="34"/>
  <c r="K185" i="34"/>
  <c r="AA184" i="34"/>
  <c r="U184" i="34"/>
  <c r="R184" i="34"/>
  <c r="K184" i="34"/>
  <c r="AA183" i="34"/>
  <c r="R183" i="34"/>
  <c r="K183" i="34"/>
  <c r="AA182" i="34"/>
  <c r="R182" i="34"/>
  <c r="K182" i="34"/>
  <c r="AA181" i="34"/>
  <c r="U181" i="34"/>
  <c r="R181" i="34"/>
  <c r="K181" i="34"/>
  <c r="AA180" i="34"/>
  <c r="U180" i="34"/>
  <c r="R180" i="34"/>
  <c r="K180" i="34"/>
  <c r="AA179" i="34"/>
  <c r="U179" i="34"/>
  <c r="R179" i="34"/>
  <c r="K179" i="34"/>
  <c r="AA178" i="34"/>
  <c r="U178" i="34"/>
  <c r="R178" i="34"/>
  <c r="K178" i="34"/>
  <c r="S178" i="34" s="1"/>
  <c r="AA177" i="34"/>
  <c r="U177" i="34"/>
  <c r="R177" i="34"/>
  <c r="K177" i="34"/>
  <c r="AA176" i="34"/>
  <c r="U176" i="34"/>
  <c r="R176" i="34"/>
  <c r="K176" i="34"/>
  <c r="S176" i="34" s="1"/>
  <c r="AA175" i="34"/>
  <c r="R175" i="34"/>
  <c r="K175" i="34"/>
  <c r="AA174" i="34"/>
  <c r="R174" i="34"/>
  <c r="K174" i="34"/>
  <c r="S174" i="34" s="1"/>
  <c r="AA173" i="34"/>
  <c r="R173" i="34"/>
  <c r="K173" i="34"/>
  <c r="AA172" i="34"/>
  <c r="R172" i="34"/>
  <c r="K172" i="34"/>
  <c r="S172" i="34" s="1"/>
  <c r="AA171" i="34"/>
  <c r="R171" i="34"/>
  <c r="K171" i="34"/>
  <c r="AA170" i="34"/>
  <c r="R170" i="34"/>
  <c r="K170" i="34"/>
  <c r="T169" i="34"/>
  <c r="AA169" i="34" s="1"/>
  <c r="Q169" i="34"/>
  <c r="P169" i="34"/>
  <c r="O169" i="34"/>
  <c r="N169" i="34"/>
  <c r="M169" i="34"/>
  <c r="L169" i="34"/>
  <c r="J169" i="34"/>
  <c r="I169" i="34"/>
  <c r="I167" i="34" s="1"/>
  <c r="H169" i="34"/>
  <c r="G169" i="34"/>
  <c r="F169" i="34"/>
  <c r="E169" i="34"/>
  <c r="E167" i="34" s="1"/>
  <c r="T168" i="34"/>
  <c r="Q168" i="34"/>
  <c r="P168" i="34"/>
  <c r="O168" i="34"/>
  <c r="N168" i="34"/>
  <c r="M168" i="34"/>
  <c r="L168" i="34"/>
  <c r="J168" i="34"/>
  <c r="J166" i="34" s="1"/>
  <c r="I168" i="34"/>
  <c r="H168" i="34"/>
  <c r="G168" i="34"/>
  <c r="F168" i="34"/>
  <c r="E168" i="34"/>
  <c r="AA165" i="34"/>
  <c r="R165" i="34"/>
  <c r="K165" i="34"/>
  <c r="AA164" i="34"/>
  <c r="R164" i="34"/>
  <c r="K164" i="34"/>
  <c r="AA163" i="34"/>
  <c r="R163" i="34"/>
  <c r="K163" i="34"/>
  <c r="AA162" i="34"/>
  <c r="R162" i="34"/>
  <c r="K162" i="34"/>
  <c r="AA161" i="34"/>
  <c r="U161" i="34"/>
  <c r="R161" i="34"/>
  <c r="K161" i="34"/>
  <c r="AA160" i="34"/>
  <c r="U160" i="34"/>
  <c r="R160" i="34"/>
  <c r="K160" i="34"/>
  <c r="AA159" i="34"/>
  <c r="R159" i="34"/>
  <c r="K159" i="34"/>
  <c r="AA158" i="34"/>
  <c r="R158" i="34"/>
  <c r="K158" i="34"/>
  <c r="AA157" i="34"/>
  <c r="U157" i="34"/>
  <c r="R157" i="34"/>
  <c r="K157" i="34"/>
  <c r="AA156" i="34"/>
  <c r="U156" i="34"/>
  <c r="R156" i="34"/>
  <c r="K156" i="34"/>
  <c r="AA155" i="34"/>
  <c r="U155" i="34"/>
  <c r="R155" i="34"/>
  <c r="K155" i="34"/>
  <c r="AA154" i="34"/>
  <c r="U154" i="34"/>
  <c r="R154" i="34"/>
  <c r="K154" i="34"/>
  <c r="AA153" i="34"/>
  <c r="U153" i="34"/>
  <c r="R153" i="34"/>
  <c r="K153" i="34"/>
  <c r="AA152" i="34"/>
  <c r="U152" i="34"/>
  <c r="R152" i="34"/>
  <c r="K152" i="34"/>
  <c r="AA151" i="34"/>
  <c r="Q151" i="34"/>
  <c r="P151" i="34"/>
  <c r="O151" i="34"/>
  <c r="N151" i="34"/>
  <c r="M151" i="34"/>
  <c r="L151" i="34"/>
  <c r="J151" i="34"/>
  <c r="I151" i="34"/>
  <c r="H151" i="34"/>
  <c r="G151" i="34"/>
  <c r="F151" i="34"/>
  <c r="E151" i="34"/>
  <c r="AA150" i="34"/>
  <c r="Q150" i="34"/>
  <c r="P150" i="34"/>
  <c r="O150" i="34"/>
  <c r="N150" i="34"/>
  <c r="M150" i="34"/>
  <c r="L150" i="34"/>
  <c r="J150" i="34"/>
  <c r="I150" i="34"/>
  <c r="H150" i="34"/>
  <c r="G150" i="34"/>
  <c r="F150" i="34"/>
  <c r="E150" i="34"/>
  <c r="AA149" i="34"/>
  <c r="U149" i="34"/>
  <c r="R149" i="34"/>
  <c r="S149" i="34" s="1"/>
  <c r="W149" i="34" s="1"/>
  <c r="AA148" i="34"/>
  <c r="U148" i="34"/>
  <c r="R148" i="34"/>
  <c r="S148" i="34" s="1"/>
  <c r="W148" i="34" s="1"/>
  <c r="AA147" i="34"/>
  <c r="U147" i="34"/>
  <c r="S147" i="34"/>
  <c r="W147" i="34" s="1"/>
  <c r="R147" i="34"/>
  <c r="AA146" i="34"/>
  <c r="U146" i="34"/>
  <c r="R146" i="34"/>
  <c r="S146" i="34" s="1"/>
  <c r="W146" i="34" s="1"/>
  <c r="AA145" i="34"/>
  <c r="R145" i="34"/>
  <c r="K145" i="34"/>
  <c r="AA144" i="34"/>
  <c r="R144" i="34"/>
  <c r="K144" i="34"/>
  <c r="AA143" i="34"/>
  <c r="U143" i="34"/>
  <c r="R143" i="34"/>
  <c r="K143" i="34"/>
  <c r="AA142" i="34"/>
  <c r="U142" i="34"/>
  <c r="R142" i="34"/>
  <c r="K142" i="34"/>
  <c r="AA141" i="34"/>
  <c r="K141" i="34"/>
  <c r="AA140" i="34"/>
  <c r="K140" i="34"/>
  <c r="AA139" i="34"/>
  <c r="K139" i="34"/>
  <c r="AA138" i="34"/>
  <c r="K138" i="34"/>
  <c r="S138" i="34" s="1"/>
  <c r="W138" i="34" s="1"/>
  <c r="AA137" i="34"/>
  <c r="R137" i="34"/>
  <c r="K137" i="34"/>
  <c r="AA136" i="34"/>
  <c r="R136" i="34"/>
  <c r="K136" i="34"/>
  <c r="AA135" i="34"/>
  <c r="R135" i="34"/>
  <c r="K135" i="34"/>
  <c r="AA134" i="34"/>
  <c r="R134" i="34"/>
  <c r="K134" i="34"/>
  <c r="AA133" i="34"/>
  <c r="R133" i="34"/>
  <c r="K133" i="34"/>
  <c r="AA132" i="34"/>
  <c r="R132" i="34"/>
  <c r="K132" i="34"/>
  <c r="T131" i="34"/>
  <c r="AA127" i="34"/>
  <c r="R127" i="34"/>
  <c r="K127" i="34"/>
  <c r="AA126" i="34"/>
  <c r="R126" i="34"/>
  <c r="K126" i="34"/>
  <c r="AA125" i="34"/>
  <c r="R125" i="34"/>
  <c r="K125" i="34"/>
  <c r="AA124" i="34"/>
  <c r="R124" i="34"/>
  <c r="K124" i="34"/>
  <c r="T123" i="34"/>
  <c r="AA123" i="34" s="1"/>
  <c r="Q123" i="34"/>
  <c r="P123" i="34"/>
  <c r="O123" i="34"/>
  <c r="N123" i="34"/>
  <c r="M123" i="34"/>
  <c r="L123" i="34"/>
  <c r="J123" i="34"/>
  <c r="I123" i="34"/>
  <c r="H123" i="34"/>
  <c r="G123" i="34"/>
  <c r="F123" i="34"/>
  <c r="E123" i="34"/>
  <c r="AA122" i="34"/>
  <c r="Q122" i="34"/>
  <c r="P122" i="34"/>
  <c r="O122" i="34"/>
  <c r="N122" i="34"/>
  <c r="M122" i="34"/>
  <c r="L122" i="34"/>
  <c r="J122" i="34"/>
  <c r="I122" i="34"/>
  <c r="H122" i="34"/>
  <c r="G122" i="34"/>
  <c r="F122" i="34"/>
  <c r="E122" i="34"/>
  <c r="AA121" i="34"/>
  <c r="R121" i="34"/>
  <c r="K121" i="34"/>
  <c r="AA120" i="34"/>
  <c r="R120" i="34"/>
  <c r="K120" i="34"/>
  <c r="AA119" i="34"/>
  <c r="U119" i="34"/>
  <c r="R119" i="34"/>
  <c r="K119" i="34"/>
  <c r="S119" i="34" s="1"/>
  <c r="W119" i="34" s="1"/>
  <c r="AA118" i="34"/>
  <c r="U118" i="34"/>
  <c r="R118" i="34"/>
  <c r="K118" i="34"/>
  <c r="AA117" i="34"/>
  <c r="U117" i="34"/>
  <c r="R117" i="34"/>
  <c r="K117" i="34"/>
  <c r="AA116" i="34"/>
  <c r="U116" i="34"/>
  <c r="R116" i="34"/>
  <c r="K116" i="34"/>
  <c r="S116" i="34" s="1"/>
  <c r="W116" i="34" s="1"/>
  <c r="AA115" i="34"/>
  <c r="U115" i="34"/>
  <c r="R115" i="34"/>
  <c r="K115" i="34"/>
  <c r="AA114" i="34"/>
  <c r="U114" i="34"/>
  <c r="R114" i="34"/>
  <c r="K114" i="34"/>
  <c r="AA113" i="34"/>
  <c r="R113" i="34"/>
  <c r="K113" i="34"/>
  <c r="AA112" i="34"/>
  <c r="R112" i="34"/>
  <c r="K112" i="34"/>
  <c r="AA111" i="34"/>
  <c r="U111" i="34"/>
  <c r="R111" i="34"/>
  <c r="K111" i="34"/>
  <c r="AA110" i="34"/>
  <c r="U110" i="34"/>
  <c r="R110" i="34"/>
  <c r="K110" i="34"/>
  <c r="AA109" i="34"/>
  <c r="U109" i="34"/>
  <c r="R109" i="34"/>
  <c r="K109" i="34"/>
  <c r="AA108" i="34"/>
  <c r="U108" i="34"/>
  <c r="R108" i="34"/>
  <c r="K108" i="34"/>
  <c r="S108" i="34" s="1"/>
  <c r="AA107" i="34"/>
  <c r="R107" i="34"/>
  <c r="K107" i="34"/>
  <c r="AA106" i="34"/>
  <c r="R106" i="34"/>
  <c r="K106" i="34"/>
  <c r="AA105" i="34"/>
  <c r="U105" i="34"/>
  <c r="R105" i="34"/>
  <c r="K105" i="34"/>
  <c r="AA104" i="34"/>
  <c r="U104" i="34"/>
  <c r="R104" i="34"/>
  <c r="K104" i="34"/>
  <c r="AA103" i="34"/>
  <c r="R103" i="34"/>
  <c r="K103" i="34"/>
  <c r="AA102" i="34"/>
  <c r="R102" i="34"/>
  <c r="K102" i="34"/>
  <c r="AA101" i="34"/>
  <c r="U101" i="34"/>
  <c r="R101" i="34"/>
  <c r="K101" i="34"/>
  <c r="AA100" i="34"/>
  <c r="U100" i="34"/>
  <c r="R100" i="34"/>
  <c r="K100" i="34"/>
  <c r="AA99" i="34"/>
  <c r="U99" i="34"/>
  <c r="R99" i="34"/>
  <c r="K99" i="34"/>
  <c r="AA98" i="34"/>
  <c r="U98" i="34"/>
  <c r="R98" i="34"/>
  <c r="K98" i="34"/>
  <c r="AA97" i="34"/>
  <c r="R97" i="34"/>
  <c r="K97" i="34"/>
  <c r="AA96" i="34"/>
  <c r="R96" i="34"/>
  <c r="K96" i="34"/>
  <c r="S96" i="34" s="1"/>
  <c r="AA95" i="34"/>
  <c r="R95" i="34"/>
  <c r="K95" i="34"/>
  <c r="AA94" i="34"/>
  <c r="R94" i="34"/>
  <c r="K94" i="34"/>
  <c r="S94" i="34" s="1"/>
  <c r="AA93" i="34"/>
  <c r="R93" i="34"/>
  <c r="K93" i="34"/>
  <c r="AA92" i="34"/>
  <c r="R92" i="34"/>
  <c r="K92" i="34"/>
  <c r="S92" i="34" s="1"/>
  <c r="AA91" i="34"/>
  <c r="U91" i="34"/>
  <c r="R91" i="34"/>
  <c r="K91" i="34"/>
  <c r="AA90" i="34"/>
  <c r="U90" i="34"/>
  <c r="R90" i="34"/>
  <c r="K90" i="34"/>
  <c r="AA89" i="34"/>
  <c r="U89" i="34"/>
  <c r="R89" i="34"/>
  <c r="K89" i="34"/>
  <c r="S89" i="34" s="1"/>
  <c r="W89" i="34" s="1"/>
  <c r="AA88" i="34"/>
  <c r="U88" i="34"/>
  <c r="R88" i="34"/>
  <c r="K88" i="34"/>
  <c r="AA87" i="34"/>
  <c r="U87" i="34"/>
  <c r="R87" i="34"/>
  <c r="K87" i="34"/>
  <c r="AA86" i="34"/>
  <c r="U86" i="34"/>
  <c r="R86" i="34"/>
  <c r="K86" i="34"/>
  <c r="AA85" i="34"/>
  <c r="U85" i="34"/>
  <c r="R85" i="34"/>
  <c r="K85" i="34"/>
  <c r="AA84" i="34"/>
  <c r="U84" i="34"/>
  <c r="R84" i="34"/>
  <c r="K84" i="34"/>
  <c r="AA83" i="34"/>
  <c r="R83" i="34"/>
  <c r="K83" i="34"/>
  <c r="AA82" i="34"/>
  <c r="R82" i="34"/>
  <c r="K82" i="34"/>
  <c r="T81" i="34"/>
  <c r="AA81" i="34" s="1"/>
  <c r="Q81" i="34"/>
  <c r="P81" i="34"/>
  <c r="O81" i="34"/>
  <c r="N81" i="34"/>
  <c r="M81" i="34"/>
  <c r="L81" i="34"/>
  <c r="J81" i="34"/>
  <c r="I81" i="34"/>
  <c r="H81" i="34"/>
  <c r="G81" i="34"/>
  <c r="F81" i="34"/>
  <c r="E81" i="34"/>
  <c r="T80" i="34"/>
  <c r="AA80" i="34" s="1"/>
  <c r="Q80" i="34"/>
  <c r="P80" i="34"/>
  <c r="O80" i="34"/>
  <c r="N80" i="34"/>
  <c r="M80" i="34"/>
  <c r="L80" i="34"/>
  <c r="J80" i="34"/>
  <c r="I80" i="34"/>
  <c r="H80" i="34"/>
  <c r="G80" i="34"/>
  <c r="F80" i="34"/>
  <c r="E80" i="34"/>
  <c r="AA79" i="34"/>
  <c r="R79" i="34"/>
  <c r="K79" i="34"/>
  <c r="AA78" i="34"/>
  <c r="R78" i="34"/>
  <c r="K78" i="34"/>
  <c r="AA77" i="34"/>
  <c r="U77" i="34"/>
  <c r="R77" i="34"/>
  <c r="K77" i="34"/>
  <c r="AA76" i="34"/>
  <c r="U76" i="34"/>
  <c r="R76" i="34"/>
  <c r="K76" i="34"/>
  <c r="AA75" i="34"/>
  <c r="R75" i="34"/>
  <c r="K75" i="34"/>
  <c r="AA74" i="34"/>
  <c r="R74" i="34"/>
  <c r="K74" i="34"/>
  <c r="AA73" i="34"/>
  <c r="R73" i="34"/>
  <c r="K73" i="34"/>
  <c r="AA72" i="34"/>
  <c r="R72" i="34"/>
  <c r="K72" i="34"/>
  <c r="AA71" i="34"/>
  <c r="R71" i="34"/>
  <c r="K71" i="34"/>
  <c r="AA70" i="34"/>
  <c r="R70" i="34"/>
  <c r="K70" i="34"/>
  <c r="S70" i="34" s="1"/>
  <c r="AA69" i="34"/>
  <c r="R69" i="34"/>
  <c r="K69" i="34"/>
  <c r="AA68" i="34"/>
  <c r="R68" i="34"/>
  <c r="K68" i="34"/>
  <c r="T67" i="34"/>
  <c r="A65" i="34"/>
  <c r="A129" i="34" s="1"/>
  <c r="A193" i="34" s="1"/>
  <c r="A257" i="34" s="1"/>
  <c r="A321" i="34" s="1"/>
  <c r="A385" i="34" s="1"/>
  <c r="AA63" i="34"/>
  <c r="U63" i="34"/>
  <c r="R63" i="34"/>
  <c r="K63" i="34"/>
  <c r="S63" i="34" s="1"/>
  <c r="W63" i="34" s="1"/>
  <c r="AA62" i="34"/>
  <c r="U62" i="34"/>
  <c r="R62" i="34"/>
  <c r="K62" i="34"/>
  <c r="AA61" i="34"/>
  <c r="R61" i="34"/>
  <c r="K61" i="34"/>
  <c r="AA60" i="34"/>
  <c r="R60" i="34"/>
  <c r="K60" i="34"/>
  <c r="T59" i="34"/>
  <c r="AA59" i="34" s="1"/>
  <c r="Q59" i="34"/>
  <c r="P59" i="34"/>
  <c r="O59" i="34"/>
  <c r="N59" i="34"/>
  <c r="M59" i="34"/>
  <c r="L59" i="34"/>
  <c r="J59" i="34"/>
  <c r="I59" i="34"/>
  <c r="H59" i="34"/>
  <c r="G59" i="34"/>
  <c r="F59" i="34"/>
  <c r="E59" i="34"/>
  <c r="AA58" i="34"/>
  <c r="Q58" i="34"/>
  <c r="P58" i="34"/>
  <c r="O58" i="34"/>
  <c r="N58" i="34"/>
  <c r="M58" i="34"/>
  <c r="L58" i="34"/>
  <c r="J58" i="34"/>
  <c r="I58" i="34"/>
  <c r="H58" i="34"/>
  <c r="G58" i="34"/>
  <c r="F58" i="34"/>
  <c r="E58" i="34"/>
  <c r="AA57" i="34"/>
  <c r="U57" i="34"/>
  <c r="R57" i="34"/>
  <c r="K57" i="34"/>
  <c r="AA56" i="34"/>
  <c r="U56" i="34"/>
  <c r="R56" i="34"/>
  <c r="K56" i="34"/>
  <c r="AA55" i="34"/>
  <c r="U55" i="34"/>
  <c r="R55" i="34"/>
  <c r="K55" i="34"/>
  <c r="S55" i="34" s="1"/>
  <c r="AA54" i="34"/>
  <c r="U54" i="34"/>
  <c r="R54" i="34"/>
  <c r="K54" i="34"/>
  <c r="AA53" i="34"/>
  <c r="U53" i="34"/>
  <c r="R53" i="34"/>
  <c r="K53" i="34"/>
  <c r="AA52" i="34"/>
  <c r="U52" i="34"/>
  <c r="R52" i="34"/>
  <c r="K52" i="34"/>
  <c r="AA51" i="34"/>
  <c r="U51" i="34"/>
  <c r="R51" i="34"/>
  <c r="K51" i="34"/>
  <c r="AA50" i="34"/>
  <c r="U50" i="34"/>
  <c r="R50" i="34"/>
  <c r="K50" i="34"/>
  <c r="S50" i="34" s="1"/>
  <c r="W50" i="34" s="1"/>
  <c r="AA49" i="34"/>
  <c r="U49" i="34"/>
  <c r="R49" i="34"/>
  <c r="K49" i="34"/>
  <c r="AA48" i="34"/>
  <c r="U48" i="34"/>
  <c r="R48" i="34"/>
  <c r="K48" i="34"/>
  <c r="AA47" i="34"/>
  <c r="U47" i="34"/>
  <c r="R47" i="34"/>
  <c r="K47" i="34"/>
  <c r="S47" i="34" s="1"/>
  <c r="W47" i="34" s="1"/>
  <c r="AA46" i="34"/>
  <c r="U46" i="34"/>
  <c r="R46" i="34"/>
  <c r="K46" i="34"/>
  <c r="AA45" i="34"/>
  <c r="U45" i="34"/>
  <c r="R45" i="34"/>
  <c r="K45" i="34"/>
  <c r="AA44" i="34"/>
  <c r="U44" i="34"/>
  <c r="R44" i="34"/>
  <c r="K44" i="34"/>
  <c r="AA43" i="34"/>
  <c r="U43" i="34"/>
  <c r="R43" i="34"/>
  <c r="K43" i="34"/>
  <c r="S43" i="34" s="1"/>
  <c r="W43" i="34" s="1"/>
  <c r="AA42" i="34"/>
  <c r="U42" i="34"/>
  <c r="R42" i="34"/>
  <c r="K42" i="34"/>
  <c r="S42" i="34" s="1"/>
  <c r="W42" i="34" s="1"/>
  <c r="AA41" i="34"/>
  <c r="U41" i="34"/>
  <c r="R41" i="34"/>
  <c r="K41" i="34"/>
  <c r="AA40" i="34"/>
  <c r="U40" i="34"/>
  <c r="R40" i="34"/>
  <c r="K40" i="34"/>
  <c r="S40" i="34" s="1"/>
  <c r="W40" i="34" s="1"/>
  <c r="AA39" i="34"/>
  <c r="U39" i="34"/>
  <c r="R39" i="34"/>
  <c r="K39" i="34"/>
  <c r="S39" i="34" s="1"/>
  <c r="W39" i="34" s="1"/>
  <c r="AA38" i="34"/>
  <c r="U38" i="34"/>
  <c r="R38" i="34"/>
  <c r="K38" i="34"/>
  <c r="S38" i="34" s="1"/>
  <c r="W38" i="34" s="1"/>
  <c r="AA37" i="34"/>
  <c r="U37" i="34"/>
  <c r="R37" i="34"/>
  <c r="K37" i="34"/>
  <c r="AA36" i="34"/>
  <c r="U36" i="34"/>
  <c r="R36" i="34"/>
  <c r="K36" i="34"/>
  <c r="AA35" i="34"/>
  <c r="U35" i="34"/>
  <c r="R35" i="34"/>
  <c r="K35" i="34"/>
  <c r="S35" i="34" s="1"/>
  <c r="AA34" i="34"/>
  <c r="U34" i="34"/>
  <c r="R34" i="34"/>
  <c r="K34" i="34"/>
  <c r="AA33" i="34"/>
  <c r="U33" i="34"/>
  <c r="R33" i="34"/>
  <c r="K33" i="34"/>
  <c r="S33" i="34" s="1"/>
  <c r="AA32" i="34"/>
  <c r="U32" i="34"/>
  <c r="R32" i="34"/>
  <c r="K32" i="34"/>
  <c r="S32" i="34" s="1"/>
  <c r="AA31" i="34"/>
  <c r="U31" i="34"/>
  <c r="R31" i="34"/>
  <c r="K31" i="34"/>
  <c r="AA30" i="34"/>
  <c r="U30" i="34"/>
  <c r="R30" i="34"/>
  <c r="K30" i="34"/>
  <c r="AA29" i="34"/>
  <c r="R29" i="34"/>
  <c r="K29" i="34"/>
  <c r="AA28" i="34"/>
  <c r="R28" i="34"/>
  <c r="K28" i="34"/>
  <c r="AA27" i="34"/>
  <c r="U27" i="34"/>
  <c r="R27" i="34"/>
  <c r="K27" i="34"/>
  <c r="S27" i="34" s="1"/>
  <c r="W27" i="34" s="1"/>
  <c r="AA26" i="34"/>
  <c r="U26" i="34"/>
  <c r="R26" i="34"/>
  <c r="K26" i="34"/>
  <c r="AA25" i="34"/>
  <c r="U25" i="34"/>
  <c r="R25" i="34"/>
  <c r="K25" i="34"/>
  <c r="AA24" i="34"/>
  <c r="U24" i="34"/>
  <c r="R24" i="34"/>
  <c r="K24" i="34"/>
  <c r="S24" i="34" s="1"/>
  <c r="W24" i="34" s="1"/>
  <c r="AA23" i="34"/>
  <c r="R23" i="34"/>
  <c r="K23" i="34"/>
  <c r="S23" i="34" s="1"/>
  <c r="AA22" i="34"/>
  <c r="R22" i="34"/>
  <c r="K22" i="34"/>
  <c r="AA21" i="34"/>
  <c r="U21" i="34"/>
  <c r="R21" i="34"/>
  <c r="K21" i="34"/>
  <c r="AA20" i="34"/>
  <c r="U20" i="34"/>
  <c r="R20" i="34"/>
  <c r="K20" i="34"/>
  <c r="AA19" i="34"/>
  <c r="U19" i="34"/>
  <c r="R19" i="34"/>
  <c r="K19" i="34"/>
  <c r="AA18" i="34"/>
  <c r="U18" i="34"/>
  <c r="R18" i="34"/>
  <c r="K18" i="34"/>
  <c r="AA17" i="34"/>
  <c r="U17" i="34"/>
  <c r="R17" i="34"/>
  <c r="K17" i="34"/>
  <c r="AA16" i="34"/>
  <c r="U16" i="34"/>
  <c r="R16" i="34"/>
  <c r="K16" i="34"/>
  <c r="AA15" i="34"/>
  <c r="U15" i="34"/>
  <c r="R15" i="34"/>
  <c r="K15" i="34"/>
  <c r="AA14" i="34"/>
  <c r="U14" i="34"/>
  <c r="R14" i="34"/>
  <c r="K14" i="34"/>
  <c r="AA13" i="34"/>
  <c r="R13" i="34"/>
  <c r="K13" i="34"/>
  <c r="AA12" i="34"/>
  <c r="R12" i="34"/>
  <c r="K12" i="34"/>
  <c r="AA11" i="34"/>
  <c r="U11" i="34"/>
  <c r="R11" i="34"/>
  <c r="K11" i="34"/>
  <c r="AA10" i="34"/>
  <c r="U10" i="34"/>
  <c r="R10" i="34"/>
  <c r="K10" i="34"/>
  <c r="T9" i="34"/>
  <c r="Q9" i="34"/>
  <c r="P9" i="34"/>
  <c r="O9" i="34"/>
  <c r="N9" i="34"/>
  <c r="M9" i="34"/>
  <c r="L9" i="34"/>
  <c r="J9" i="34"/>
  <c r="I9" i="34"/>
  <c r="H9" i="34"/>
  <c r="G9" i="34"/>
  <c r="F9" i="34"/>
  <c r="E9" i="34"/>
  <c r="T8" i="34"/>
  <c r="AA8" i="34" s="1"/>
  <c r="Q8" i="34"/>
  <c r="P8" i="34"/>
  <c r="O8" i="34"/>
  <c r="N8" i="34"/>
  <c r="M8" i="34"/>
  <c r="L8" i="34"/>
  <c r="J8" i="34"/>
  <c r="I8" i="34"/>
  <c r="H8" i="34"/>
  <c r="G8" i="34"/>
  <c r="F8" i="34"/>
  <c r="E8" i="34"/>
  <c r="M71" i="33"/>
  <c r="Q66" i="33"/>
  <c r="J66" i="33"/>
  <c r="F71" i="33"/>
  <c r="D71" i="33"/>
  <c r="K61" i="33"/>
  <c r="M61" i="33"/>
  <c r="Q56" i="33"/>
  <c r="J56" i="33"/>
  <c r="F61" i="33"/>
  <c r="D61" i="33"/>
  <c r="K51" i="33"/>
  <c r="N6" i="33"/>
  <c r="M51" i="33"/>
  <c r="Q46" i="33"/>
  <c r="F51" i="33"/>
  <c r="D51" i="33"/>
  <c r="F41" i="33"/>
  <c r="M41" i="33"/>
  <c r="K41" i="33"/>
  <c r="Q36" i="33"/>
  <c r="D41" i="33"/>
  <c r="M31" i="33"/>
  <c r="L6" i="33"/>
  <c r="F31" i="33"/>
  <c r="D6" i="33"/>
  <c r="M21" i="33"/>
  <c r="K21" i="33"/>
  <c r="D21" i="33"/>
  <c r="P6" i="33"/>
  <c r="O6" i="33"/>
  <c r="M6" i="33"/>
  <c r="K6" i="33"/>
  <c r="I6" i="33"/>
  <c r="H6" i="33"/>
  <c r="G6" i="33"/>
  <c r="E6" i="33"/>
  <c r="C86" i="32"/>
  <c r="M84" i="32"/>
  <c r="K84" i="32"/>
  <c r="Q84" i="32" s="1"/>
  <c r="F84" i="32"/>
  <c r="D84" i="32"/>
  <c r="J84" i="32" s="1"/>
  <c r="C84" i="32"/>
  <c r="C83" i="32"/>
  <c r="Q81" i="32"/>
  <c r="P81" i="32"/>
  <c r="K81" i="32"/>
  <c r="I81" i="32"/>
  <c r="H81" i="32"/>
  <c r="C81" i="32"/>
  <c r="C80" i="32"/>
  <c r="O81" i="32"/>
  <c r="C78" i="32"/>
  <c r="C77" i="32"/>
  <c r="C74" i="32"/>
  <c r="M72" i="32"/>
  <c r="K72" i="32"/>
  <c r="Q72" i="32" s="1"/>
  <c r="F72" i="32"/>
  <c r="D72" i="32"/>
  <c r="C72" i="32"/>
  <c r="C71" i="32"/>
  <c r="Q69" i="32"/>
  <c r="P69" i="32"/>
  <c r="K69" i="32"/>
  <c r="I69" i="32"/>
  <c r="H69" i="32"/>
  <c r="C69" i="32"/>
  <c r="C68" i="32"/>
  <c r="O69" i="32"/>
  <c r="C66" i="32"/>
  <c r="C65" i="32"/>
  <c r="C62" i="32"/>
  <c r="M60" i="32"/>
  <c r="K60" i="32"/>
  <c r="F60" i="32"/>
  <c r="D60" i="32"/>
  <c r="C60" i="32"/>
  <c r="C59" i="32"/>
  <c r="Q57" i="32"/>
  <c r="P57" i="32"/>
  <c r="K57" i="32"/>
  <c r="I57" i="32"/>
  <c r="H57" i="32"/>
  <c r="C57" i="32"/>
  <c r="C56" i="32"/>
  <c r="O57" i="32"/>
  <c r="C54" i="32"/>
  <c r="C53" i="32"/>
  <c r="C50" i="32"/>
  <c r="M48" i="32"/>
  <c r="K48" i="32"/>
  <c r="F48" i="32"/>
  <c r="D48" i="32"/>
  <c r="C48" i="32"/>
  <c r="C47" i="32"/>
  <c r="Q45" i="32"/>
  <c r="P45" i="32"/>
  <c r="K45" i="32"/>
  <c r="I45" i="32"/>
  <c r="H45" i="32"/>
  <c r="C45" i="32"/>
  <c r="C44" i="32"/>
  <c r="O45" i="32"/>
  <c r="C42" i="32"/>
  <c r="C41" i="32"/>
  <c r="C38" i="32"/>
  <c r="M36" i="32"/>
  <c r="K36" i="32"/>
  <c r="Q36" i="32" s="1"/>
  <c r="F36" i="32"/>
  <c r="D36" i="32"/>
  <c r="C35" i="32"/>
  <c r="Q33" i="32"/>
  <c r="P33" i="32"/>
  <c r="K33" i="32"/>
  <c r="I33" i="32"/>
  <c r="H33" i="32"/>
  <c r="C33" i="32"/>
  <c r="C32" i="32"/>
  <c r="O33" i="32"/>
  <c r="C30" i="32"/>
  <c r="C29" i="32"/>
  <c r="C26" i="32"/>
  <c r="K24" i="32"/>
  <c r="Q24" i="32" s="1"/>
  <c r="D24" i="32"/>
  <c r="C24" i="32"/>
  <c r="C23" i="32"/>
  <c r="C21" i="32"/>
  <c r="C20" i="32"/>
  <c r="C18" i="32"/>
  <c r="C17" i="32"/>
  <c r="C15" i="32"/>
  <c r="Q6" i="32"/>
  <c r="P6" i="32"/>
  <c r="O6" i="32"/>
  <c r="N6" i="32"/>
  <c r="M6" i="32"/>
  <c r="L6" i="32"/>
  <c r="K6" i="32"/>
  <c r="I6" i="32"/>
  <c r="H6" i="32"/>
  <c r="G6" i="32"/>
  <c r="F6" i="32"/>
  <c r="E6" i="32"/>
  <c r="D6" i="32"/>
  <c r="C87" i="32"/>
  <c r="D192" i="31"/>
  <c r="S185" i="31"/>
  <c r="O184" i="31"/>
  <c r="D182" i="31"/>
  <c r="X185" i="31"/>
  <c r="V185" i="31"/>
  <c r="R185" i="31"/>
  <c r="N185" i="31"/>
  <c r="M185" i="31"/>
  <c r="V184" i="31"/>
  <c r="U184" i="31"/>
  <c r="N184" i="31"/>
  <c r="J184" i="31"/>
  <c r="I184" i="31"/>
  <c r="T175" i="31"/>
  <c r="X174" i="31"/>
  <c r="P174" i="31"/>
  <c r="D172" i="31"/>
  <c r="V175" i="31"/>
  <c r="N175" i="31"/>
  <c r="R174" i="31"/>
  <c r="L174" i="31"/>
  <c r="K174" i="31"/>
  <c r="D162" i="31"/>
  <c r="S161" i="31"/>
  <c r="J160" i="31"/>
  <c r="J168" i="31" s="1"/>
  <c r="D152" i="31"/>
  <c r="P155" i="31"/>
  <c r="K155" i="31"/>
  <c r="O154" i="31"/>
  <c r="N154" i="31"/>
  <c r="M154" i="31"/>
  <c r="G154" i="31"/>
  <c r="K144" i="31"/>
  <c r="D142" i="31"/>
  <c r="V145" i="31"/>
  <c r="U145" i="31"/>
  <c r="T145" i="31"/>
  <c r="N145" i="31"/>
  <c r="J145" i="31"/>
  <c r="X144" i="31"/>
  <c r="R144" i="31"/>
  <c r="Q144" i="31"/>
  <c r="P144" i="31"/>
  <c r="J144" i="31"/>
  <c r="X135" i="31"/>
  <c r="P135" i="31"/>
  <c r="D132" i="31"/>
  <c r="V135" i="31"/>
  <c r="S135" i="31"/>
  <c r="R135" i="31"/>
  <c r="M135" i="31"/>
  <c r="J135" i="31"/>
  <c r="G135" i="31"/>
  <c r="F135" i="31"/>
  <c r="S134" i="31"/>
  <c r="I134" i="31"/>
  <c r="G134" i="31"/>
  <c r="U124" i="31"/>
  <c r="M124" i="31"/>
  <c r="D122" i="31"/>
  <c r="X125" i="31"/>
  <c r="W125" i="31"/>
  <c r="T125" i="31"/>
  <c r="N125" i="31"/>
  <c r="M125" i="31"/>
  <c r="L125" i="31"/>
  <c r="K125" i="31"/>
  <c r="H125" i="31"/>
  <c r="W124" i="31"/>
  <c r="O124" i="31"/>
  <c r="K124" i="31"/>
  <c r="I124" i="31"/>
  <c r="J115" i="31"/>
  <c r="D112" i="31"/>
  <c r="X115" i="31"/>
  <c r="P115" i="31"/>
  <c r="J114" i="31"/>
  <c r="I114" i="31"/>
  <c r="D102" i="31"/>
  <c r="B96" i="31"/>
  <c r="S90" i="31"/>
  <c r="Q90" i="31"/>
  <c r="N90" i="31"/>
  <c r="K90" i="31"/>
  <c r="S89" i="31"/>
  <c r="Q89" i="31"/>
  <c r="P89" i="31"/>
  <c r="N89" i="31"/>
  <c r="K89" i="31"/>
  <c r="D87" i="31"/>
  <c r="V90" i="31"/>
  <c r="T90" i="31"/>
  <c r="R90" i="31"/>
  <c r="L90" i="31"/>
  <c r="J90" i="31"/>
  <c r="G90" i="31"/>
  <c r="V89" i="31"/>
  <c r="T89" i="31"/>
  <c r="R89" i="31"/>
  <c r="L89" i="31"/>
  <c r="J89" i="31"/>
  <c r="G89" i="31"/>
  <c r="D77" i="31"/>
  <c r="W80" i="31"/>
  <c r="U80" i="31"/>
  <c r="U79" i="31"/>
  <c r="T79" i="31"/>
  <c r="S79" i="31"/>
  <c r="Y193" i="31"/>
  <c r="X193" i="31"/>
  <c r="W193" i="31"/>
  <c r="P193" i="31"/>
  <c r="O193" i="31"/>
  <c r="G193" i="31"/>
  <c r="S192" i="31"/>
  <c r="K192" i="31"/>
  <c r="J192" i="31"/>
  <c r="I192" i="31"/>
  <c r="G192" i="31"/>
  <c r="D67" i="31"/>
  <c r="X60" i="31"/>
  <c r="W60" i="31"/>
  <c r="V60" i="31"/>
  <c r="U60" i="31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Y59" i="31"/>
  <c r="X59" i="31"/>
  <c r="W59" i="31"/>
  <c r="V59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Y60" i="31"/>
  <c r="D57" i="31"/>
  <c r="P50" i="31"/>
  <c r="D47" i="31"/>
  <c r="Q50" i="31"/>
  <c r="M49" i="31"/>
  <c r="Q40" i="31"/>
  <c r="U39" i="31"/>
  <c r="P39" i="31"/>
  <c r="H39" i="31"/>
  <c r="D37" i="31"/>
  <c r="X40" i="31"/>
  <c r="S40" i="31"/>
  <c r="R40" i="31"/>
  <c r="K40" i="31"/>
  <c r="V39" i="31"/>
  <c r="O39" i="31"/>
  <c r="N39" i="31"/>
  <c r="W30" i="31"/>
  <c r="U30" i="31"/>
  <c r="O30" i="31"/>
  <c r="Q29" i="31"/>
  <c r="D27" i="31"/>
  <c r="V30" i="31"/>
  <c r="T30" i="31"/>
  <c r="J29" i="31"/>
  <c r="X20" i="31"/>
  <c r="V20" i="31"/>
  <c r="S20" i="31"/>
  <c r="Q20" i="31"/>
  <c r="N20" i="31"/>
  <c r="T19" i="31"/>
  <c r="M19" i="31"/>
  <c r="L19" i="31"/>
  <c r="J19" i="31"/>
  <c r="D17" i="31"/>
  <c r="T20" i="31"/>
  <c r="M20" i="31"/>
  <c r="L20" i="31"/>
  <c r="G20" i="31"/>
  <c r="X19" i="31"/>
  <c r="V19" i="31"/>
  <c r="Q19" i="31"/>
  <c r="K19" i="31"/>
  <c r="I19" i="31"/>
  <c r="K29" i="31" l="1"/>
  <c r="L40" i="31"/>
  <c r="V155" i="31"/>
  <c r="P30" i="31"/>
  <c r="H114" i="31"/>
  <c r="U19" i="31"/>
  <c r="H20" i="31"/>
  <c r="I39" i="31"/>
  <c r="S154" i="31"/>
  <c r="T396" i="34"/>
  <c r="AA396" i="34" s="1"/>
  <c r="Q397" i="34"/>
  <c r="S102" i="34"/>
  <c r="S104" i="34"/>
  <c r="S109" i="34"/>
  <c r="S112" i="34"/>
  <c r="U112" i="34" s="1"/>
  <c r="S120" i="34"/>
  <c r="S135" i="34"/>
  <c r="S137" i="34"/>
  <c r="S162" i="34"/>
  <c r="S164" i="34"/>
  <c r="S190" i="34"/>
  <c r="S274" i="34"/>
  <c r="W274" i="34" s="1"/>
  <c r="S342" i="34"/>
  <c r="S344" i="34"/>
  <c r="S348" i="34"/>
  <c r="S367" i="34"/>
  <c r="S370" i="34"/>
  <c r="S376" i="34"/>
  <c r="W376" i="34" s="1"/>
  <c r="S382" i="34"/>
  <c r="W382" i="34" s="1"/>
  <c r="S405" i="34"/>
  <c r="S410" i="34"/>
  <c r="S412" i="34"/>
  <c r="F396" i="34"/>
  <c r="M396" i="34"/>
  <c r="S46" i="34"/>
  <c r="W46" i="34" s="1"/>
  <c r="S49" i="34"/>
  <c r="R80" i="34"/>
  <c r="S333" i="34"/>
  <c r="S79" i="34"/>
  <c r="W79" i="34" s="1"/>
  <c r="S111" i="34"/>
  <c r="W111" i="34" s="1"/>
  <c r="S413" i="34"/>
  <c r="R151" i="34"/>
  <c r="S187" i="34"/>
  <c r="U187" i="34" s="1"/>
  <c r="U239" i="34"/>
  <c r="S268" i="34"/>
  <c r="U268" i="34" s="1"/>
  <c r="S327" i="34"/>
  <c r="S335" i="34"/>
  <c r="O397" i="34"/>
  <c r="S31" i="34"/>
  <c r="W31" i="34" s="1"/>
  <c r="R58" i="34"/>
  <c r="S28" i="34"/>
  <c r="U28" i="34" s="1"/>
  <c r="S30" i="34"/>
  <c r="W30" i="34" s="1"/>
  <c r="S57" i="34"/>
  <c r="W57" i="34" s="1"/>
  <c r="S60" i="34"/>
  <c r="S78" i="34"/>
  <c r="S100" i="34"/>
  <c r="S105" i="34"/>
  <c r="S110" i="34"/>
  <c r="W110" i="34" s="1"/>
  <c r="S118" i="34"/>
  <c r="W118" i="34" s="1"/>
  <c r="S132" i="34"/>
  <c r="S143" i="34"/>
  <c r="S152" i="34"/>
  <c r="W152" i="34" s="1"/>
  <c r="S160" i="34"/>
  <c r="W160" i="34" s="1"/>
  <c r="O167" i="34"/>
  <c r="S184" i="34"/>
  <c r="W184" i="34" s="1"/>
  <c r="U189" i="34"/>
  <c r="S231" i="34"/>
  <c r="W231" i="34" s="1"/>
  <c r="S234" i="34"/>
  <c r="S236" i="34"/>
  <c r="U236" i="34" s="1"/>
  <c r="S260" i="34"/>
  <c r="S262" i="34"/>
  <c r="W262" i="34" s="1"/>
  <c r="S272" i="34"/>
  <c r="W272" i="34" s="1"/>
  <c r="S280" i="34"/>
  <c r="W280" i="34" s="1"/>
  <c r="S368" i="34"/>
  <c r="W368" i="34" s="1"/>
  <c r="S377" i="34"/>
  <c r="W377" i="34" s="1"/>
  <c r="S392" i="34"/>
  <c r="K417" i="34"/>
  <c r="U92" i="34"/>
  <c r="W92" i="34"/>
  <c r="U364" i="34"/>
  <c r="W364" i="34"/>
  <c r="W187" i="34"/>
  <c r="U336" i="34"/>
  <c r="W336" i="34"/>
  <c r="U412" i="34"/>
  <c r="W412" i="34"/>
  <c r="U70" i="34"/>
  <c r="W70" i="34"/>
  <c r="U120" i="34"/>
  <c r="W120" i="34"/>
  <c r="U135" i="34"/>
  <c r="W135" i="34"/>
  <c r="U186" i="34"/>
  <c r="W186" i="34"/>
  <c r="U339" i="34"/>
  <c r="W339" i="34"/>
  <c r="U380" i="34"/>
  <c r="W380" i="34"/>
  <c r="U410" i="34"/>
  <c r="W410" i="34"/>
  <c r="U424" i="34"/>
  <c r="W424" i="34"/>
  <c r="X351" i="35"/>
  <c r="AB351" i="35" s="1"/>
  <c r="AB353" i="35"/>
  <c r="J124" i="31"/>
  <c r="U208" i="34"/>
  <c r="W208" i="34"/>
  <c r="S252" i="34"/>
  <c r="R266" i="34"/>
  <c r="U290" i="34"/>
  <c r="W290" i="34"/>
  <c r="U362" i="34"/>
  <c r="W362" i="34"/>
  <c r="AA416" i="34"/>
  <c r="X90" i="31"/>
  <c r="N114" i="31"/>
  <c r="S22" i="34"/>
  <c r="U60" i="34"/>
  <c r="W60" i="34"/>
  <c r="U94" i="34"/>
  <c r="W94" i="34"/>
  <c r="S165" i="34"/>
  <c r="U172" i="34"/>
  <c r="W172" i="34"/>
  <c r="U219" i="34"/>
  <c r="W219" i="34"/>
  <c r="U240" i="34"/>
  <c r="W240" i="34"/>
  <c r="U324" i="34"/>
  <c r="W324" i="34"/>
  <c r="U334" i="34"/>
  <c r="W334" i="34"/>
  <c r="U357" i="34"/>
  <c r="W357" i="34"/>
  <c r="S423" i="34"/>
  <c r="G101" i="31"/>
  <c r="G105" i="31" s="1"/>
  <c r="F20" i="31"/>
  <c r="J40" i="31"/>
  <c r="K66" i="31"/>
  <c r="K74" i="31" s="1"/>
  <c r="K80" i="31"/>
  <c r="V80" i="31"/>
  <c r="L101" i="31"/>
  <c r="L109" i="31" s="1"/>
  <c r="L115" i="31"/>
  <c r="V114" i="31"/>
  <c r="N134" i="31"/>
  <c r="K135" i="31"/>
  <c r="W135" i="31"/>
  <c r="U155" i="31"/>
  <c r="S175" i="31"/>
  <c r="K185" i="31"/>
  <c r="S13" i="34"/>
  <c r="S15" i="34"/>
  <c r="W15" i="34" s="1"/>
  <c r="S18" i="34"/>
  <c r="S26" i="34"/>
  <c r="W26" i="34" s="1"/>
  <c r="S44" i="34"/>
  <c r="W44" i="34" s="1"/>
  <c r="S56" i="34"/>
  <c r="W56" i="34" s="1"/>
  <c r="S71" i="34"/>
  <c r="S83" i="34"/>
  <c r="W83" i="34" s="1"/>
  <c r="S85" i="34"/>
  <c r="W85" i="34" s="1"/>
  <c r="S88" i="34"/>
  <c r="W88" i="34" s="1"/>
  <c r="S113" i="34"/>
  <c r="O166" i="34"/>
  <c r="N167" i="34"/>
  <c r="M25" i="33" s="1"/>
  <c r="M29" i="33" s="1"/>
  <c r="R168" i="34"/>
  <c r="S179" i="34"/>
  <c r="S230" i="34"/>
  <c r="W230" i="34" s="1"/>
  <c r="S244" i="34"/>
  <c r="S251" i="34"/>
  <c r="W251" i="34" s="1"/>
  <c r="S277" i="34"/>
  <c r="R284" i="34"/>
  <c r="S298" i="34"/>
  <c r="S304" i="34"/>
  <c r="K353" i="34"/>
  <c r="K351" i="34" s="1"/>
  <c r="R352" i="34"/>
  <c r="R350" i="34" s="1"/>
  <c r="S383" i="34"/>
  <c r="W383" i="34" s="1"/>
  <c r="U404" i="34"/>
  <c r="W404" i="34"/>
  <c r="S411" i="34"/>
  <c r="U413" i="34"/>
  <c r="W413" i="34"/>
  <c r="S415" i="34"/>
  <c r="G167" i="35"/>
  <c r="N212" i="35"/>
  <c r="W213" i="35"/>
  <c r="L307" i="35"/>
  <c r="V350" i="35"/>
  <c r="X350" i="35"/>
  <c r="AB350" i="35" s="1"/>
  <c r="AB352" i="35"/>
  <c r="E397" i="35"/>
  <c r="U397" i="35"/>
  <c r="U79" i="34"/>
  <c r="U254" i="34"/>
  <c r="W254" i="34"/>
  <c r="U327" i="34"/>
  <c r="W327" i="34"/>
  <c r="U426" i="34"/>
  <c r="W426" i="34"/>
  <c r="W90" i="31"/>
  <c r="H134" i="31"/>
  <c r="S54" i="34"/>
  <c r="S117" i="34"/>
  <c r="W117" i="34" s="1"/>
  <c r="S305" i="34"/>
  <c r="U347" i="34"/>
  <c r="W347" i="34"/>
  <c r="S389" i="34"/>
  <c r="W389" i="34" s="1"/>
  <c r="R398" i="34"/>
  <c r="Z8" i="35"/>
  <c r="G306" i="35"/>
  <c r="U65" i="31"/>
  <c r="U73" i="31" s="1"/>
  <c r="U78" i="34"/>
  <c r="W78" i="34"/>
  <c r="U174" i="34"/>
  <c r="W174" i="34"/>
  <c r="S228" i="34"/>
  <c r="W228" i="34" s="1"/>
  <c r="U246" i="34"/>
  <c r="W246" i="34"/>
  <c r="U294" i="34"/>
  <c r="W294" i="34"/>
  <c r="R309" i="34"/>
  <c r="R307" i="34" s="1"/>
  <c r="U326" i="34"/>
  <c r="W326" i="34"/>
  <c r="S343" i="34"/>
  <c r="S349" i="34"/>
  <c r="S391" i="34"/>
  <c r="S402" i="34"/>
  <c r="S421" i="34"/>
  <c r="M212" i="35"/>
  <c r="K307" i="35"/>
  <c r="U350" i="35"/>
  <c r="I396" i="35"/>
  <c r="Y396" i="35"/>
  <c r="AF396" i="35" s="1"/>
  <c r="T397" i="35"/>
  <c r="Z416" i="35"/>
  <c r="G39" i="31"/>
  <c r="W66" i="31"/>
  <c r="W74" i="31" s="1"/>
  <c r="O80" i="31"/>
  <c r="I89" i="31"/>
  <c r="X101" i="31"/>
  <c r="X105" i="31" s="1"/>
  <c r="Q124" i="31"/>
  <c r="O134" i="31"/>
  <c r="L135" i="31"/>
  <c r="J174" i="31"/>
  <c r="U23" i="34"/>
  <c r="W23" i="34"/>
  <c r="U132" i="34"/>
  <c r="W132" i="34"/>
  <c r="U162" i="34"/>
  <c r="W162" i="34"/>
  <c r="U164" i="34"/>
  <c r="W164" i="34"/>
  <c r="U209" i="34"/>
  <c r="W209" i="34"/>
  <c r="U255" i="34"/>
  <c r="W255" i="34"/>
  <c r="E213" i="34"/>
  <c r="S279" i="34"/>
  <c r="W279" i="34" s="1"/>
  <c r="K285" i="34"/>
  <c r="U310" i="34"/>
  <c r="W310" i="34"/>
  <c r="U312" i="34"/>
  <c r="W312" i="34"/>
  <c r="U316" i="34"/>
  <c r="W316" i="34"/>
  <c r="U342" i="34"/>
  <c r="W342" i="34"/>
  <c r="U344" i="34"/>
  <c r="W344" i="34"/>
  <c r="U348" i="34"/>
  <c r="W348" i="34"/>
  <c r="E396" i="34"/>
  <c r="L396" i="34"/>
  <c r="P397" i="34"/>
  <c r="K399" i="34"/>
  <c r="K397" i="34" s="1"/>
  <c r="U420" i="34"/>
  <c r="W420" i="34"/>
  <c r="U422" i="34"/>
  <c r="W422" i="34"/>
  <c r="J167" i="35"/>
  <c r="X167" i="35"/>
  <c r="AB167" i="35" s="1"/>
  <c r="AB169" i="35"/>
  <c r="V212" i="35"/>
  <c r="R351" i="35"/>
  <c r="Q396" i="35"/>
  <c r="J397" i="35"/>
  <c r="U102" i="34"/>
  <c r="W102" i="34"/>
  <c r="U137" i="34"/>
  <c r="W137" i="34"/>
  <c r="U276" i="34"/>
  <c r="W276" i="34"/>
  <c r="U335" i="34"/>
  <c r="W335" i="34"/>
  <c r="U405" i="34"/>
  <c r="W405" i="34"/>
  <c r="S76" i="34"/>
  <c r="S161" i="34"/>
  <c r="W161" i="34" s="1"/>
  <c r="M166" i="34"/>
  <c r="U204" i="34"/>
  <c r="W204" i="34"/>
  <c r="U210" i="34"/>
  <c r="W210" i="34"/>
  <c r="U234" i="34"/>
  <c r="W234" i="34"/>
  <c r="U260" i="34"/>
  <c r="W260" i="34"/>
  <c r="U286" i="34"/>
  <c r="W286" i="34"/>
  <c r="K309" i="34"/>
  <c r="K307" i="34" s="1"/>
  <c r="J307" i="35"/>
  <c r="U96" i="34"/>
  <c r="W96" i="34"/>
  <c r="F167" i="34"/>
  <c r="E25" i="33" s="1"/>
  <c r="E29" i="33" s="1"/>
  <c r="K215" i="34"/>
  <c r="U381" i="34"/>
  <c r="W381" i="34"/>
  <c r="U409" i="34"/>
  <c r="W409" i="34"/>
  <c r="S213" i="35"/>
  <c r="N30" i="31"/>
  <c r="H30" i="31"/>
  <c r="P40" i="31"/>
  <c r="M39" i="31"/>
  <c r="I50" i="31"/>
  <c r="M79" i="31"/>
  <c r="P80" i="31"/>
  <c r="H89" i="31"/>
  <c r="U89" i="31"/>
  <c r="Q115" i="31"/>
  <c r="R115" i="31"/>
  <c r="S125" i="31"/>
  <c r="T134" i="31"/>
  <c r="R154" i="31"/>
  <c r="S14" i="34"/>
  <c r="W14" i="34" s="1"/>
  <c r="S17" i="34"/>
  <c r="W17" i="34" s="1"/>
  <c r="S37" i="34"/>
  <c r="W37" i="34" s="1"/>
  <c r="S61" i="34"/>
  <c r="W61" i="34" s="1"/>
  <c r="S84" i="34"/>
  <c r="W84" i="34" s="1"/>
  <c r="S87" i="34"/>
  <c r="S93" i="34"/>
  <c r="S156" i="34"/>
  <c r="W156" i="34" s="1"/>
  <c r="T167" i="34"/>
  <c r="AA167" i="34" s="1"/>
  <c r="S211" i="34"/>
  <c r="M213" i="34"/>
  <c r="S220" i="34"/>
  <c r="S222" i="34"/>
  <c r="S229" i="34"/>
  <c r="W229" i="34" s="1"/>
  <c r="S232" i="34"/>
  <c r="W232" i="34" s="1"/>
  <c r="S261" i="34"/>
  <c r="S303" i="34"/>
  <c r="R308" i="34"/>
  <c r="R306" i="34" s="1"/>
  <c r="S330" i="34"/>
  <c r="S346" i="34"/>
  <c r="S354" i="34"/>
  <c r="W354" i="34" s="1"/>
  <c r="S356" i="34"/>
  <c r="S358" i="34"/>
  <c r="S360" i="34"/>
  <c r="W360" i="34" s="1"/>
  <c r="S363" i="34"/>
  <c r="S365" i="34"/>
  <c r="S374" i="34"/>
  <c r="W374" i="34" s="1"/>
  <c r="S390" i="34"/>
  <c r="S395" i="34"/>
  <c r="J397" i="34"/>
  <c r="S418" i="34"/>
  <c r="Q166" i="35"/>
  <c r="K167" i="35"/>
  <c r="M350" i="35"/>
  <c r="S351" i="35"/>
  <c r="R396" i="35"/>
  <c r="K397" i="35"/>
  <c r="X396" i="35"/>
  <c r="AB396" i="35" s="1"/>
  <c r="AB398" i="35"/>
  <c r="R26" i="33"/>
  <c r="Q48" i="32"/>
  <c r="J48" i="32"/>
  <c r="N79" i="31"/>
  <c r="G125" i="31"/>
  <c r="Y212" i="35"/>
  <c r="AF212" i="35" s="1"/>
  <c r="W40" i="31"/>
  <c r="E6" i="35"/>
  <c r="F213" i="35"/>
  <c r="T39" i="31"/>
  <c r="W115" i="31"/>
  <c r="F7" i="35"/>
  <c r="N7" i="35"/>
  <c r="N213" i="35"/>
  <c r="L124" i="31"/>
  <c r="O155" i="31"/>
  <c r="V7" i="35"/>
  <c r="I212" i="35"/>
  <c r="P19" i="31"/>
  <c r="Z214" i="35"/>
  <c r="V213" i="35"/>
  <c r="L306" i="35"/>
  <c r="I145" i="31"/>
  <c r="N65" i="31"/>
  <c r="N69" i="31" s="1"/>
  <c r="X212" i="35"/>
  <c r="AB212" i="35" s="1"/>
  <c r="P307" i="35"/>
  <c r="G155" i="31"/>
  <c r="G159" i="31"/>
  <c r="L184" i="31"/>
  <c r="L188" i="31"/>
  <c r="V40" i="31"/>
  <c r="L154" i="31"/>
  <c r="T184" i="31"/>
  <c r="W185" i="31"/>
  <c r="H19" i="31"/>
  <c r="H23" i="31"/>
  <c r="K20" i="31"/>
  <c r="K24" i="31"/>
  <c r="F29" i="31"/>
  <c r="F33" i="31"/>
  <c r="N29" i="31"/>
  <c r="N33" i="31"/>
  <c r="V29" i="31"/>
  <c r="V33" i="31"/>
  <c r="L39" i="31"/>
  <c r="L43" i="31"/>
  <c r="G40" i="31"/>
  <c r="G44" i="31"/>
  <c r="O40" i="31"/>
  <c r="O44" i="31"/>
  <c r="R49" i="31"/>
  <c r="R53" i="31"/>
  <c r="F50" i="31"/>
  <c r="F54" i="31"/>
  <c r="N50" i="31"/>
  <c r="N54" i="31"/>
  <c r="V50" i="31"/>
  <c r="V54" i="31"/>
  <c r="E166" i="35"/>
  <c r="G65" i="31"/>
  <c r="G73" i="31" s="1"/>
  <c r="G93" i="31"/>
  <c r="W89" i="31"/>
  <c r="W93" i="31"/>
  <c r="G115" i="31"/>
  <c r="G119" i="31"/>
  <c r="O115" i="31"/>
  <c r="O119" i="31"/>
  <c r="T124" i="31"/>
  <c r="T128" i="31"/>
  <c r="W101" i="31"/>
  <c r="W105" i="31" s="1"/>
  <c r="W129" i="31"/>
  <c r="J134" i="31"/>
  <c r="J138" i="31"/>
  <c r="R134" i="31"/>
  <c r="R138" i="31"/>
  <c r="U135" i="31"/>
  <c r="U139" i="31"/>
  <c r="M144" i="31"/>
  <c r="M148" i="31"/>
  <c r="U144" i="31"/>
  <c r="U148" i="31"/>
  <c r="Q145" i="31"/>
  <c r="Q149" i="31"/>
  <c r="S350" i="35"/>
  <c r="U154" i="31"/>
  <c r="U158" i="31"/>
  <c r="H155" i="31"/>
  <c r="H159" i="31"/>
  <c r="X155" i="31"/>
  <c r="X159" i="31"/>
  <c r="M184" i="31"/>
  <c r="M188" i="31"/>
  <c r="H185" i="31"/>
  <c r="H189" i="31"/>
  <c r="P185" i="31"/>
  <c r="P189" i="31"/>
  <c r="J20" i="31"/>
  <c r="J24" i="31"/>
  <c r="S100" i="31"/>
  <c r="S108" i="31" s="1"/>
  <c r="S128" i="31"/>
  <c r="O65" i="31"/>
  <c r="O73" i="31" s="1"/>
  <c r="G79" i="31"/>
  <c r="V115" i="31"/>
  <c r="G29" i="31"/>
  <c r="G33" i="31"/>
  <c r="O29" i="31"/>
  <c r="O33" i="31"/>
  <c r="W29" i="31"/>
  <c r="W33" i="31"/>
  <c r="L30" i="31"/>
  <c r="L34" i="31"/>
  <c r="H6" i="31"/>
  <c r="H14" i="31" s="1"/>
  <c r="H44" i="31"/>
  <c r="J166" i="35"/>
  <c r="Z168" i="35"/>
  <c r="S66" i="31"/>
  <c r="S74" i="31" s="1"/>
  <c r="S84" i="31"/>
  <c r="X89" i="31"/>
  <c r="X93" i="31"/>
  <c r="J213" i="35"/>
  <c r="H115" i="31"/>
  <c r="H119" i="31"/>
  <c r="P101" i="31"/>
  <c r="P105" i="31" s="1"/>
  <c r="P129" i="31"/>
  <c r="K134" i="31"/>
  <c r="K138" i="31"/>
  <c r="N135" i="31"/>
  <c r="N139" i="31"/>
  <c r="R145" i="31"/>
  <c r="R149" i="31"/>
  <c r="V154" i="31"/>
  <c r="V158" i="31"/>
  <c r="H174" i="31"/>
  <c r="H178" i="31"/>
  <c r="K175" i="31"/>
  <c r="K179" i="31"/>
  <c r="F184" i="31"/>
  <c r="F188" i="31"/>
  <c r="F65" i="31"/>
  <c r="F73" i="31" s="1"/>
  <c r="F93" i="31"/>
  <c r="Q134" i="31"/>
  <c r="Q138" i="31"/>
  <c r="L144" i="31"/>
  <c r="W155" i="31"/>
  <c r="L6" i="35"/>
  <c r="R19" i="31"/>
  <c r="R23" i="31"/>
  <c r="U20" i="31"/>
  <c r="U24" i="31"/>
  <c r="H29" i="31"/>
  <c r="H33" i="31"/>
  <c r="P29" i="31"/>
  <c r="P33" i="31"/>
  <c r="X29" i="31"/>
  <c r="X33" i="31"/>
  <c r="M30" i="31"/>
  <c r="M34" i="31"/>
  <c r="H50" i="31"/>
  <c r="H54" i="31"/>
  <c r="X50" i="31"/>
  <c r="X54" i="31"/>
  <c r="M166" i="35"/>
  <c r="J79" i="31"/>
  <c r="J83" i="31"/>
  <c r="R79" i="31"/>
  <c r="R83" i="31"/>
  <c r="L80" i="31"/>
  <c r="L84" i="31"/>
  <c r="P212" i="35"/>
  <c r="K213" i="35"/>
  <c r="F114" i="31"/>
  <c r="F118" i="31"/>
  <c r="I115" i="31"/>
  <c r="I119" i="31"/>
  <c r="L134" i="31"/>
  <c r="L138" i="31"/>
  <c r="O135" i="31"/>
  <c r="O139" i="31"/>
  <c r="K145" i="31"/>
  <c r="K149" i="31"/>
  <c r="S145" i="31"/>
  <c r="S149" i="31"/>
  <c r="N351" i="35"/>
  <c r="W154" i="31"/>
  <c r="W158" i="31"/>
  <c r="L175" i="31"/>
  <c r="L179" i="31"/>
  <c r="G184" i="31"/>
  <c r="G188" i="31"/>
  <c r="W184" i="31"/>
  <c r="W188" i="31"/>
  <c r="J185" i="31"/>
  <c r="J189" i="31"/>
  <c r="I90" i="31"/>
  <c r="I94" i="31"/>
  <c r="N115" i="31"/>
  <c r="N119" i="31"/>
  <c r="V125" i="31"/>
  <c r="V129" i="31"/>
  <c r="T144" i="31"/>
  <c r="T148" i="31"/>
  <c r="Q175" i="31"/>
  <c r="Q179" i="31"/>
  <c r="O19" i="31"/>
  <c r="S39" i="31"/>
  <c r="G185" i="31"/>
  <c r="S19" i="31"/>
  <c r="S23" i="31"/>
  <c r="I29" i="31"/>
  <c r="I33" i="31"/>
  <c r="F30" i="31"/>
  <c r="F34" i="31"/>
  <c r="W39" i="31"/>
  <c r="W43" i="31"/>
  <c r="Z81" i="35"/>
  <c r="U49" i="31"/>
  <c r="U53" i="31"/>
  <c r="M167" i="35"/>
  <c r="K79" i="31"/>
  <c r="K83" i="31"/>
  <c r="M80" i="31"/>
  <c r="M84" i="31"/>
  <c r="Z196" i="35"/>
  <c r="R212" i="35"/>
  <c r="G124" i="31"/>
  <c r="G128" i="31"/>
  <c r="H135" i="31"/>
  <c r="H139" i="31"/>
  <c r="H144" i="31"/>
  <c r="H148" i="31"/>
  <c r="L145" i="31"/>
  <c r="L149" i="31"/>
  <c r="E350" i="35"/>
  <c r="S155" i="31"/>
  <c r="S159" i="31"/>
  <c r="N40" i="31"/>
  <c r="N44" i="31"/>
  <c r="Q49" i="31"/>
  <c r="Q53" i="31"/>
  <c r="O79" i="31"/>
  <c r="I100" i="31"/>
  <c r="I104" i="31" s="1"/>
  <c r="O20" i="31"/>
  <c r="O24" i="31"/>
  <c r="W20" i="31"/>
  <c r="W24" i="31"/>
  <c r="R29" i="31"/>
  <c r="R33" i="31"/>
  <c r="G30" i="31"/>
  <c r="G34" i="31"/>
  <c r="X39" i="31"/>
  <c r="X43" i="31"/>
  <c r="N49" i="31"/>
  <c r="N53" i="31"/>
  <c r="V49" i="31"/>
  <c r="V53" i="31"/>
  <c r="J50" i="31"/>
  <c r="J54" i="31"/>
  <c r="R50" i="31"/>
  <c r="R54" i="31"/>
  <c r="L79" i="31"/>
  <c r="L83" i="31"/>
  <c r="F66" i="31"/>
  <c r="F74" i="31" s="1"/>
  <c r="F84" i="31"/>
  <c r="P114" i="31"/>
  <c r="P118" i="31"/>
  <c r="X114" i="31"/>
  <c r="X118" i="31"/>
  <c r="V134" i="31"/>
  <c r="V138" i="31"/>
  <c r="M145" i="31"/>
  <c r="M149" i="31"/>
  <c r="F350" i="35"/>
  <c r="L155" i="31"/>
  <c r="L159" i="31"/>
  <c r="T155" i="31"/>
  <c r="T159" i="31"/>
  <c r="S174" i="31"/>
  <c r="S178" i="31"/>
  <c r="F161" i="31"/>
  <c r="F169" i="31" s="1"/>
  <c r="F179" i="31"/>
  <c r="Q184" i="31"/>
  <c r="Q188" i="31"/>
  <c r="R30" i="31"/>
  <c r="R34" i="31"/>
  <c r="I49" i="31"/>
  <c r="I53" i="31"/>
  <c r="J212" i="35"/>
  <c r="F40" i="31"/>
  <c r="F101" i="31"/>
  <c r="F109" i="31" s="1"/>
  <c r="S114" i="31"/>
  <c r="T154" i="31"/>
  <c r="I175" i="31"/>
  <c r="M5" i="31"/>
  <c r="M13" i="31" s="1"/>
  <c r="M23" i="31"/>
  <c r="P6" i="31"/>
  <c r="P14" i="31" s="1"/>
  <c r="P24" i="31"/>
  <c r="S29" i="31"/>
  <c r="S33" i="31"/>
  <c r="X30" i="31"/>
  <c r="X34" i="31"/>
  <c r="Q39" i="31"/>
  <c r="Q43" i="31"/>
  <c r="T40" i="31"/>
  <c r="T44" i="31"/>
  <c r="G49" i="31"/>
  <c r="G53" i="31"/>
  <c r="O49" i="31"/>
  <c r="O53" i="31"/>
  <c r="W49" i="31"/>
  <c r="W53" i="31"/>
  <c r="K50" i="31"/>
  <c r="K54" i="31"/>
  <c r="S50" i="31"/>
  <c r="S54" i="31"/>
  <c r="V166" i="35"/>
  <c r="G66" i="31"/>
  <c r="G74" i="31" s="1"/>
  <c r="G84" i="31"/>
  <c r="F212" i="35"/>
  <c r="Q114" i="31"/>
  <c r="Q118" i="31"/>
  <c r="T101" i="31"/>
  <c r="T109" i="31" s="1"/>
  <c r="T119" i="31"/>
  <c r="W134" i="31"/>
  <c r="W138" i="31"/>
  <c r="F145" i="31"/>
  <c r="F149" i="31"/>
  <c r="K350" i="35"/>
  <c r="J154" i="31"/>
  <c r="J158" i="31"/>
  <c r="M155" i="31"/>
  <c r="M159" i="31"/>
  <c r="T174" i="31"/>
  <c r="T178" i="31"/>
  <c r="R184" i="31"/>
  <c r="R188" i="31"/>
  <c r="U185" i="31"/>
  <c r="U189" i="31"/>
  <c r="K100" i="31"/>
  <c r="K104" i="31" s="1"/>
  <c r="K118" i="31"/>
  <c r="T135" i="31"/>
  <c r="T139" i="31"/>
  <c r="V351" i="35"/>
  <c r="O185" i="31"/>
  <c r="O189" i="31"/>
  <c r="R20" i="31"/>
  <c r="W19" i="31"/>
  <c r="J30" i="31"/>
  <c r="I20" i="31"/>
  <c r="I24" i="31"/>
  <c r="L29" i="31"/>
  <c r="L33" i="31"/>
  <c r="T29" i="31"/>
  <c r="T33" i="31"/>
  <c r="J39" i="31"/>
  <c r="J43" i="31"/>
  <c r="R39" i="31"/>
  <c r="R43" i="31"/>
  <c r="M40" i="31"/>
  <c r="M44" i="31"/>
  <c r="U40" i="31"/>
  <c r="U44" i="31"/>
  <c r="P49" i="31"/>
  <c r="P53" i="31"/>
  <c r="X49" i="31"/>
  <c r="X53" i="31"/>
  <c r="U167" i="35"/>
  <c r="V79" i="31"/>
  <c r="V83" i="31"/>
  <c r="H80" i="31"/>
  <c r="H84" i="31"/>
  <c r="X66" i="31"/>
  <c r="X74" i="31" s="1"/>
  <c r="X84" i="31"/>
  <c r="H90" i="31"/>
  <c r="H94" i="31"/>
  <c r="P90" i="31"/>
  <c r="P94" i="31"/>
  <c r="R213" i="35"/>
  <c r="J100" i="31"/>
  <c r="J104" i="31" s="1"/>
  <c r="J118" i="31"/>
  <c r="R114" i="31"/>
  <c r="R118" i="31"/>
  <c r="R124" i="31"/>
  <c r="R128" i="31"/>
  <c r="U125" i="31"/>
  <c r="U129" i="31"/>
  <c r="P134" i="31"/>
  <c r="P138" i="31"/>
  <c r="X134" i="31"/>
  <c r="X138" i="31"/>
  <c r="S144" i="31"/>
  <c r="S148" i="31"/>
  <c r="F351" i="35"/>
  <c r="K154" i="31"/>
  <c r="K158" i="31"/>
  <c r="F155" i="31"/>
  <c r="F159" i="31"/>
  <c r="N155" i="31"/>
  <c r="N159" i="31"/>
  <c r="M174" i="31"/>
  <c r="M178" i="31"/>
  <c r="U160" i="31"/>
  <c r="U168" i="31" s="1"/>
  <c r="U178" i="31"/>
  <c r="K160" i="31"/>
  <c r="K164" i="31" s="1"/>
  <c r="K188" i="31"/>
  <c r="S184" i="31"/>
  <c r="S188" i="31"/>
  <c r="O212" i="34"/>
  <c r="H166" i="34"/>
  <c r="Q166" i="34"/>
  <c r="L167" i="34"/>
  <c r="H212" i="34"/>
  <c r="P213" i="34"/>
  <c r="J167" i="34"/>
  <c r="I25" i="33" s="1"/>
  <c r="N166" i="34"/>
  <c r="Q167" i="34"/>
  <c r="P29" i="32" s="1"/>
  <c r="G213" i="34"/>
  <c r="G166" i="34"/>
  <c r="G167" i="34"/>
  <c r="K11" i="33"/>
  <c r="J51" i="33"/>
  <c r="J21" i="33"/>
  <c r="R21" i="33" s="1"/>
  <c r="S165" i="31"/>
  <c r="S169" i="31"/>
  <c r="S104" i="31"/>
  <c r="N73" i="31"/>
  <c r="G69" i="31"/>
  <c r="W70" i="31"/>
  <c r="U174" i="31"/>
  <c r="N161" i="31"/>
  <c r="K184" i="31"/>
  <c r="Y15" i="31"/>
  <c r="Y23" i="31" s="1"/>
  <c r="X80" i="31"/>
  <c r="N5" i="31"/>
  <c r="I6" i="31"/>
  <c r="I14" i="31" s="1"/>
  <c r="N66" i="31"/>
  <c r="V65" i="31"/>
  <c r="Y35" i="31"/>
  <c r="W65" i="31"/>
  <c r="L66" i="31"/>
  <c r="F80" i="31"/>
  <c r="T66" i="31"/>
  <c r="G6" i="31"/>
  <c r="G14" i="31" s="1"/>
  <c r="W6" i="31"/>
  <c r="W14" i="31" s="1"/>
  <c r="M65" i="31"/>
  <c r="I40" i="31"/>
  <c r="S160" i="31"/>
  <c r="O101" i="31"/>
  <c r="V161" i="31"/>
  <c r="N19" i="31"/>
  <c r="V5" i="31"/>
  <c r="O6" i="31"/>
  <c r="O14" i="31" s="1"/>
  <c r="N80" i="31"/>
  <c r="H66" i="31"/>
  <c r="M160" i="31"/>
  <c r="P66" i="31"/>
  <c r="P74" i="31" s="1"/>
  <c r="T80" i="31"/>
  <c r="R100" i="31"/>
  <c r="Y16" i="31"/>
  <c r="Y24" i="31" s="1"/>
  <c r="P20" i="31"/>
  <c r="W79" i="31"/>
  <c r="Q100" i="31"/>
  <c r="K114" i="31"/>
  <c r="R160" i="31"/>
  <c r="P125" i="31"/>
  <c r="U5" i="31"/>
  <c r="H40" i="31"/>
  <c r="K39" i="31"/>
  <c r="O66" i="31"/>
  <c r="T115" i="31"/>
  <c r="G19" i="31"/>
  <c r="X6" i="31"/>
  <c r="H101" i="31"/>
  <c r="V101" i="31"/>
  <c r="K161" i="31"/>
  <c r="Y36" i="31"/>
  <c r="G80" i="31"/>
  <c r="N101" i="31"/>
  <c r="S124" i="31"/>
  <c r="T160" i="31"/>
  <c r="S80" i="31"/>
  <c r="L160" i="31"/>
  <c r="R9" i="34"/>
  <c r="S20" i="34"/>
  <c r="W20" i="34" s="1"/>
  <c r="S45" i="34"/>
  <c r="W45" i="34" s="1"/>
  <c r="S52" i="34"/>
  <c r="W52" i="34" s="1"/>
  <c r="K80" i="34"/>
  <c r="D29" i="32"/>
  <c r="D25" i="33"/>
  <c r="K169" i="34"/>
  <c r="H167" i="34"/>
  <c r="G25" i="33" s="1"/>
  <c r="R196" i="34"/>
  <c r="R166" i="34" s="1"/>
  <c r="O77" i="32"/>
  <c r="O65" i="33"/>
  <c r="Q60" i="32"/>
  <c r="R60" i="32" s="1"/>
  <c r="J63" i="32" s="1"/>
  <c r="S10" i="34"/>
  <c r="W10" i="34" s="1"/>
  <c r="S16" i="34"/>
  <c r="W16" i="34" s="1"/>
  <c r="S19" i="34"/>
  <c r="S25" i="34"/>
  <c r="W25" i="34" s="1"/>
  <c r="S34" i="34"/>
  <c r="S41" i="34"/>
  <c r="W41" i="34" s="1"/>
  <c r="S48" i="34"/>
  <c r="S51" i="34"/>
  <c r="W51" i="34" s="1"/>
  <c r="K58" i="34"/>
  <c r="S62" i="34"/>
  <c r="W62" i="34" s="1"/>
  <c r="S72" i="34"/>
  <c r="S74" i="34"/>
  <c r="K81" i="34"/>
  <c r="R81" i="34"/>
  <c r="S99" i="34"/>
  <c r="S107" i="34"/>
  <c r="S181" i="34"/>
  <c r="W181" i="34" s="1"/>
  <c r="P167" i="34"/>
  <c r="O25" i="33" s="1"/>
  <c r="R214" i="34"/>
  <c r="R212" i="34" s="1"/>
  <c r="I77" i="32"/>
  <c r="I65" i="33"/>
  <c r="K168" i="34"/>
  <c r="S201" i="34"/>
  <c r="U201" i="34" s="1"/>
  <c r="K197" i="34"/>
  <c r="K167" i="34" s="1"/>
  <c r="Q21" i="33"/>
  <c r="S69" i="34"/>
  <c r="S101" i="34"/>
  <c r="S170" i="34"/>
  <c r="F166" i="34"/>
  <c r="J41" i="33"/>
  <c r="S12" i="34"/>
  <c r="S21" i="34"/>
  <c r="W21" i="34" s="1"/>
  <c r="S36" i="34"/>
  <c r="W36" i="34" s="1"/>
  <c r="S53" i="34"/>
  <c r="W53" i="34" s="1"/>
  <c r="Q7" i="34"/>
  <c r="P15" i="33" s="1"/>
  <c r="P19" i="33" s="1"/>
  <c r="S180" i="34"/>
  <c r="W180" i="34" s="1"/>
  <c r="M65" i="33"/>
  <c r="M69" i="33" s="1"/>
  <c r="M77" i="32"/>
  <c r="F12" i="32"/>
  <c r="K9" i="34"/>
  <c r="S29" i="34"/>
  <c r="S140" i="34"/>
  <c r="W140" i="34" s="1"/>
  <c r="S153" i="34"/>
  <c r="W153" i="34" s="1"/>
  <c r="AA168" i="34"/>
  <c r="T166" i="34"/>
  <c r="AA166" i="34" s="1"/>
  <c r="D41" i="32"/>
  <c r="D35" i="33"/>
  <c r="K266" i="34"/>
  <c r="D65" i="32"/>
  <c r="D55" i="33"/>
  <c r="D59" i="33" s="1"/>
  <c r="E65" i="33"/>
  <c r="E77" i="32"/>
  <c r="K65" i="33"/>
  <c r="K69" i="33" s="1"/>
  <c r="K77" i="32"/>
  <c r="H167" i="35"/>
  <c r="I76" i="31"/>
  <c r="I84" i="31" s="1"/>
  <c r="S166" i="35"/>
  <c r="T85" i="31"/>
  <c r="X213" i="35"/>
  <c r="AB213" i="35" s="1"/>
  <c r="O350" i="35"/>
  <c r="P150" i="31"/>
  <c r="H396" i="35"/>
  <c r="I170" i="31"/>
  <c r="N396" i="35"/>
  <c r="O170" i="31"/>
  <c r="O178" i="31" s="1"/>
  <c r="Q397" i="35"/>
  <c r="R171" i="31"/>
  <c r="R179" i="31" s="1"/>
  <c r="W397" i="35"/>
  <c r="X171" i="31"/>
  <c r="X179" i="31" s="1"/>
  <c r="W396" i="35"/>
  <c r="X180" i="31"/>
  <c r="R59" i="34"/>
  <c r="S68" i="34"/>
  <c r="S77" i="34"/>
  <c r="S90" i="34"/>
  <c r="W90" i="34" s="1"/>
  <c r="S95" i="34"/>
  <c r="S97" i="34"/>
  <c r="S103" i="34"/>
  <c r="S106" i="34"/>
  <c r="S114" i="34"/>
  <c r="S125" i="34"/>
  <c r="W125" i="34" s="1"/>
  <c r="S127" i="34"/>
  <c r="S139" i="34"/>
  <c r="W139" i="34" s="1"/>
  <c r="S142" i="34"/>
  <c r="S145" i="34"/>
  <c r="S154" i="34"/>
  <c r="R150" i="34"/>
  <c r="P166" i="34"/>
  <c r="R169" i="34"/>
  <c r="S182" i="34"/>
  <c r="S188" i="34"/>
  <c r="S191" i="34"/>
  <c r="S206" i="34"/>
  <c r="G212" i="34"/>
  <c r="N212" i="34"/>
  <c r="S221" i="34"/>
  <c r="S223" i="34"/>
  <c r="S226" i="34"/>
  <c r="S241" i="34"/>
  <c r="S248" i="34"/>
  <c r="W248" i="34" s="1"/>
  <c r="S263" i="34"/>
  <c r="W263" i="34" s="1"/>
  <c r="S270" i="34"/>
  <c r="W270" i="34" s="1"/>
  <c r="S283" i="34"/>
  <c r="R285" i="34"/>
  <c r="S289" i="34"/>
  <c r="S296" i="34"/>
  <c r="S313" i="34"/>
  <c r="S325" i="34"/>
  <c r="S338" i="34"/>
  <c r="S340" i="34"/>
  <c r="S345" i="34"/>
  <c r="S359" i="34"/>
  <c r="S373" i="34"/>
  <c r="W373" i="34" s="1"/>
  <c r="S393" i="34"/>
  <c r="F65" i="33"/>
  <c r="F77" i="32"/>
  <c r="S407" i="34"/>
  <c r="W407" i="34" s="1"/>
  <c r="S414" i="34"/>
  <c r="R416" i="34"/>
  <c r="R396" i="34" s="1"/>
  <c r="G7" i="35"/>
  <c r="L166" i="35"/>
  <c r="U166" i="35"/>
  <c r="R167" i="35"/>
  <c r="G166" i="35"/>
  <c r="H75" i="31"/>
  <c r="H83" i="31" s="1"/>
  <c r="I167" i="35"/>
  <c r="J76" i="31"/>
  <c r="J84" i="31" s="1"/>
  <c r="AF196" i="35"/>
  <c r="U212" i="35"/>
  <c r="U4" i="35" s="1"/>
  <c r="G213" i="35"/>
  <c r="L213" i="35"/>
  <c r="M111" i="31"/>
  <c r="M119" i="31" s="1"/>
  <c r="W212" i="35"/>
  <c r="X120" i="31"/>
  <c r="X128" i="31" s="1"/>
  <c r="O306" i="35"/>
  <c r="I307" i="35"/>
  <c r="V306" i="35"/>
  <c r="W140" i="31"/>
  <c r="N307" i="35"/>
  <c r="O141" i="31"/>
  <c r="L350" i="35"/>
  <c r="P350" i="35"/>
  <c r="Q150" i="31"/>
  <c r="U396" i="35"/>
  <c r="V170" i="31"/>
  <c r="V178" i="31" s="1"/>
  <c r="F397" i="35"/>
  <c r="G171" i="31"/>
  <c r="G179" i="31" s="1"/>
  <c r="H397" i="35"/>
  <c r="I181" i="31"/>
  <c r="I189" i="31" s="1"/>
  <c r="K284" i="34"/>
  <c r="G77" i="32"/>
  <c r="G65" i="33"/>
  <c r="N77" i="32"/>
  <c r="N65" i="33"/>
  <c r="H166" i="35"/>
  <c r="I75" i="31"/>
  <c r="I83" i="31" s="1"/>
  <c r="P167" i="35"/>
  <c r="Q76" i="31"/>
  <c r="Q84" i="31" s="1"/>
  <c r="K212" i="35"/>
  <c r="L110" i="31"/>
  <c r="L118" i="31" s="1"/>
  <c r="H213" i="35"/>
  <c r="I121" i="31"/>
  <c r="O307" i="35"/>
  <c r="P141" i="31"/>
  <c r="W350" i="35"/>
  <c r="X150" i="31"/>
  <c r="H351" i="35"/>
  <c r="I151" i="31"/>
  <c r="P396" i="35"/>
  <c r="Q170" i="31"/>
  <c r="V396" i="35"/>
  <c r="W170" i="31"/>
  <c r="W178" i="31" s="1"/>
  <c r="G397" i="35"/>
  <c r="H171" i="31"/>
  <c r="H179" i="31" s="1"/>
  <c r="G396" i="35"/>
  <c r="H180" i="31"/>
  <c r="S203" i="34"/>
  <c r="U203" i="34" s="1"/>
  <c r="S216" i="34"/>
  <c r="W216" i="34" s="1"/>
  <c r="S218" i="34"/>
  <c r="S225" i="34"/>
  <c r="S238" i="34"/>
  <c r="S243" i="34"/>
  <c r="S247" i="34"/>
  <c r="S250" i="34"/>
  <c r="W250" i="34" s="1"/>
  <c r="S265" i="34"/>
  <c r="J213" i="34"/>
  <c r="I35" i="33" s="1"/>
  <c r="S282" i="34"/>
  <c r="S288" i="34"/>
  <c r="S295" i="34"/>
  <c r="S302" i="34"/>
  <c r="S315" i="34"/>
  <c r="S317" i="34"/>
  <c r="S329" i="34"/>
  <c r="S361" i="34"/>
  <c r="W361" i="34" s="1"/>
  <c r="S366" i="34"/>
  <c r="S379" i="34"/>
  <c r="W379" i="34" s="1"/>
  <c r="H77" i="32"/>
  <c r="H65" i="33"/>
  <c r="D65" i="33"/>
  <c r="D69" i="33" s="1"/>
  <c r="D77" i="32"/>
  <c r="S406" i="34"/>
  <c r="W406" i="34" s="1"/>
  <c r="S419" i="34"/>
  <c r="W419" i="34" s="1"/>
  <c r="O7" i="35"/>
  <c r="O5" i="35" s="1"/>
  <c r="AF8" i="35"/>
  <c r="AF150" i="35"/>
  <c r="N166" i="35"/>
  <c r="O166" i="35"/>
  <c r="P75" i="31"/>
  <c r="P83" i="31" s="1"/>
  <c r="Q167" i="35"/>
  <c r="R76" i="31"/>
  <c r="R84" i="31" s="1"/>
  <c r="L167" i="35"/>
  <c r="M86" i="31"/>
  <c r="Z197" i="35"/>
  <c r="E212" i="35"/>
  <c r="L212" i="35"/>
  <c r="M110" i="31"/>
  <c r="T213" i="35"/>
  <c r="U111" i="31"/>
  <c r="U119" i="31" s="1"/>
  <c r="G212" i="35"/>
  <c r="H120" i="31"/>
  <c r="H128" i="31" s="1"/>
  <c r="Z266" i="35"/>
  <c r="Z285" i="35"/>
  <c r="V307" i="35"/>
  <c r="W141" i="31"/>
  <c r="I351" i="35"/>
  <c r="J151" i="31"/>
  <c r="E396" i="35"/>
  <c r="F170" i="31"/>
  <c r="F178" i="31" s="1"/>
  <c r="N397" i="35"/>
  <c r="O171" i="31"/>
  <c r="O179" i="31" s="1"/>
  <c r="Z399" i="35"/>
  <c r="AF416" i="35"/>
  <c r="P397" i="35"/>
  <c r="Q181" i="31"/>
  <c r="Q189" i="31" s="1"/>
  <c r="K267" i="34"/>
  <c r="T307" i="34"/>
  <c r="AA307" i="34" s="1"/>
  <c r="P77" i="32"/>
  <c r="P65" i="33"/>
  <c r="M6" i="35"/>
  <c r="F166" i="35"/>
  <c r="V167" i="35"/>
  <c r="P166" i="35"/>
  <c r="Q75" i="31"/>
  <c r="Q83" i="31" s="1"/>
  <c r="K166" i="35"/>
  <c r="L85" i="31"/>
  <c r="S212" i="35"/>
  <c r="T110" i="31"/>
  <c r="T118" i="31" s="1"/>
  <c r="AF266" i="35"/>
  <c r="P213" i="35"/>
  <c r="Q121" i="31"/>
  <c r="Y130" i="31"/>
  <c r="Y131" i="31"/>
  <c r="AF285" i="35"/>
  <c r="R306" i="35"/>
  <c r="M306" i="35"/>
  <c r="N140" i="31"/>
  <c r="I350" i="35"/>
  <c r="Q350" i="35"/>
  <c r="L351" i="35"/>
  <c r="G350" i="35"/>
  <c r="H150" i="31"/>
  <c r="Z352" i="35"/>
  <c r="P351" i="35"/>
  <c r="Q151" i="31"/>
  <c r="K396" i="35"/>
  <c r="M397" i="35"/>
  <c r="F396" i="35"/>
  <c r="G170" i="31"/>
  <c r="G178" i="31" s="1"/>
  <c r="I397" i="35"/>
  <c r="J171" i="31"/>
  <c r="J179" i="31" s="1"/>
  <c r="O397" i="35"/>
  <c r="P171" i="31"/>
  <c r="P179" i="31" s="1"/>
  <c r="O396" i="35"/>
  <c r="P180" i="31"/>
  <c r="P188" i="31" s="1"/>
  <c r="S73" i="34"/>
  <c r="S75" i="34"/>
  <c r="S82" i="34"/>
  <c r="W82" i="34" s="1"/>
  <c r="S91" i="34"/>
  <c r="W91" i="34" s="1"/>
  <c r="S98" i="34"/>
  <c r="S115" i="34"/>
  <c r="S121" i="34"/>
  <c r="H6" i="34"/>
  <c r="S134" i="34"/>
  <c r="S141" i="34"/>
  <c r="S155" i="34"/>
  <c r="S171" i="34"/>
  <c r="S183" i="34"/>
  <c r="E166" i="34"/>
  <c r="S207" i="34"/>
  <c r="L212" i="34"/>
  <c r="I213" i="34"/>
  <c r="H41" i="32" s="1"/>
  <c r="O213" i="34"/>
  <c r="N41" i="32" s="1"/>
  <c r="S224" i="34"/>
  <c r="S242" i="34"/>
  <c r="S264" i="34"/>
  <c r="J212" i="34"/>
  <c r="R267" i="34"/>
  <c r="S271" i="34"/>
  <c r="W271" i="34" s="1"/>
  <c r="S275" i="34"/>
  <c r="W275" i="34" s="1"/>
  <c r="S292" i="34"/>
  <c r="S297" i="34"/>
  <c r="S301" i="34"/>
  <c r="S314" i="34"/>
  <c r="S341" i="34"/>
  <c r="W341" i="34" s="1"/>
  <c r="S371" i="34"/>
  <c r="S388" i="34"/>
  <c r="W388" i="34" s="1"/>
  <c r="S394" i="34"/>
  <c r="T397" i="34"/>
  <c r="AA397" i="34" s="1"/>
  <c r="J396" i="34"/>
  <c r="L65" i="33"/>
  <c r="L77" i="32"/>
  <c r="S400" i="34"/>
  <c r="W400" i="34" s="1"/>
  <c r="S403" i="34"/>
  <c r="S408" i="34"/>
  <c r="S425" i="34"/>
  <c r="S427" i="34"/>
  <c r="T6" i="35"/>
  <c r="W7" i="35"/>
  <c r="X7" i="35"/>
  <c r="AB7" i="35" s="1"/>
  <c r="I166" i="35"/>
  <c r="R166" i="35"/>
  <c r="E167" i="35"/>
  <c r="N167" i="35"/>
  <c r="W167" i="35"/>
  <c r="W166" i="35"/>
  <c r="X75" i="31"/>
  <c r="X83" i="31" s="1"/>
  <c r="T167" i="35"/>
  <c r="U86" i="31"/>
  <c r="U94" i="31" s="1"/>
  <c r="H212" i="35"/>
  <c r="Q212" i="35"/>
  <c r="E213" i="35"/>
  <c r="M213" i="35"/>
  <c r="U213" i="35"/>
  <c r="T212" i="35"/>
  <c r="U110" i="31"/>
  <c r="AF214" i="35"/>
  <c r="O212" i="35"/>
  <c r="P120" i="31"/>
  <c r="P128" i="31" s="1"/>
  <c r="K306" i="35"/>
  <c r="W306" i="35"/>
  <c r="M307" i="35"/>
  <c r="N306" i="35"/>
  <c r="O140" i="31"/>
  <c r="J350" i="35"/>
  <c r="R350" i="35"/>
  <c r="M351" i="35"/>
  <c r="U351" i="35"/>
  <c r="H350" i="35"/>
  <c r="I150" i="31"/>
  <c r="Q351" i="35"/>
  <c r="R151" i="31"/>
  <c r="L396" i="35"/>
  <c r="R397" i="35"/>
  <c r="M396" i="35"/>
  <c r="N170" i="31"/>
  <c r="N178" i="31" s="1"/>
  <c r="V397" i="35"/>
  <c r="W171" i="31"/>
  <c r="W179" i="31" s="1"/>
  <c r="X397" i="35"/>
  <c r="AB397" i="35" s="1"/>
  <c r="Z59" i="35"/>
  <c r="F5" i="31"/>
  <c r="U6" i="35"/>
  <c r="I7" i="35"/>
  <c r="H5" i="31"/>
  <c r="L6" i="31"/>
  <c r="T6" i="31"/>
  <c r="R7" i="35"/>
  <c r="S26" i="31"/>
  <c r="K5" i="31"/>
  <c r="S5" i="31"/>
  <c r="S13" i="31" s="1"/>
  <c r="Y25" i="31"/>
  <c r="Q6" i="31"/>
  <c r="J7" i="35"/>
  <c r="K26" i="31"/>
  <c r="R6" i="31"/>
  <c r="P5" i="31"/>
  <c r="P6" i="35"/>
  <c r="P4" i="35" s="1"/>
  <c r="H6" i="35"/>
  <c r="X5" i="31"/>
  <c r="H49" i="31"/>
  <c r="F6" i="35"/>
  <c r="G6" i="35"/>
  <c r="O6" i="35"/>
  <c r="W6" i="35"/>
  <c r="AF122" i="35"/>
  <c r="Y7" i="35"/>
  <c r="Z7" i="35" s="1"/>
  <c r="Z123" i="35"/>
  <c r="Y6" i="35"/>
  <c r="Y4" i="35" s="1"/>
  <c r="J6" i="35"/>
  <c r="R6" i="35"/>
  <c r="X6" i="35"/>
  <c r="AB6" i="35" s="1"/>
  <c r="M7" i="35"/>
  <c r="H7" i="35"/>
  <c r="P7" i="35"/>
  <c r="J6" i="31"/>
  <c r="V6" i="35"/>
  <c r="Q7" i="35"/>
  <c r="E7" i="35"/>
  <c r="U7" i="35"/>
  <c r="N6" i="35"/>
  <c r="L50" i="31"/>
  <c r="J49" i="31"/>
  <c r="L7" i="35"/>
  <c r="M46" i="31"/>
  <c r="T7" i="35"/>
  <c r="U46" i="31"/>
  <c r="K6" i="35"/>
  <c r="K4" i="35" s="1"/>
  <c r="L45" i="31"/>
  <c r="L53" i="31" s="1"/>
  <c r="S6" i="35"/>
  <c r="T45" i="31"/>
  <c r="T53" i="31" s="1"/>
  <c r="T50" i="31"/>
  <c r="S7" i="35"/>
  <c r="K7" i="35"/>
  <c r="I6" i="35"/>
  <c r="Q6" i="35"/>
  <c r="Q4" i="35" s="1"/>
  <c r="E6" i="34"/>
  <c r="H7" i="34"/>
  <c r="H5" i="34" s="1"/>
  <c r="T7" i="34"/>
  <c r="U138" i="34"/>
  <c r="S144" i="34"/>
  <c r="S133" i="34"/>
  <c r="P6" i="34"/>
  <c r="S136" i="34"/>
  <c r="R123" i="34"/>
  <c r="S126" i="34"/>
  <c r="R122" i="34"/>
  <c r="S124" i="34"/>
  <c r="E7" i="34"/>
  <c r="E5" i="34" s="1"/>
  <c r="K308" i="34"/>
  <c r="K306" i="34" s="1"/>
  <c r="AF81" i="35"/>
  <c r="S159" i="34"/>
  <c r="S158" i="34"/>
  <c r="K151" i="34"/>
  <c r="I6" i="34"/>
  <c r="Y213" i="35"/>
  <c r="AF213" i="35" s="1"/>
  <c r="Z215" i="35"/>
  <c r="Y307" i="35"/>
  <c r="AF307" i="35" s="1"/>
  <c r="Z309" i="35"/>
  <c r="AF308" i="35"/>
  <c r="X307" i="35"/>
  <c r="AB307" i="35" s="1"/>
  <c r="Z306" i="35"/>
  <c r="Z308" i="35"/>
  <c r="W307" i="35"/>
  <c r="W5" i="35" s="1"/>
  <c r="X141" i="31"/>
  <c r="U307" i="35"/>
  <c r="U306" i="35"/>
  <c r="V140" i="31"/>
  <c r="T307" i="35"/>
  <c r="T306" i="35"/>
  <c r="S306" i="35"/>
  <c r="R307" i="35"/>
  <c r="Q307" i="35"/>
  <c r="I5" i="35"/>
  <c r="H307" i="35"/>
  <c r="H306" i="35"/>
  <c r="I140" i="31"/>
  <c r="G307" i="35"/>
  <c r="H141" i="31"/>
  <c r="F307" i="35"/>
  <c r="F5" i="35" s="1"/>
  <c r="G141" i="31"/>
  <c r="F306" i="35"/>
  <c r="G140" i="31"/>
  <c r="E307" i="35"/>
  <c r="E306" i="35"/>
  <c r="F140" i="31"/>
  <c r="AF352" i="35"/>
  <c r="AF350" i="35"/>
  <c r="T350" i="34"/>
  <c r="AA350" i="34" s="1"/>
  <c r="AA353" i="34"/>
  <c r="T306" i="34"/>
  <c r="AA306" i="34" s="1"/>
  <c r="T213" i="34"/>
  <c r="AA213" i="34" s="1"/>
  <c r="T212" i="34"/>
  <c r="AA212" i="34" s="1"/>
  <c r="L213" i="34"/>
  <c r="K35" i="33" s="1"/>
  <c r="K39" i="33" s="1"/>
  <c r="G7" i="34"/>
  <c r="F17" i="32" s="1"/>
  <c r="P7" i="34"/>
  <c r="O15" i="33" s="1"/>
  <c r="J6" i="34"/>
  <c r="F212" i="34"/>
  <c r="F213" i="34"/>
  <c r="N213" i="34"/>
  <c r="M41" i="32" s="1"/>
  <c r="F6" i="34"/>
  <c r="O6" i="34"/>
  <c r="I7" i="34"/>
  <c r="H17" i="32" s="1"/>
  <c r="F7" i="34"/>
  <c r="M6" i="34"/>
  <c r="N7" i="34"/>
  <c r="L166" i="34"/>
  <c r="M167" i="34"/>
  <c r="L29" i="32" s="1"/>
  <c r="N25" i="33"/>
  <c r="N29" i="32"/>
  <c r="K25" i="33"/>
  <c r="K29" i="33" s="1"/>
  <c r="K29" i="32"/>
  <c r="O55" i="33"/>
  <c r="O65" i="32"/>
  <c r="H35" i="33"/>
  <c r="E41" i="32"/>
  <c r="E35" i="33"/>
  <c r="E39" i="33" s="1"/>
  <c r="M35" i="33"/>
  <c r="M39" i="33" s="1"/>
  <c r="G55" i="33"/>
  <c r="G65" i="32"/>
  <c r="G45" i="33"/>
  <c r="G53" i="32"/>
  <c r="G6" i="34"/>
  <c r="J7" i="34"/>
  <c r="O7" i="34"/>
  <c r="I45" i="33"/>
  <c r="I53" i="32"/>
  <c r="K55" i="33"/>
  <c r="K59" i="33" s="1"/>
  <c r="K65" i="32"/>
  <c r="H25" i="33"/>
  <c r="H29" i="32"/>
  <c r="Q6" i="34"/>
  <c r="L7" i="34"/>
  <c r="I166" i="34"/>
  <c r="K45" i="33"/>
  <c r="K49" i="33" s="1"/>
  <c r="K53" i="32"/>
  <c r="N55" i="33"/>
  <c r="N65" i="32"/>
  <c r="M7" i="34"/>
  <c r="L45" i="33"/>
  <c r="L53" i="32"/>
  <c r="O35" i="33"/>
  <c r="O41" i="32"/>
  <c r="L35" i="33"/>
  <c r="L41" i="32"/>
  <c r="M45" i="33"/>
  <c r="M49" i="33" s="1"/>
  <c r="M53" i="32"/>
  <c r="F55" i="33"/>
  <c r="F65" i="32"/>
  <c r="P55" i="33"/>
  <c r="P65" i="32"/>
  <c r="L6" i="34"/>
  <c r="D45" i="33"/>
  <c r="D53" i="32"/>
  <c r="N45" i="33"/>
  <c r="N53" i="32"/>
  <c r="L55" i="33"/>
  <c r="L65" i="32"/>
  <c r="F15" i="33"/>
  <c r="F25" i="33"/>
  <c r="F29" i="32"/>
  <c r="G35" i="33"/>
  <c r="G41" i="32"/>
  <c r="F35" i="33"/>
  <c r="F39" i="33" s="1"/>
  <c r="F41" i="32"/>
  <c r="E45" i="33"/>
  <c r="E53" i="32"/>
  <c r="O45" i="33"/>
  <c r="O53" i="32"/>
  <c r="H45" i="33"/>
  <c r="H53" i="32"/>
  <c r="H55" i="33"/>
  <c r="H65" i="32"/>
  <c r="E55" i="33"/>
  <c r="E59" i="33" s="1"/>
  <c r="E65" i="32"/>
  <c r="M55" i="33"/>
  <c r="M59" i="33" s="1"/>
  <c r="M65" i="32"/>
  <c r="N6" i="34"/>
  <c r="M212" i="34"/>
  <c r="Q213" i="34"/>
  <c r="F45" i="33"/>
  <c r="F53" i="32"/>
  <c r="P45" i="33"/>
  <c r="P53" i="32"/>
  <c r="I55" i="33"/>
  <c r="I65" i="32"/>
  <c r="J71" i="33"/>
  <c r="J72" i="32"/>
  <c r="R72" i="32" s="1"/>
  <c r="Q61" i="33"/>
  <c r="J60" i="32"/>
  <c r="D11" i="33"/>
  <c r="J36" i="32"/>
  <c r="K12" i="32"/>
  <c r="J24" i="32"/>
  <c r="R24" i="32" s="1"/>
  <c r="D27" i="32" s="1"/>
  <c r="D12" i="32"/>
  <c r="M12" i="32"/>
  <c r="J6" i="32"/>
  <c r="Q41" i="33"/>
  <c r="R56" i="33"/>
  <c r="M11" i="33"/>
  <c r="J61" i="33"/>
  <c r="Z396" i="35"/>
  <c r="Z58" i="35"/>
  <c r="Z80" i="35"/>
  <c r="Z284" i="35"/>
  <c r="Z9" i="35"/>
  <c r="AF58" i="35"/>
  <c r="Z151" i="35"/>
  <c r="Z169" i="35"/>
  <c r="Z267" i="35"/>
  <c r="Z353" i="35"/>
  <c r="Z417" i="35"/>
  <c r="X166" i="35"/>
  <c r="Y167" i="35"/>
  <c r="Y351" i="35"/>
  <c r="Y397" i="35"/>
  <c r="Z398" i="35"/>
  <c r="U83" i="34"/>
  <c r="U125" i="34"/>
  <c r="U82" i="34"/>
  <c r="S198" i="34"/>
  <c r="W198" i="34" s="1"/>
  <c r="K196" i="34"/>
  <c r="K166" i="34" s="1"/>
  <c r="T6" i="34"/>
  <c r="AA9" i="34"/>
  <c r="S11" i="34"/>
  <c r="K214" i="34"/>
  <c r="S281" i="34"/>
  <c r="W281" i="34" s="1"/>
  <c r="S300" i="34"/>
  <c r="S337" i="34"/>
  <c r="K59" i="34"/>
  <c r="S86" i="34"/>
  <c r="K122" i="34"/>
  <c r="S157" i="34"/>
  <c r="S163" i="34"/>
  <c r="S185" i="34"/>
  <c r="W185" i="34" s="1"/>
  <c r="S205" i="34"/>
  <c r="S401" i="34"/>
  <c r="W401" i="34" s="1"/>
  <c r="R8" i="34"/>
  <c r="R399" i="34"/>
  <c r="K8" i="34"/>
  <c r="K123" i="34"/>
  <c r="R197" i="34"/>
  <c r="S199" i="34"/>
  <c r="W199" i="34" s="1"/>
  <c r="S227" i="34"/>
  <c r="S245" i="34"/>
  <c r="S249" i="34"/>
  <c r="W249" i="34" s="1"/>
  <c r="S253" i="34"/>
  <c r="S299" i="34"/>
  <c r="S416" i="34"/>
  <c r="K150" i="34"/>
  <c r="S175" i="34"/>
  <c r="S217" i="34"/>
  <c r="W217" i="34" s="1"/>
  <c r="S235" i="34"/>
  <c r="S237" i="34"/>
  <c r="S291" i="34"/>
  <c r="S319" i="34"/>
  <c r="W319" i="34" s="1"/>
  <c r="R353" i="34"/>
  <c r="R351" i="34" s="1"/>
  <c r="S355" i="34"/>
  <c r="W355" i="34" s="1"/>
  <c r="K416" i="34"/>
  <c r="S173" i="34"/>
  <c r="S177" i="34"/>
  <c r="I212" i="34"/>
  <c r="Q212" i="34"/>
  <c r="R215" i="34"/>
  <c r="S233" i="34"/>
  <c r="W233" i="34" s="1"/>
  <c r="S269" i="34"/>
  <c r="W269" i="34" s="1"/>
  <c r="S287" i="34"/>
  <c r="W287" i="34" s="1"/>
  <c r="S308" i="34"/>
  <c r="W308" i="34" s="1"/>
  <c r="S311" i="34"/>
  <c r="W311" i="34" s="1"/>
  <c r="R417" i="34"/>
  <c r="K352" i="34"/>
  <c r="K350" i="34" s="1"/>
  <c r="K398" i="34"/>
  <c r="Q6" i="33"/>
  <c r="Q51" i="33"/>
  <c r="R66" i="33"/>
  <c r="D31" i="33"/>
  <c r="J31" i="33" s="1"/>
  <c r="D67" i="33"/>
  <c r="C10" i="33"/>
  <c r="C11" i="33"/>
  <c r="D57" i="33"/>
  <c r="K31" i="33"/>
  <c r="Q31" i="33" s="1"/>
  <c r="J46" i="33"/>
  <c r="R46" i="33" s="1"/>
  <c r="K71" i="33"/>
  <c r="Q71" i="33" s="1"/>
  <c r="F6" i="33"/>
  <c r="F11" i="33" s="1"/>
  <c r="J36" i="33"/>
  <c r="R36" i="33" s="1"/>
  <c r="R48" i="32"/>
  <c r="D51" i="32" s="1"/>
  <c r="R36" i="32"/>
  <c r="D39" i="32" s="1"/>
  <c r="K51" i="32"/>
  <c r="R84" i="32"/>
  <c r="D87" i="32" s="1"/>
  <c r="C11" i="32"/>
  <c r="C12" i="32"/>
  <c r="J21" i="32"/>
  <c r="C27" i="32"/>
  <c r="J33" i="32"/>
  <c r="R33" i="32"/>
  <c r="C39" i="32"/>
  <c r="J45" i="32"/>
  <c r="R45" i="32"/>
  <c r="C51" i="32"/>
  <c r="J57" i="32"/>
  <c r="R57" i="32"/>
  <c r="C63" i="32"/>
  <c r="J69" i="32"/>
  <c r="R69" i="32"/>
  <c r="C75" i="32"/>
  <c r="J81" i="32"/>
  <c r="R81" i="32"/>
  <c r="D33" i="32"/>
  <c r="L33" i="32"/>
  <c r="D45" i="32"/>
  <c r="L45" i="32"/>
  <c r="D57" i="32"/>
  <c r="L57" i="32"/>
  <c r="D69" i="32"/>
  <c r="L69" i="32"/>
  <c r="D81" i="32"/>
  <c r="L81" i="32"/>
  <c r="E33" i="32"/>
  <c r="M33" i="32"/>
  <c r="E45" i="32"/>
  <c r="M45" i="32"/>
  <c r="E57" i="32"/>
  <c r="M57" i="32"/>
  <c r="E69" i="32"/>
  <c r="M69" i="32"/>
  <c r="E81" i="32"/>
  <c r="M81" i="32"/>
  <c r="F33" i="32"/>
  <c r="N33" i="32"/>
  <c r="F45" i="32"/>
  <c r="N45" i="32"/>
  <c r="F57" i="32"/>
  <c r="N57" i="32"/>
  <c r="F69" i="32"/>
  <c r="N69" i="32"/>
  <c r="F81" i="32"/>
  <c r="N81" i="32"/>
  <c r="G33" i="32"/>
  <c r="G45" i="32"/>
  <c r="G57" i="32"/>
  <c r="G69" i="32"/>
  <c r="G81" i="32"/>
  <c r="H10" i="31"/>
  <c r="O10" i="31"/>
  <c r="Y19" i="31"/>
  <c r="K101" i="31"/>
  <c r="K115" i="31"/>
  <c r="S101" i="31"/>
  <c r="S115" i="31"/>
  <c r="V192" i="31"/>
  <c r="G5" i="31"/>
  <c r="G13" i="31" s="1"/>
  <c r="O5" i="31"/>
  <c r="O13" i="31" s="1"/>
  <c r="W5" i="31"/>
  <c r="W13" i="31" s="1"/>
  <c r="F19" i="31"/>
  <c r="M29" i="31"/>
  <c r="U29" i="31"/>
  <c r="I30" i="31"/>
  <c r="Q30" i="31"/>
  <c r="K49" i="31"/>
  <c r="S49" i="31"/>
  <c r="G50" i="31"/>
  <c r="O50" i="31"/>
  <c r="W50" i="31"/>
  <c r="O192" i="31"/>
  <c r="W192" i="31"/>
  <c r="K193" i="31"/>
  <c r="S193" i="31"/>
  <c r="G100" i="31"/>
  <c r="G114" i="31"/>
  <c r="O100" i="31"/>
  <c r="O114" i="31"/>
  <c r="W100" i="31"/>
  <c r="W114" i="31"/>
  <c r="J193" i="31"/>
  <c r="Q5" i="31"/>
  <c r="Q13" i="31" s="1"/>
  <c r="F39" i="31"/>
  <c r="J65" i="31"/>
  <c r="R65" i="31"/>
  <c r="V66" i="31"/>
  <c r="Q192" i="31"/>
  <c r="Y192" i="31"/>
  <c r="M193" i="31"/>
  <c r="U193" i="31"/>
  <c r="J101" i="31"/>
  <c r="J125" i="31"/>
  <c r="R101" i="31"/>
  <c r="R125" i="31"/>
  <c r="T193" i="31"/>
  <c r="M161" i="31"/>
  <c r="M175" i="31"/>
  <c r="U161" i="31"/>
  <c r="U175" i="31"/>
  <c r="R193" i="31"/>
  <c r="I5" i="31"/>
  <c r="I13" i="31" s="1"/>
  <c r="J5" i="31"/>
  <c r="J13" i="31" s="1"/>
  <c r="R5" i="31"/>
  <c r="R13" i="31" s="1"/>
  <c r="F6" i="31"/>
  <c r="F14" i="31" s="1"/>
  <c r="N6" i="31"/>
  <c r="N14" i="31" s="1"/>
  <c r="V6" i="31"/>
  <c r="V14" i="31" s="1"/>
  <c r="F49" i="31"/>
  <c r="K65" i="31"/>
  <c r="K73" i="31" s="1"/>
  <c r="S65" i="31"/>
  <c r="S73" i="31" s="1"/>
  <c r="R192" i="31"/>
  <c r="F193" i="31"/>
  <c r="N193" i="31"/>
  <c r="V193" i="31"/>
  <c r="F100" i="31"/>
  <c r="F124" i="31"/>
  <c r="N100" i="31"/>
  <c r="N124" i="31"/>
  <c r="V100" i="31"/>
  <c r="V124" i="31"/>
  <c r="H192" i="31"/>
  <c r="L193" i="31"/>
  <c r="G70" i="31"/>
  <c r="L105" i="31"/>
  <c r="T105" i="31"/>
  <c r="L161" i="31"/>
  <c r="L169" i="31" s="1"/>
  <c r="L185" i="31"/>
  <c r="T161" i="31"/>
  <c r="T169" i="31" s="1"/>
  <c r="T185" i="31"/>
  <c r="P192" i="31"/>
  <c r="L192" i="31"/>
  <c r="T192" i="31"/>
  <c r="H193" i="31"/>
  <c r="I135" i="31"/>
  <c r="Q135" i="31"/>
  <c r="F192" i="31"/>
  <c r="X192" i="31"/>
  <c r="M192" i="31"/>
  <c r="U192" i="31"/>
  <c r="U69" i="31"/>
  <c r="I193" i="31"/>
  <c r="Q193" i="31"/>
  <c r="F90" i="31"/>
  <c r="M134" i="31"/>
  <c r="U134" i="31"/>
  <c r="J164" i="31"/>
  <c r="N192" i="31"/>
  <c r="P70" i="31"/>
  <c r="F134" i="31"/>
  <c r="F175" i="31"/>
  <c r="F185" i="31"/>
  <c r="F79" i="31"/>
  <c r="F115" i="31"/>
  <c r="F154" i="31"/>
  <c r="F89" i="31"/>
  <c r="F125" i="31"/>
  <c r="Q47" i="14"/>
  <c r="Q48" i="14"/>
  <c r="Q49" i="14"/>
  <c r="Q50" i="14"/>
  <c r="Q51" i="14"/>
  <c r="Q46" i="14"/>
  <c r="M9" i="31" l="1"/>
  <c r="W109" i="31"/>
  <c r="F70" i="31"/>
  <c r="O69" i="31"/>
  <c r="G109" i="31"/>
  <c r="F165" i="31"/>
  <c r="W236" i="34"/>
  <c r="W28" i="34"/>
  <c r="W268" i="34"/>
  <c r="U354" i="34"/>
  <c r="S80" i="34"/>
  <c r="S168" i="34"/>
  <c r="W168" i="34" s="1"/>
  <c r="I41" i="32"/>
  <c r="T5" i="34"/>
  <c r="W112" i="34"/>
  <c r="U400" i="34"/>
  <c r="S81" i="34"/>
  <c r="N35" i="33"/>
  <c r="N37" i="33" s="1"/>
  <c r="O4" i="34"/>
  <c r="X109" i="31"/>
  <c r="F105" i="31"/>
  <c r="S70" i="31"/>
  <c r="W10" i="31"/>
  <c r="U126" i="34"/>
  <c r="W126" i="34"/>
  <c r="U356" i="34"/>
  <c r="W356" i="34"/>
  <c r="U415" i="34"/>
  <c r="W415" i="34"/>
  <c r="U13" i="34"/>
  <c r="W13" i="34"/>
  <c r="U302" i="34"/>
  <c r="W302" i="34"/>
  <c r="U414" i="34"/>
  <c r="W414" i="34"/>
  <c r="U359" i="34"/>
  <c r="W359" i="34"/>
  <c r="U296" i="34"/>
  <c r="W296" i="34"/>
  <c r="U139" i="34"/>
  <c r="U97" i="34"/>
  <c r="W97" i="34"/>
  <c r="U140" i="34"/>
  <c r="U74" i="34"/>
  <c r="W74" i="34"/>
  <c r="F69" i="31"/>
  <c r="I108" i="31"/>
  <c r="U252" i="34"/>
  <c r="W252" i="34"/>
  <c r="U218" i="34"/>
  <c r="W218" i="34"/>
  <c r="U390" i="34"/>
  <c r="W390" i="34"/>
  <c r="U261" i="34"/>
  <c r="W261" i="34"/>
  <c r="U211" i="34"/>
  <c r="W211" i="34"/>
  <c r="U343" i="34"/>
  <c r="W343" i="34"/>
  <c r="U277" i="34"/>
  <c r="W277" i="34"/>
  <c r="U71" i="34"/>
  <c r="W71" i="34"/>
  <c r="U241" i="34"/>
  <c r="W241" i="34"/>
  <c r="U365" i="34"/>
  <c r="W365" i="34"/>
  <c r="U346" i="34"/>
  <c r="W346" i="34"/>
  <c r="U421" i="34"/>
  <c r="W421" i="34"/>
  <c r="U305" i="34"/>
  <c r="W305" i="34"/>
  <c r="U244" i="34"/>
  <c r="W244" i="34"/>
  <c r="U113" i="34"/>
  <c r="W113" i="34"/>
  <c r="U245" i="34"/>
  <c r="W245" i="34"/>
  <c r="U81" i="34"/>
  <c r="W81" i="34"/>
  <c r="U159" i="34"/>
  <c r="W159" i="34"/>
  <c r="U265" i="34"/>
  <c r="W265" i="34"/>
  <c r="U425" i="34"/>
  <c r="W425" i="34"/>
  <c r="U337" i="34"/>
  <c r="W337" i="34"/>
  <c r="S214" i="34"/>
  <c r="W214" i="34" s="1"/>
  <c r="U295" i="34"/>
  <c r="W295" i="34"/>
  <c r="U345" i="34"/>
  <c r="W345" i="34"/>
  <c r="U206" i="34"/>
  <c r="W206" i="34"/>
  <c r="U95" i="34"/>
  <c r="W95" i="34"/>
  <c r="U61" i="34"/>
  <c r="I10" i="31"/>
  <c r="U173" i="34"/>
  <c r="W173" i="34"/>
  <c r="U237" i="34"/>
  <c r="W237" i="34"/>
  <c r="U299" i="34"/>
  <c r="W299" i="34"/>
  <c r="U419" i="34"/>
  <c r="U163" i="34"/>
  <c r="W163" i="34"/>
  <c r="U300" i="34"/>
  <c r="W300" i="34"/>
  <c r="AA7" i="34"/>
  <c r="U216" i="34"/>
  <c r="AF6" i="35"/>
  <c r="E29" i="32"/>
  <c r="P25" i="33"/>
  <c r="N5" i="34"/>
  <c r="P4" i="34"/>
  <c r="U297" i="34"/>
  <c r="W297" i="34"/>
  <c r="U264" i="34"/>
  <c r="W264" i="34"/>
  <c r="U207" i="34"/>
  <c r="W207" i="34"/>
  <c r="U134" i="34"/>
  <c r="W134" i="34"/>
  <c r="U288" i="34"/>
  <c r="W288" i="34"/>
  <c r="U243" i="34"/>
  <c r="W243" i="34"/>
  <c r="U340" i="34"/>
  <c r="W340" i="34"/>
  <c r="U226" i="34"/>
  <c r="W226" i="34"/>
  <c r="U170" i="34"/>
  <c r="W170" i="34"/>
  <c r="U107" i="34"/>
  <c r="W107" i="34"/>
  <c r="U164" i="31"/>
  <c r="U418" i="34"/>
  <c r="W418" i="34"/>
  <c r="U363" i="34"/>
  <c r="W363" i="34"/>
  <c r="U222" i="34"/>
  <c r="W222" i="34"/>
  <c r="U93" i="34"/>
  <c r="W93" i="34"/>
  <c r="U411" i="34"/>
  <c r="W411" i="34"/>
  <c r="U304" i="34"/>
  <c r="W304" i="34"/>
  <c r="U175" i="34"/>
  <c r="W175" i="34"/>
  <c r="U427" i="34"/>
  <c r="W427" i="34"/>
  <c r="U171" i="34"/>
  <c r="W171" i="34"/>
  <c r="U315" i="34"/>
  <c r="W315" i="34"/>
  <c r="U103" i="34"/>
  <c r="W103" i="34"/>
  <c r="U12" i="34"/>
  <c r="W12" i="34"/>
  <c r="G10" i="31"/>
  <c r="S5" i="35"/>
  <c r="U314" i="34"/>
  <c r="W314" i="34"/>
  <c r="U291" i="34"/>
  <c r="W291" i="34"/>
  <c r="S123" i="34"/>
  <c r="L25" i="33"/>
  <c r="U136" i="34"/>
  <c r="W136" i="34"/>
  <c r="U408" i="34"/>
  <c r="W408" i="34"/>
  <c r="S9" i="31"/>
  <c r="P184" i="31"/>
  <c r="K70" i="31"/>
  <c r="P10" i="31"/>
  <c r="R51" i="33"/>
  <c r="S398" i="34"/>
  <c r="W398" i="34" s="1"/>
  <c r="U235" i="34"/>
  <c r="W235" i="34"/>
  <c r="U253" i="34"/>
  <c r="W253" i="34"/>
  <c r="S151" i="34"/>
  <c r="W157" i="34"/>
  <c r="O29" i="32"/>
  <c r="M29" i="32"/>
  <c r="I29" i="32"/>
  <c r="U124" i="34"/>
  <c r="W124" i="34"/>
  <c r="U133" i="34"/>
  <c r="W133" i="34"/>
  <c r="L5" i="35"/>
  <c r="J5" i="35"/>
  <c r="U292" i="34"/>
  <c r="W292" i="34"/>
  <c r="U242" i="34"/>
  <c r="W242" i="34"/>
  <c r="H4" i="34"/>
  <c r="U75" i="34"/>
  <c r="W75" i="34"/>
  <c r="Z350" i="35"/>
  <c r="K213" i="34"/>
  <c r="U282" i="34"/>
  <c r="W282" i="34"/>
  <c r="U238" i="34"/>
  <c r="W238" i="34"/>
  <c r="U338" i="34"/>
  <c r="W338" i="34"/>
  <c r="U283" i="34"/>
  <c r="W283" i="34"/>
  <c r="U223" i="34"/>
  <c r="W223" i="34"/>
  <c r="U188" i="34"/>
  <c r="W188" i="34"/>
  <c r="U145" i="34"/>
  <c r="W145" i="34"/>
  <c r="U220" i="34"/>
  <c r="W220" i="34"/>
  <c r="U391" i="34"/>
  <c r="W391" i="34"/>
  <c r="U298" i="34"/>
  <c r="W298" i="34"/>
  <c r="U423" i="34"/>
  <c r="W423" i="34"/>
  <c r="U22" i="34"/>
  <c r="W22" i="34"/>
  <c r="U80" i="34"/>
  <c r="W80" i="34"/>
  <c r="U313" i="34"/>
  <c r="W313" i="34"/>
  <c r="U227" i="34"/>
  <c r="W227" i="34"/>
  <c r="U205" i="34"/>
  <c r="W205" i="34"/>
  <c r="S9" i="34"/>
  <c r="W9" i="34" s="1"/>
  <c r="W11" i="34"/>
  <c r="U416" i="34"/>
  <c r="W416" i="34"/>
  <c r="S417" i="34"/>
  <c r="Z166" i="35"/>
  <c r="AB166" i="35"/>
  <c r="G5" i="35"/>
  <c r="U301" i="34"/>
  <c r="W301" i="34"/>
  <c r="U141" i="34"/>
  <c r="W141" i="34"/>
  <c r="U247" i="34"/>
  <c r="W247" i="34"/>
  <c r="U289" i="34"/>
  <c r="W289" i="34"/>
  <c r="U127" i="34"/>
  <c r="W127" i="34"/>
  <c r="U29" i="34"/>
  <c r="W29" i="34"/>
  <c r="U72" i="34"/>
  <c r="W72" i="34"/>
  <c r="P160" i="31"/>
  <c r="Y20" i="31"/>
  <c r="R213" i="34"/>
  <c r="S352" i="34"/>
  <c r="W352" i="34" s="1"/>
  <c r="K212" i="34"/>
  <c r="S58" i="34"/>
  <c r="Z212" i="35"/>
  <c r="G4" i="34"/>
  <c r="F5" i="34"/>
  <c r="U158" i="34"/>
  <c r="W158" i="34"/>
  <c r="U144" i="34"/>
  <c r="W144" i="34"/>
  <c r="I4" i="35"/>
  <c r="H4" i="35"/>
  <c r="N5" i="35"/>
  <c r="U183" i="34"/>
  <c r="W183" i="34"/>
  <c r="U121" i="34"/>
  <c r="W121" i="34"/>
  <c r="U73" i="34"/>
  <c r="W73" i="34"/>
  <c r="U317" i="34"/>
  <c r="W317" i="34"/>
  <c r="U325" i="34"/>
  <c r="W325" i="34"/>
  <c r="U221" i="34"/>
  <c r="W221" i="34"/>
  <c r="U182" i="34"/>
  <c r="W182" i="34"/>
  <c r="U106" i="34"/>
  <c r="W106" i="34"/>
  <c r="U68" i="34"/>
  <c r="W68" i="34"/>
  <c r="U69" i="34"/>
  <c r="W69" i="34"/>
  <c r="U358" i="34"/>
  <c r="W358" i="34"/>
  <c r="W303" i="34"/>
  <c r="U303" i="34"/>
  <c r="U349" i="34"/>
  <c r="W349" i="34"/>
  <c r="U165" i="34"/>
  <c r="W165" i="34"/>
  <c r="D75" i="32"/>
  <c r="F75" i="32"/>
  <c r="F83" i="32"/>
  <c r="Q77" i="32"/>
  <c r="Q12" i="32"/>
  <c r="X70" i="31"/>
  <c r="V4" i="35"/>
  <c r="E4" i="35"/>
  <c r="P5" i="35"/>
  <c r="P109" i="31"/>
  <c r="K168" i="31"/>
  <c r="W4" i="35"/>
  <c r="F4" i="35"/>
  <c r="Z6" i="35"/>
  <c r="O4" i="35"/>
  <c r="L4" i="35"/>
  <c r="R4" i="35"/>
  <c r="G4" i="35"/>
  <c r="H145" i="31"/>
  <c r="H149" i="31"/>
  <c r="U50" i="31"/>
  <c r="U54" i="31"/>
  <c r="K30" i="31"/>
  <c r="K34" i="31"/>
  <c r="I154" i="31"/>
  <c r="I158" i="31"/>
  <c r="H154" i="31"/>
  <c r="H158" i="31"/>
  <c r="X154" i="31"/>
  <c r="X158" i="31"/>
  <c r="X184" i="31"/>
  <c r="X188" i="31"/>
  <c r="I160" i="31"/>
  <c r="I164" i="31" s="1"/>
  <c r="I178" i="31"/>
  <c r="Q154" i="31"/>
  <c r="Q158" i="31"/>
  <c r="F144" i="31"/>
  <c r="F148" i="31"/>
  <c r="T4" i="35"/>
  <c r="K5" i="35"/>
  <c r="J4" i="35"/>
  <c r="L65" i="31"/>
  <c r="L93" i="31"/>
  <c r="I144" i="31"/>
  <c r="I148" i="31"/>
  <c r="M50" i="31"/>
  <c r="M54" i="31"/>
  <c r="P145" i="31"/>
  <c r="P149" i="31"/>
  <c r="O145" i="31"/>
  <c r="O149" i="31"/>
  <c r="P154" i="31"/>
  <c r="P158" i="31"/>
  <c r="K108" i="31"/>
  <c r="J108" i="31"/>
  <c r="V144" i="31"/>
  <c r="V148" i="31"/>
  <c r="G144" i="31"/>
  <c r="G148" i="31"/>
  <c r="Q125" i="31"/>
  <c r="Q129" i="31"/>
  <c r="J155" i="31"/>
  <c r="J159" i="31"/>
  <c r="Q160" i="31"/>
  <c r="Q168" i="31" s="1"/>
  <c r="Q178" i="31"/>
  <c r="I101" i="31"/>
  <c r="I109" i="31" s="1"/>
  <c r="I129" i="31"/>
  <c r="W144" i="31"/>
  <c r="W148" i="31"/>
  <c r="Q155" i="31"/>
  <c r="Q159" i="31"/>
  <c r="V5" i="35"/>
  <c r="T65" i="31"/>
  <c r="T73" i="31" s="1"/>
  <c r="T93" i="31"/>
  <c r="G145" i="31"/>
  <c r="G149" i="31"/>
  <c r="X145" i="31"/>
  <c r="X149" i="31"/>
  <c r="Z213" i="35"/>
  <c r="S30" i="31"/>
  <c r="S34" i="31"/>
  <c r="R155" i="31"/>
  <c r="R159" i="31"/>
  <c r="O144" i="31"/>
  <c r="O148" i="31"/>
  <c r="U114" i="31"/>
  <c r="U118" i="31"/>
  <c r="N144" i="31"/>
  <c r="N148" i="31"/>
  <c r="W145" i="31"/>
  <c r="W149" i="31"/>
  <c r="M114" i="31"/>
  <c r="M118" i="31"/>
  <c r="H160" i="31"/>
  <c r="H168" i="31" s="1"/>
  <c r="H188" i="31"/>
  <c r="I155" i="31"/>
  <c r="I159" i="31"/>
  <c r="R7" i="34"/>
  <c r="L4" i="34"/>
  <c r="N4" i="34"/>
  <c r="G27" i="33"/>
  <c r="G29" i="33"/>
  <c r="G37" i="33"/>
  <c r="G39" i="33"/>
  <c r="N57" i="33"/>
  <c r="N59" i="33"/>
  <c r="N27" i="33"/>
  <c r="N29" i="33"/>
  <c r="F47" i="33"/>
  <c r="F49" i="33"/>
  <c r="F57" i="33"/>
  <c r="F59" i="33"/>
  <c r="O27" i="33"/>
  <c r="O29" i="33"/>
  <c r="G57" i="33"/>
  <c r="G59" i="33"/>
  <c r="G17" i="32"/>
  <c r="J4" i="34"/>
  <c r="G67" i="33"/>
  <c r="G69" i="33"/>
  <c r="R167" i="34"/>
  <c r="E47" i="33"/>
  <c r="E49" i="33"/>
  <c r="F27" i="33"/>
  <c r="F29" i="33"/>
  <c r="D47" i="33"/>
  <c r="D49" i="33"/>
  <c r="H27" i="33"/>
  <c r="H29" i="33"/>
  <c r="G29" i="32"/>
  <c r="H37" i="33"/>
  <c r="H39" i="33"/>
  <c r="G15" i="33"/>
  <c r="O17" i="33"/>
  <c r="O19" i="33"/>
  <c r="L67" i="33"/>
  <c r="L69" i="33"/>
  <c r="D27" i="33"/>
  <c r="D29" i="33"/>
  <c r="N47" i="33"/>
  <c r="N49" i="33"/>
  <c r="F71" i="32"/>
  <c r="F17" i="33"/>
  <c r="F19" i="33"/>
  <c r="L47" i="33"/>
  <c r="L49" i="33"/>
  <c r="G47" i="33"/>
  <c r="G49" i="33"/>
  <c r="P67" i="33"/>
  <c r="P69" i="33"/>
  <c r="H67" i="33"/>
  <c r="H69" i="33"/>
  <c r="D37" i="33"/>
  <c r="D39" i="33"/>
  <c r="L27" i="33"/>
  <c r="L29" i="33"/>
  <c r="H57" i="33"/>
  <c r="H59" i="33"/>
  <c r="H15" i="33"/>
  <c r="H19" i="33" s="1"/>
  <c r="O57" i="33"/>
  <c r="O59" i="33"/>
  <c r="O47" i="33"/>
  <c r="O49" i="33"/>
  <c r="I57" i="33"/>
  <c r="I59" i="33"/>
  <c r="P17" i="32"/>
  <c r="L37" i="33"/>
  <c r="L39" i="33"/>
  <c r="P27" i="33"/>
  <c r="P29" i="33"/>
  <c r="O67" i="33"/>
  <c r="O69" i="33"/>
  <c r="H47" i="33"/>
  <c r="H49" i="33"/>
  <c r="L57" i="33"/>
  <c r="L59" i="33"/>
  <c r="I37" i="33"/>
  <c r="I39" i="33"/>
  <c r="I47" i="33"/>
  <c r="I49" i="33"/>
  <c r="F67" i="33"/>
  <c r="F69" i="33"/>
  <c r="P47" i="33"/>
  <c r="P49" i="33"/>
  <c r="P57" i="33"/>
  <c r="P59" i="33"/>
  <c r="O37" i="33"/>
  <c r="O39" i="33"/>
  <c r="I27" i="33"/>
  <c r="I29" i="33"/>
  <c r="N67" i="33"/>
  <c r="N69" i="33"/>
  <c r="E67" i="33"/>
  <c r="E69" i="33"/>
  <c r="I67" i="33"/>
  <c r="I69" i="33"/>
  <c r="F70" i="33"/>
  <c r="D30" i="33"/>
  <c r="K70" i="33"/>
  <c r="K74" i="33" s="1"/>
  <c r="R41" i="33"/>
  <c r="M60" i="33"/>
  <c r="R31" i="33"/>
  <c r="K30" i="33"/>
  <c r="T164" i="31"/>
  <c r="T168" i="31"/>
  <c r="P164" i="31"/>
  <c r="P168" i="31"/>
  <c r="N165" i="31"/>
  <c r="N169" i="31"/>
  <c r="V165" i="31"/>
  <c r="V169" i="31"/>
  <c r="Q164" i="31"/>
  <c r="S164" i="31"/>
  <c r="S168" i="31"/>
  <c r="M165" i="31"/>
  <c r="M169" i="31"/>
  <c r="M164" i="31"/>
  <c r="M168" i="31"/>
  <c r="L164" i="31"/>
  <c r="L168" i="31"/>
  <c r="R164" i="31"/>
  <c r="R168" i="31"/>
  <c r="U165" i="31"/>
  <c r="U169" i="31"/>
  <c r="K165" i="31"/>
  <c r="K169" i="31"/>
  <c r="Y134" i="31"/>
  <c r="Y138" i="31"/>
  <c r="Y135" i="31"/>
  <c r="Y139" i="31"/>
  <c r="F104" i="31"/>
  <c r="F108" i="31"/>
  <c r="J105" i="31"/>
  <c r="J109" i="31"/>
  <c r="W104" i="31"/>
  <c r="W108" i="31"/>
  <c r="V105" i="31"/>
  <c r="V109" i="31"/>
  <c r="Q104" i="31"/>
  <c r="Q108" i="31"/>
  <c r="V104" i="31"/>
  <c r="V108" i="31"/>
  <c r="O104" i="31"/>
  <c r="O108" i="31"/>
  <c r="N105" i="31"/>
  <c r="N109" i="31"/>
  <c r="O105" i="31"/>
  <c r="O109" i="31"/>
  <c r="S105" i="31"/>
  <c r="S109" i="31"/>
  <c r="H105" i="31"/>
  <c r="H109" i="31"/>
  <c r="N104" i="31"/>
  <c r="N108" i="31"/>
  <c r="R105" i="31"/>
  <c r="R109" i="31"/>
  <c r="G104" i="31"/>
  <c r="G108" i="31"/>
  <c r="R104" i="31"/>
  <c r="R108" i="31"/>
  <c r="K105" i="31"/>
  <c r="K109" i="31"/>
  <c r="R69" i="31"/>
  <c r="R73" i="31"/>
  <c r="J69" i="31"/>
  <c r="J73" i="31"/>
  <c r="V69" i="31"/>
  <c r="V73" i="31"/>
  <c r="H70" i="31"/>
  <c r="H74" i="31"/>
  <c r="T70" i="31"/>
  <c r="T74" i="31"/>
  <c r="N70" i="31"/>
  <c r="N74" i="31"/>
  <c r="L70" i="31"/>
  <c r="L74" i="31"/>
  <c r="V70" i="31"/>
  <c r="V74" i="31"/>
  <c r="O70" i="31"/>
  <c r="O74" i="31"/>
  <c r="M69" i="31"/>
  <c r="M73" i="31"/>
  <c r="W69" i="31"/>
  <c r="W73" i="31"/>
  <c r="Y40" i="31"/>
  <c r="Y44" i="31"/>
  <c r="Y39" i="31"/>
  <c r="Y43" i="31"/>
  <c r="X9" i="31"/>
  <c r="X13" i="31"/>
  <c r="F9" i="31"/>
  <c r="F13" i="31"/>
  <c r="N9" i="31"/>
  <c r="N13" i="31"/>
  <c r="Q10" i="31"/>
  <c r="Q14" i="31"/>
  <c r="T10" i="31"/>
  <c r="T14" i="31"/>
  <c r="V9" i="31"/>
  <c r="V13" i="31"/>
  <c r="J10" i="31"/>
  <c r="J14" i="31"/>
  <c r="Y29" i="31"/>
  <c r="Y33" i="31"/>
  <c r="L10" i="31"/>
  <c r="L14" i="31"/>
  <c r="P9" i="31"/>
  <c r="P13" i="31"/>
  <c r="H9" i="31"/>
  <c r="H13" i="31"/>
  <c r="R10" i="31"/>
  <c r="R14" i="31"/>
  <c r="K9" i="31"/>
  <c r="K13" i="31"/>
  <c r="X10" i="31"/>
  <c r="X14" i="31"/>
  <c r="U9" i="31"/>
  <c r="U13" i="31"/>
  <c r="Y111" i="31"/>
  <c r="Y119" i="31" s="1"/>
  <c r="Q101" i="31"/>
  <c r="Q109" i="31" s="1"/>
  <c r="X160" i="31"/>
  <c r="Y86" i="31"/>
  <c r="Y180" i="31"/>
  <c r="Y120" i="31"/>
  <c r="Y170" i="31"/>
  <c r="S190" i="31"/>
  <c r="Y181" i="31"/>
  <c r="H184" i="31"/>
  <c r="I174" i="31"/>
  <c r="Y26" i="31"/>
  <c r="Q174" i="31"/>
  <c r="Y85" i="31"/>
  <c r="K190" i="31"/>
  <c r="K6" i="31"/>
  <c r="M100" i="31"/>
  <c r="Y150" i="31"/>
  <c r="Y171" i="31"/>
  <c r="Y151" i="31"/>
  <c r="T191" i="31"/>
  <c r="U100" i="31"/>
  <c r="S4" i="35"/>
  <c r="O174" i="31"/>
  <c r="O160" i="31"/>
  <c r="O190" i="31" s="1"/>
  <c r="K67" i="33"/>
  <c r="Q65" i="33"/>
  <c r="U47" i="14"/>
  <c r="S47" i="14"/>
  <c r="U46" i="14"/>
  <c r="S46" i="14"/>
  <c r="M35" i="32"/>
  <c r="J175" i="31"/>
  <c r="J161" i="31"/>
  <c r="T114" i="31"/>
  <c r="T100" i="31"/>
  <c r="O161" i="31"/>
  <c r="O169" i="31" s="1"/>
  <c r="O175" i="31"/>
  <c r="U101" i="31"/>
  <c r="U115" i="31"/>
  <c r="M66" i="31"/>
  <c r="M90" i="31"/>
  <c r="D83" i="32"/>
  <c r="J77" i="32"/>
  <c r="Q80" i="31"/>
  <c r="Q66" i="31"/>
  <c r="G161" i="31"/>
  <c r="G169" i="31" s="1"/>
  <c r="G175" i="31"/>
  <c r="Y140" i="31"/>
  <c r="U90" i="31"/>
  <c r="U66" i="31"/>
  <c r="D70" i="33"/>
  <c r="J65" i="33"/>
  <c r="J69" i="33" s="1"/>
  <c r="X100" i="31"/>
  <c r="X124" i="31"/>
  <c r="X161" i="31"/>
  <c r="X169" i="31" s="1"/>
  <c r="X175" i="31"/>
  <c r="S8" i="34"/>
  <c r="U51" i="14"/>
  <c r="S51" i="14"/>
  <c r="Q65" i="32"/>
  <c r="K41" i="32"/>
  <c r="K47" i="32" s="1"/>
  <c r="N4" i="35"/>
  <c r="W161" i="31"/>
  <c r="W169" i="31" s="1"/>
  <c r="W175" i="31"/>
  <c r="G174" i="31"/>
  <c r="G160" i="31"/>
  <c r="Q161" i="31"/>
  <c r="Q185" i="31"/>
  <c r="F174" i="31"/>
  <c r="F160" i="31"/>
  <c r="F168" i="31" s="1"/>
  <c r="R80" i="31"/>
  <c r="R66" i="31"/>
  <c r="H161" i="31"/>
  <c r="H169" i="31" s="1"/>
  <c r="H175" i="31"/>
  <c r="I125" i="31"/>
  <c r="Y121" i="31"/>
  <c r="I65" i="31"/>
  <c r="I79" i="31"/>
  <c r="V174" i="31"/>
  <c r="V160" i="31"/>
  <c r="J80" i="31"/>
  <c r="J66" i="31"/>
  <c r="I80" i="31"/>
  <c r="I66" i="31"/>
  <c r="Y76" i="31"/>
  <c r="U50" i="14"/>
  <c r="S50" i="14"/>
  <c r="U49" i="14"/>
  <c r="S49" i="14"/>
  <c r="Q51" i="32"/>
  <c r="S122" i="34"/>
  <c r="Z307" i="35"/>
  <c r="T5" i="35"/>
  <c r="P124" i="31"/>
  <c r="P100" i="31"/>
  <c r="X65" i="31"/>
  <c r="X79" i="31"/>
  <c r="M4" i="35"/>
  <c r="M101" i="31"/>
  <c r="M115" i="31"/>
  <c r="S266" i="34"/>
  <c r="R175" i="31"/>
  <c r="R161" i="31"/>
  <c r="M83" i="32"/>
  <c r="S59" i="34"/>
  <c r="U48" i="14"/>
  <c r="S48" i="14"/>
  <c r="M75" i="32"/>
  <c r="R71" i="33"/>
  <c r="M4" i="34"/>
  <c r="R5" i="35"/>
  <c r="X5" i="35"/>
  <c r="AB5" i="35" s="1"/>
  <c r="E4" i="34"/>
  <c r="M5" i="35"/>
  <c r="N174" i="31"/>
  <c r="N160" i="31"/>
  <c r="P161" i="31"/>
  <c r="P169" i="31" s="1"/>
  <c r="P175" i="31"/>
  <c r="Q65" i="31"/>
  <c r="Q79" i="31"/>
  <c r="H124" i="31"/>
  <c r="H100" i="31"/>
  <c r="P79" i="31"/>
  <c r="P65" i="31"/>
  <c r="W174" i="31"/>
  <c r="W160" i="31"/>
  <c r="W190" i="31" s="1"/>
  <c r="L100" i="31"/>
  <c r="Y110" i="31"/>
  <c r="L114" i="31"/>
  <c r="I161" i="31"/>
  <c r="I185" i="31"/>
  <c r="Y75" i="31"/>
  <c r="H79" i="31"/>
  <c r="H65" i="31"/>
  <c r="K83" i="32"/>
  <c r="M67" i="33"/>
  <c r="M70" i="33"/>
  <c r="AF7" i="35"/>
  <c r="S6" i="31"/>
  <c r="X4" i="35"/>
  <c r="H5" i="35"/>
  <c r="M6" i="31"/>
  <c r="M14" i="31" s="1"/>
  <c r="Q5" i="35"/>
  <c r="E5" i="35"/>
  <c r="U5" i="35"/>
  <c r="Y46" i="31"/>
  <c r="U6" i="31"/>
  <c r="L49" i="31"/>
  <c r="L5" i="31"/>
  <c r="L13" i="31" s="1"/>
  <c r="T5" i="31"/>
  <c r="T13" i="31" s="1"/>
  <c r="T49" i="31"/>
  <c r="Y45" i="31"/>
  <c r="Y53" i="31" s="1"/>
  <c r="I5" i="34"/>
  <c r="R6" i="34"/>
  <c r="R4" i="34" s="1"/>
  <c r="Q4" i="34"/>
  <c r="O17" i="32"/>
  <c r="O5" i="32" s="1"/>
  <c r="P5" i="34"/>
  <c r="G5" i="34"/>
  <c r="F4" i="34"/>
  <c r="K7" i="34"/>
  <c r="K5" i="34" s="1"/>
  <c r="D15" i="33"/>
  <c r="D17" i="32"/>
  <c r="D5" i="32" s="1"/>
  <c r="F59" i="32"/>
  <c r="S150" i="34"/>
  <c r="I4" i="34"/>
  <c r="Y141" i="31"/>
  <c r="M17" i="32"/>
  <c r="M5" i="32" s="1"/>
  <c r="M15" i="33"/>
  <c r="M57" i="33"/>
  <c r="K40" i="33"/>
  <c r="E17" i="32"/>
  <c r="F30" i="33"/>
  <c r="E15" i="33"/>
  <c r="E19" i="33" s="1"/>
  <c r="Q29" i="32"/>
  <c r="Q53" i="32"/>
  <c r="Q45" i="33"/>
  <c r="F47" i="32"/>
  <c r="M71" i="32"/>
  <c r="P17" i="33"/>
  <c r="F37" i="33"/>
  <c r="F40" i="33"/>
  <c r="D35" i="32"/>
  <c r="J25" i="33"/>
  <c r="J29" i="33" s="1"/>
  <c r="E27" i="33"/>
  <c r="H5" i="32"/>
  <c r="O5" i="33"/>
  <c r="M50" i="33"/>
  <c r="M47" i="33"/>
  <c r="J35" i="33"/>
  <c r="J45" i="33"/>
  <c r="J49" i="33" s="1"/>
  <c r="J55" i="33"/>
  <c r="M5" i="34"/>
  <c r="L15" i="33"/>
  <c r="L19" i="33" s="1"/>
  <c r="L17" i="32"/>
  <c r="L5" i="32" s="1"/>
  <c r="K71" i="32"/>
  <c r="K47" i="33"/>
  <c r="K50" i="33"/>
  <c r="K54" i="33" s="1"/>
  <c r="J65" i="32"/>
  <c r="D71" i="32"/>
  <c r="M27" i="33"/>
  <c r="M30" i="33"/>
  <c r="K57" i="33"/>
  <c r="Q55" i="33"/>
  <c r="K60" i="33"/>
  <c r="K64" i="33" s="1"/>
  <c r="P35" i="33"/>
  <c r="P41" i="32"/>
  <c r="E57" i="33"/>
  <c r="D60" i="33"/>
  <c r="L5" i="34"/>
  <c r="K15" i="33"/>
  <c r="K19" i="33" s="1"/>
  <c r="K17" i="32"/>
  <c r="K35" i="32"/>
  <c r="K37" i="33"/>
  <c r="F60" i="33"/>
  <c r="Q5" i="34"/>
  <c r="F5" i="32"/>
  <c r="M37" i="33"/>
  <c r="Q25" i="33"/>
  <c r="K27" i="33"/>
  <c r="F50" i="33"/>
  <c r="J53" i="32"/>
  <c r="D59" i="32"/>
  <c r="O5" i="34"/>
  <c r="N15" i="33"/>
  <c r="N19" i="33" s="1"/>
  <c r="N17" i="32"/>
  <c r="N5" i="32" s="1"/>
  <c r="D40" i="33"/>
  <c r="D44" i="33" s="1"/>
  <c r="E37" i="33"/>
  <c r="G5" i="33"/>
  <c r="F5" i="33"/>
  <c r="D50" i="33"/>
  <c r="M59" i="32"/>
  <c r="K59" i="32"/>
  <c r="J5" i="34"/>
  <c r="I15" i="33"/>
  <c r="I19" i="33" s="1"/>
  <c r="I17" i="32"/>
  <c r="J41" i="32"/>
  <c r="D47" i="32"/>
  <c r="J75" i="32"/>
  <c r="R61" i="33"/>
  <c r="M51" i="32"/>
  <c r="R6" i="33"/>
  <c r="Q11" i="33"/>
  <c r="AF351" i="35"/>
  <c r="Z351" i="35"/>
  <c r="AF4" i="35"/>
  <c r="AF167" i="35"/>
  <c r="Y5" i="35"/>
  <c r="Z167" i="35"/>
  <c r="AF397" i="35"/>
  <c r="Z397" i="35"/>
  <c r="K396" i="34"/>
  <c r="U398" i="34"/>
  <c r="S396" i="34"/>
  <c r="U199" i="34"/>
  <c r="S197" i="34"/>
  <c r="K6" i="34"/>
  <c r="S399" i="34"/>
  <c r="W399" i="34" s="1"/>
  <c r="U401" i="34"/>
  <c r="S169" i="34"/>
  <c r="W169" i="34" s="1"/>
  <c r="U311" i="34"/>
  <c r="S309" i="34"/>
  <c r="W309" i="34" s="1"/>
  <c r="R397" i="34"/>
  <c r="S284" i="34"/>
  <c r="AA5" i="34"/>
  <c r="S306" i="34"/>
  <c r="U308" i="34"/>
  <c r="S215" i="34"/>
  <c r="W215" i="34" s="1"/>
  <c r="U217" i="34"/>
  <c r="T4" i="34"/>
  <c r="AA6" i="34"/>
  <c r="S285" i="34"/>
  <c r="U287" i="34"/>
  <c r="U214" i="34"/>
  <c r="U269" i="34"/>
  <c r="S267" i="34"/>
  <c r="S353" i="34"/>
  <c r="W353" i="34" s="1"/>
  <c r="U355" i="34"/>
  <c r="U198" i="34"/>
  <c r="S196" i="34"/>
  <c r="J11" i="33"/>
  <c r="J6" i="33"/>
  <c r="F87" i="32"/>
  <c r="Q75" i="32"/>
  <c r="K63" i="32"/>
  <c r="D63" i="32"/>
  <c r="J87" i="32"/>
  <c r="J39" i="32"/>
  <c r="K39" i="32"/>
  <c r="F39" i="32"/>
  <c r="Q63" i="32"/>
  <c r="M63" i="32"/>
  <c r="Q87" i="32"/>
  <c r="M87" i="32"/>
  <c r="K87" i="32"/>
  <c r="M39" i="32"/>
  <c r="K27" i="32"/>
  <c r="J27" i="32"/>
  <c r="F63" i="32"/>
  <c r="Q39" i="32"/>
  <c r="M27" i="32"/>
  <c r="J12" i="32"/>
  <c r="P21" i="32"/>
  <c r="H21" i="32"/>
  <c r="O21" i="32"/>
  <c r="G21" i="32"/>
  <c r="K21" i="32"/>
  <c r="N21" i="32"/>
  <c r="F21" i="32"/>
  <c r="R6" i="32"/>
  <c r="D9" i="32" s="1"/>
  <c r="I21" i="32"/>
  <c r="M21" i="32"/>
  <c r="E21" i="32"/>
  <c r="L21" i="32"/>
  <c r="D21" i="32"/>
  <c r="Q21" i="32"/>
  <c r="R21" i="32"/>
  <c r="K75" i="32"/>
  <c r="Q27" i="32"/>
  <c r="F51" i="32"/>
  <c r="F27" i="32"/>
  <c r="J51" i="32"/>
  <c r="S69" i="31"/>
  <c r="R190" i="31"/>
  <c r="R9" i="31"/>
  <c r="K69" i="31"/>
  <c r="W9" i="31"/>
  <c r="L191" i="31"/>
  <c r="G9" i="31"/>
  <c r="F191" i="31"/>
  <c r="F10" i="31"/>
  <c r="O9" i="31"/>
  <c r="T165" i="31"/>
  <c r="I9" i="31"/>
  <c r="Q9" i="31"/>
  <c r="L165" i="31"/>
  <c r="J190" i="31"/>
  <c r="J9" i="31"/>
  <c r="V191" i="31"/>
  <c r="V10" i="31"/>
  <c r="N191" i="31"/>
  <c r="N10" i="31"/>
  <c r="Q890" i="14"/>
  <c r="U890" i="14" s="1"/>
  <c r="Q891" i="14"/>
  <c r="U891" i="14" s="1"/>
  <c r="Q892" i="14"/>
  <c r="U892" i="14" s="1"/>
  <c r="Q893" i="14"/>
  <c r="U893" i="14" s="1"/>
  <c r="Q894" i="14"/>
  <c r="U894" i="14" s="1"/>
  <c r="Q895" i="14"/>
  <c r="U895" i="14" s="1"/>
  <c r="Q896" i="14"/>
  <c r="U896" i="14" s="1"/>
  <c r="Q897" i="14"/>
  <c r="U897" i="14" s="1"/>
  <c r="Q898" i="14"/>
  <c r="U898" i="14" s="1"/>
  <c r="Q899" i="14"/>
  <c r="U899" i="14" s="1"/>
  <c r="Q900" i="14"/>
  <c r="U900" i="14" s="1"/>
  <c r="Q901" i="14"/>
  <c r="U901" i="14" s="1"/>
  <c r="Q902" i="14"/>
  <c r="U902" i="14" s="1"/>
  <c r="Q903" i="14"/>
  <c r="U903" i="14" s="1"/>
  <c r="Q904" i="14"/>
  <c r="U904" i="14" s="1"/>
  <c r="Q905" i="14"/>
  <c r="U905" i="14" s="1"/>
  <c r="Q906" i="14"/>
  <c r="U906" i="14" s="1"/>
  <c r="Q845" i="14"/>
  <c r="U845" i="14" s="1"/>
  <c r="Q846" i="14"/>
  <c r="U846" i="14" s="1"/>
  <c r="Q847" i="14"/>
  <c r="U847" i="14" s="1"/>
  <c r="Q848" i="14"/>
  <c r="U848" i="14" s="1"/>
  <c r="Q849" i="14"/>
  <c r="U849" i="14" s="1"/>
  <c r="Q844" i="14"/>
  <c r="U844" i="14" s="1"/>
  <c r="Q713" i="14"/>
  <c r="U713" i="14" s="1"/>
  <c r="Q716" i="14"/>
  <c r="U716" i="14" s="1"/>
  <c r="Q717" i="14"/>
  <c r="U717" i="14" s="1"/>
  <c r="Q712" i="14"/>
  <c r="U712" i="14" s="1"/>
  <c r="S906" i="14" l="1"/>
  <c r="S904" i="14"/>
  <c r="S898" i="14"/>
  <c r="S895" i="14"/>
  <c r="I168" i="31"/>
  <c r="U168" i="34"/>
  <c r="N39" i="33"/>
  <c r="J83" i="32"/>
  <c r="H164" i="31"/>
  <c r="U285" i="34"/>
  <c r="W285" i="34"/>
  <c r="U267" i="34"/>
  <c r="W267" i="34"/>
  <c r="U284" i="34"/>
  <c r="W284" i="34"/>
  <c r="U266" i="34"/>
  <c r="W266" i="34"/>
  <c r="U306" i="34"/>
  <c r="W306" i="34"/>
  <c r="S7" i="34"/>
  <c r="S350" i="34"/>
  <c r="W417" i="34"/>
  <c r="U417" i="34"/>
  <c r="U123" i="34"/>
  <c r="W123" i="34"/>
  <c r="U197" i="34"/>
  <c r="W197" i="34"/>
  <c r="S900" i="14"/>
  <c r="U196" i="34"/>
  <c r="W196" i="34"/>
  <c r="U9" i="34"/>
  <c r="U352" i="34"/>
  <c r="U59" i="34"/>
  <c r="W59" i="34"/>
  <c r="U8" i="34"/>
  <c r="W8" i="34"/>
  <c r="T69" i="31"/>
  <c r="U58" i="34"/>
  <c r="W58" i="34"/>
  <c r="U122" i="34"/>
  <c r="W122" i="34"/>
  <c r="S901" i="14"/>
  <c r="U396" i="34"/>
  <c r="W396" i="34"/>
  <c r="U150" i="34"/>
  <c r="W150" i="34"/>
  <c r="Z4" i="35"/>
  <c r="AB4" i="35"/>
  <c r="U151" i="34"/>
  <c r="W151" i="34"/>
  <c r="G5" i="32"/>
  <c r="Q41" i="32"/>
  <c r="F35" i="32"/>
  <c r="J35" i="32" s="1"/>
  <c r="R65" i="32"/>
  <c r="J29" i="32"/>
  <c r="Y115" i="31"/>
  <c r="Y155" i="31"/>
  <c r="Y159" i="31"/>
  <c r="I105" i="31"/>
  <c r="Y154" i="31"/>
  <c r="Y158" i="31"/>
  <c r="Y144" i="31"/>
  <c r="Y148" i="31"/>
  <c r="Y145" i="31"/>
  <c r="Y149" i="31"/>
  <c r="L73" i="31"/>
  <c r="L69" i="31"/>
  <c r="Q71" i="32"/>
  <c r="H5" i="33"/>
  <c r="H17" i="33"/>
  <c r="K72" i="33"/>
  <c r="J47" i="32"/>
  <c r="R5" i="34"/>
  <c r="S6" i="34"/>
  <c r="D62" i="33"/>
  <c r="D64" i="33"/>
  <c r="G7" i="33"/>
  <c r="G9" i="33"/>
  <c r="F62" i="33"/>
  <c r="F64" i="33"/>
  <c r="O7" i="33"/>
  <c r="O9" i="33"/>
  <c r="F32" i="33"/>
  <c r="F34" i="33"/>
  <c r="M62" i="33"/>
  <c r="M64" i="33"/>
  <c r="H7" i="33"/>
  <c r="H9" i="33"/>
  <c r="F52" i="33"/>
  <c r="F54" i="33"/>
  <c r="J71" i="32"/>
  <c r="F7" i="33"/>
  <c r="F9" i="33"/>
  <c r="M32" i="33"/>
  <c r="M34" i="33"/>
  <c r="P37" i="33"/>
  <c r="P39" i="33"/>
  <c r="K42" i="33"/>
  <c r="K44" i="33"/>
  <c r="D72" i="33"/>
  <c r="D74" i="33"/>
  <c r="J37" i="33"/>
  <c r="J39" i="33"/>
  <c r="M52" i="33"/>
  <c r="M54" i="33"/>
  <c r="M47" i="32"/>
  <c r="Q47" i="32" s="1"/>
  <c r="J57" i="33"/>
  <c r="J59" i="33"/>
  <c r="D17" i="33"/>
  <c r="D19" i="33"/>
  <c r="M72" i="33"/>
  <c r="M74" i="33"/>
  <c r="Q67" i="33"/>
  <c r="Q69" i="33"/>
  <c r="D32" i="33"/>
  <c r="D34" i="33"/>
  <c r="Q27" i="33"/>
  <c r="Q29" i="33"/>
  <c r="Q47" i="33"/>
  <c r="Q49" i="33"/>
  <c r="M17" i="33"/>
  <c r="M19" i="33"/>
  <c r="F72" i="33"/>
  <c r="F74" i="33"/>
  <c r="Q57" i="33"/>
  <c r="Q59" i="33"/>
  <c r="D52" i="33"/>
  <c r="D54" i="33"/>
  <c r="F42" i="33"/>
  <c r="F44" i="33"/>
  <c r="K32" i="33"/>
  <c r="K34" i="33"/>
  <c r="G17" i="33"/>
  <c r="G19" i="33"/>
  <c r="J70" i="33"/>
  <c r="J74" i="33" s="1"/>
  <c r="R11" i="33"/>
  <c r="Q70" i="33"/>
  <c r="J60" i="33"/>
  <c r="J64" i="33" s="1"/>
  <c r="M40" i="33"/>
  <c r="J30" i="33"/>
  <c r="Y184" i="31"/>
  <c r="Y188" i="31"/>
  <c r="Y185" i="31"/>
  <c r="Y189" i="31"/>
  <c r="I165" i="31"/>
  <c r="I169" i="31"/>
  <c r="N164" i="31"/>
  <c r="N168" i="31"/>
  <c r="J165" i="31"/>
  <c r="J169" i="31"/>
  <c r="V164" i="31"/>
  <c r="V168" i="31"/>
  <c r="X164" i="31"/>
  <c r="X168" i="31"/>
  <c r="W164" i="31"/>
  <c r="W168" i="31"/>
  <c r="R165" i="31"/>
  <c r="R169" i="31"/>
  <c r="Q165" i="31"/>
  <c r="Q169" i="31"/>
  <c r="G164" i="31"/>
  <c r="G168" i="31"/>
  <c r="O164" i="31"/>
  <c r="O168" i="31"/>
  <c r="Y175" i="31"/>
  <c r="Y179" i="31"/>
  <c r="Y174" i="31"/>
  <c r="Y178" i="31"/>
  <c r="Q105" i="31"/>
  <c r="Y124" i="31"/>
  <c r="Y128" i="31"/>
  <c r="Y125" i="31"/>
  <c r="Y129" i="31"/>
  <c r="P104" i="31"/>
  <c r="P108" i="31"/>
  <c r="X104" i="31"/>
  <c r="X108" i="31"/>
  <c r="T104" i="31"/>
  <c r="T108" i="31"/>
  <c r="M104" i="31"/>
  <c r="M108" i="31"/>
  <c r="Y114" i="31"/>
  <c r="Y118" i="31"/>
  <c r="H104" i="31"/>
  <c r="H108" i="31"/>
  <c r="M105" i="31"/>
  <c r="M109" i="31"/>
  <c r="U190" i="31"/>
  <c r="U194" i="31" s="1"/>
  <c r="U108" i="31"/>
  <c r="L104" i="31"/>
  <c r="L108" i="31"/>
  <c r="U105" i="31"/>
  <c r="U109" i="31"/>
  <c r="Y89" i="31"/>
  <c r="Y93" i="31"/>
  <c r="Y90" i="31"/>
  <c r="Y94" i="31"/>
  <c r="Y80" i="31"/>
  <c r="Y84" i="31"/>
  <c r="Q69" i="31"/>
  <c r="Q73" i="31"/>
  <c r="X69" i="31"/>
  <c r="X73" i="31"/>
  <c r="I70" i="31"/>
  <c r="I74" i="31"/>
  <c r="R70" i="31"/>
  <c r="R74" i="31"/>
  <c r="P69" i="31"/>
  <c r="P73" i="31"/>
  <c r="I69" i="31"/>
  <c r="I73" i="31"/>
  <c r="J70" i="31"/>
  <c r="J74" i="31"/>
  <c r="M70" i="31"/>
  <c r="M74" i="31"/>
  <c r="Y79" i="31"/>
  <c r="Y83" i="31"/>
  <c r="H69" i="31"/>
  <c r="H73" i="31"/>
  <c r="Q70" i="31"/>
  <c r="Q74" i="31"/>
  <c r="Y65" i="31"/>
  <c r="U70" i="31"/>
  <c r="U74" i="31"/>
  <c r="Y50" i="31"/>
  <c r="Y54" i="31"/>
  <c r="Y30" i="31"/>
  <c r="Y34" i="31"/>
  <c r="W194" i="31"/>
  <c r="W198" i="31"/>
  <c r="U10" i="31"/>
  <c r="U14" i="31"/>
  <c r="F195" i="31"/>
  <c r="F199" i="31"/>
  <c r="K10" i="31"/>
  <c r="K14" i="31"/>
  <c r="S191" i="31"/>
  <c r="S14" i="31"/>
  <c r="T195" i="31"/>
  <c r="T199" i="31"/>
  <c r="K194" i="31"/>
  <c r="K198" i="31"/>
  <c r="O194" i="31"/>
  <c r="O198" i="31"/>
  <c r="N195" i="31"/>
  <c r="N199" i="31"/>
  <c r="V195" i="31"/>
  <c r="V199" i="31"/>
  <c r="R194" i="31"/>
  <c r="R198" i="31"/>
  <c r="S194" i="31"/>
  <c r="S198" i="31"/>
  <c r="J194" i="31"/>
  <c r="J198" i="31"/>
  <c r="L195" i="31"/>
  <c r="L199" i="31"/>
  <c r="U104" i="31"/>
  <c r="K191" i="31"/>
  <c r="N190" i="31"/>
  <c r="J191" i="31"/>
  <c r="M190" i="31"/>
  <c r="Y101" i="31"/>
  <c r="G190" i="31"/>
  <c r="X190" i="31"/>
  <c r="V190" i="31"/>
  <c r="Y161" i="31"/>
  <c r="M191" i="31"/>
  <c r="Y100" i="31"/>
  <c r="Y160" i="31"/>
  <c r="Q191" i="31"/>
  <c r="P190" i="31"/>
  <c r="M10" i="31"/>
  <c r="R191" i="31"/>
  <c r="H190" i="31"/>
  <c r="Y66" i="31"/>
  <c r="Q190" i="31"/>
  <c r="S902" i="14"/>
  <c r="S896" i="14"/>
  <c r="R55" i="33"/>
  <c r="R53" i="32"/>
  <c r="Q56" i="32" s="1"/>
  <c r="Q35" i="32"/>
  <c r="R77" i="32"/>
  <c r="X165" i="31"/>
  <c r="X191" i="31"/>
  <c r="S10" i="31"/>
  <c r="R45" i="33"/>
  <c r="F164" i="31"/>
  <c r="F190" i="31"/>
  <c r="O165" i="31"/>
  <c r="O191" i="31"/>
  <c r="S905" i="14"/>
  <c r="S899" i="14"/>
  <c r="W165" i="31"/>
  <c r="W191" i="31"/>
  <c r="I190" i="31"/>
  <c r="I191" i="31"/>
  <c r="J67" i="33"/>
  <c r="R65" i="33"/>
  <c r="G165" i="31"/>
  <c r="G191" i="31"/>
  <c r="S903" i="14"/>
  <c r="S897" i="14"/>
  <c r="J59" i="32"/>
  <c r="D23" i="32"/>
  <c r="Q83" i="32"/>
  <c r="R83" i="32" s="1"/>
  <c r="P165" i="31"/>
  <c r="P191" i="31"/>
  <c r="H165" i="31"/>
  <c r="H191" i="31"/>
  <c r="Y6" i="31"/>
  <c r="Y14" i="31" s="1"/>
  <c r="U191" i="31"/>
  <c r="Y49" i="31"/>
  <c r="Y5" i="31"/>
  <c r="T9" i="31"/>
  <c r="T190" i="31"/>
  <c r="L190" i="31"/>
  <c r="L9" i="31"/>
  <c r="M5" i="33"/>
  <c r="D5" i="33"/>
  <c r="E5" i="32"/>
  <c r="D11" i="32" s="1"/>
  <c r="D20" i="33"/>
  <c r="E5" i="33"/>
  <c r="E17" i="33"/>
  <c r="J47" i="33"/>
  <c r="M20" i="33"/>
  <c r="R41" i="32"/>
  <c r="Q30" i="33"/>
  <c r="R29" i="32"/>
  <c r="P32" i="32" s="1"/>
  <c r="J50" i="33"/>
  <c r="Q59" i="32"/>
  <c r="L68" i="32"/>
  <c r="E68" i="32"/>
  <c r="D68" i="32"/>
  <c r="R68" i="32"/>
  <c r="G68" i="32"/>
  <c r="N68" i="32"/>
  <c r="K68" i="32"/>
  <c r="I68" i="32"/>
  <c r="J68" i="32"/>
  <c r="F68" i="32"/>
  <c r="H68" i="32"/>
  <c r="M68" i="32"/>
  <c r="O68" i="32"/>
  <c r="Q68" i="32"/>
  <c r="P68" i="32"/>
  <c r="I5" i="32"/>
  <c r="F23" i="32"/>
  <c r="I5" i="33"/>
  <c r="F20" i="33"/>
  <c r="F24" i="33" s="1"/>
  <c r="J15" i="33"/>
  <c r="J19" i="33" s="1"/>
  <c r="I17" i="33"/>
  <c r="D42" i="33"/>
  <c r="J40" i="33"/>
  <c r="L5" i="33"/>
  <c r="L17" i="33"/>
  <c r="J17" i="32"/>
  <c r="K23" i="32"/>
  <c r="K5" i="32"/>
  <c r="K11" i="32" s="1"/>
  <c r="Q17" i="32"/>
  <c r="S212" i="34"/>
  <c r="K20" i="33"/>
  <c r="K24" i="33" s="1"/>
  <c r="Q15" i="33"/>
  <c r="Q19" i="33" s="1"/>
  <c r="K5" i="33"/>
  <c r="K9" i="33" s="1"/>
  <c r="K17" i="33"/>
  <c r="M23" i="32"/>
  <c r="K52" i="33"/>
  <c r="Q50" i="33"/>
  <c r="J27" i="33"/>
  <c r="R25" i="33"/>
  <c r="P5" i="33"/>
  <c r="Q35" i="33"/>
  <c r="Q39" i="33" s="1"/>
  <c r="Q60" i="33"/>
  <c r="K62" i="33"/>
  <c r="P5" i="32"/>
  <c r="M11" i="32" s="1"/>
  <c r="N17" i="33"/>
  <c r="N5" i="33"/>
  <c r="N9" i="33" s="1"/>
  <c r="AF5" i="35"/>
  <c r="Z5" i="35"/>
  <c r="S397" i="34"/>
  <c r="U399" i="34"/>
  <c r="S166" i="34"/>
  <c r="W166" i="34" s="1"/>
  <c r="S167" i="34"/>
  <c r="U169" i="34"/>
  <c r="S351" i="34"/>
  <c r="U353" i="34"/>
  <c r="AA4" i="34"/>
  <c r="S307" i="34"/>
  <c r="U309" i="34"/>
  <c r="S213" i="34"/>
  <c r="U215" i="34"/>
  <c r="K4" i="34"/>
  <c r="J72" i="33"/>
  <c r="P9" i="32"/>
  <c r="H9" i="32"/>
  <c r="K9" i="32"/>
  <c r="N9" i="32"/>
  <c r="F9" i="32"/>
  <c r="I9" i="32"/>
  <c r="Q9" i="32"/>
  <c r="E9" i="32"/>
  <c r="O9" i="32"/>
  <c r="G9" i="32"/>
  <c r="L9" i="32"/>
  <c r="J9" i="32"/>
  <c r="M9" i="32"/>
  <c r="R12" i="32"/>
  <c r="J15" i="32" s="1"/>
  <c r="N549" i="14"/>
  <c r="S513" i="14"/>
  <c r="S512" i="14"/>
  <c r="S508" i="14"/>
  <c r="S509" i="14"/>
  <c r="S510" i="14"/>
  <c r="S511" i="14"/>
  <c r="I504" i="14"/>
  <c r="K504" i="14"/>
  <c r="O504" i="14"/>
  <c r="Q451" i="14"/>
  <c r="U451" i="14" s="1"/>
  <c r="O56" i="32" l="1"/>
  <c r="R70" i="33"/>
  <c r="U7" i="34"/>
  <c r="W7" i="34"/>
  <c r="U6" i="34"/>
  <c r="W6" i="34"/>
  <c r="U213" i="34"/>
  <c r="W213" i="34"/>
  <c r="R35" i="32"/>
  <c r="J38" i="32" s="1"/>
  <c r="U350" i="34"/>
  <c r="W350" i="34"/>
  <c r="U212" i="34"/>
  <c r="W212" i="34"/>
  <c r="U167" i="34"/>
  <c r="W167" i="34"/>
  <c r="F11" i="32"/>
  <c r="U397" i="34"/>
  <c r="W397" i="34"/>
  <c r="U351" i="34"/>
  <c r="W351" i="34"/>
  <c r="U307" i="34"/>
  <c r="W307" i="34"/>
  <c r="R47" i="32"/>
  <c r="P56" i="32"/>
  <c r="L56" i="32"/>
  <c r="I32" i="32"/>
  <c r="G56" i="32"/>
  <c r="F32" i="32"/>
  <c r="J32" i="32"/>
  <c r="O32" i="32"/>
  <c r="R71" i="32"/>
  <c r="Q74" i="32" s="1"/>
  <c r="M38" i="32"/>
  <c r="R59" i="32"/>
  <c r="F62" i="32" s="1"/>
  <c r="R72" i="33"/>
  <c r="R74" i="33"/>
  <c r="R67" i="33"/>
  <c r="R69" i="33"/>
  <c r="I7" i="33"/>
  <c r="I9" i="33"/>
  <c r="D7" i="33"/>
  <c r="D9" i="33"/>
  <c r="R57" i="33"/>
  <c r="R59" i="33"/>
  <c r="E7" i="33"/>
  <c r="E9" i="33"/>
  <c r="D38" i="32"/>
  <c r="D22" i="33"/>
  <c r="D24" i="33"/>
  <c r="Q32" i="32"/>
  <c r="L32" i="32"/>
  <c r="R32" i="32"/>
  <c r="K32" i="32"/>
  <c r="K56" i="32"/>
  <c r="P7" i="33"/>
  <c r="P9" i="33"/>
  <c r="L7" i="33"/>
  <c r="L9" i="33"/>
  <c r="J23" i="32"/>
  <c r="M7" i="33"/>
  <c r="M9" i="33"/>
  <c r="R47" i="33"/>
  <c r="R49" i="33"/>
  <c r="N56" i="32"/>
  <c r="H32" i="32"/>
  <c r="I56" i="32"/>
  <c r="N32" i="32"/>
  <c r="J62" i="33"/>
  <c r="F38" i="32"/>
  <c r="R27" i="33"/>
  <c r="R29" i="33"/>
  <c r="M22" i="33"/>
  <c r="M24" i="33"/>
  <c r="Q62" i="33"/>
  <c r="Q64" i="33"/>
  <c r="D56" i="32"/>
  <c r="F56" i="32"/>
  <c r="J56" i="32"/>
  <c r="M32" i="32"/>
  <c r="J42" i="33"/>
  <c r="J44" i="33"/>
  <c r="J32" i="33"/>
  <c r="J34" i="33"/>
  <c r="Q72" i="33"/>
  <c r="Q74" i="33"/>
  <c r="K38" i="32"/>
  <c r="Q32" i="33"/>
  <c r="Q34" i="33"/>
  <c r="D32" i="32"/>
  <c r="M56" i="32"/>
  <c r="R56" i="32"/>
  <c r="E56" i="32"/>
  <c r="H56" i="32"/>
  <c r="E32" i="32"/>
  <c r="Q52" i="33"/>
  <c r="Q54" i="33"/>
  <c r="J52" i="33"/>
  <c r="J54" i="33"/>
  <c r="M42" i="33"/>
  <c r="M44" i="33"/>
  <c r="Q40" i="33"/>
  <c r="R40" i="33" s="1"/>
  <c r="R60" i="33"/>
  <c r="R30" i="33"/>
  <c r="Y164" i="31"/>
  <c r="Y168" i="31"/>
  <c r="Y165" i="31"/>
  <c r="Y169" i="31"/>
  <c r="U198" i="31"/>
  <c r="Y104" i="31"/>
  <c r="Y108" i="31"/>
  <c r="Y105" i="31"/>
  <c r="Y109" i="31"/>
  <c r="Y70" i="31"/>
  <c r="Y74" i="31"/>
  <c r="Y69" i="31"/>
  <c r="Y73" i="31"/>
  <c r="Y9" i="31"/>
  <c r="Y13" i="31"/>
  <c r="P195" i="31"/>
  <c r="P199" i="31"/>
  <c r="I194" i="31"/>
  <c r="I198" i="31"/>
  <c r="O195" i="31"/>
  <c r="O199" i="31"/>
  <c r="X195" i="31"/>
  <c r="X199" i="31"/>
  <c r="J195" i="31"/>
  <c r="J199" i="31"/>
  <c r="G195" i="31"/>
  <c r="G199" i="31"/>
  <c r="W195" i="31"/>
  <c r="W199" i="31"/>
  <c r="P194" i="31"/>
  <c r="P198" i="31"/>
  <c r="V194" i="31"/>
  <c r="V198" i="31"/>
  <c r="N194" i="31"/>
  <c r="N198" i="31"/>
  <c r="F194" i="31"/>
  <c r="F198" i="31"/>
  <c r="Q195" i="31"/>
  <c r="Q199" i="31"/>
  <c r="X194" i="31"/>
  <c r="X198" i="31"/>
  <c r="K195" i="31"/>
  <c r="K199" i="31"/>
  <c r="U195" i="31"/>
  <c r="U199" i="31"/>
  <c r="T194" i="31"/>
  <c r="T198" i="31"/>
  <c r="H195" i="31"/>
  <c r="H199" i="31"/>
  <c r="H194" i="31"/>
  <c r="H198" i="31"/>
  <c r="Q194" i="31"/>
  <c r="Q198" i="31"/>
  <c r="L194" i="31"/>
  <c r="L198" i="31"/>
  <c r="G194" i="31"/>
  <c r="G198" i="31"/>
  <c r="I195" i="31"/>
  <c r="I199" i="31"/>
  <c r="R195" i="31"/>
  <c r="R199" i="31"/>
  <c r="M195" i="31"/>
  <c r="M199" i="31"/>
  <c r="M194" i="31"/>
  <c r="M198" i="31"/>
  <c r="S195" i="31"/>
  <c r="S199" i="31"/>
  <c r="Y190" i="31"/>
  <c r="Y191" i="31"/>
  <c r="Y10" i="31"/>
  <c r="F86" i="32"/>
  <c r="J86" i="32"/>
  <c r="D86" i="32"/>
  <c r="M86" i="32"/>
  <c r="Q86" i="32"/>
  <c r="K86" i="32"/>
  <c r="S451" i="14"/>
  <c r="K80" i="32"/>
  <c r="F80" i="32"/>
  <c r="E80" i="32"/>
  <c r="G80" i="32"/>
  <c r="P80" i="32"/>
  <c r="N80" i="32"/>
  <c r="L80" i="32"/>
  <c r="R80" i="32"/>
  <c r="H80" i="32"/>
  <c r="O80" i="32"/>
  <c r="D80" i="32"/>
  <c r="Q80" i="32"/>
  <c r="I80" i="32"/>
  <c r="M80" i="32"/>
  <c r="J80" i="32"/>
  <c r="D10" i="33"/>
  <c r="J11" i="32"/>
  <c r="Q11" i="32"/>
  <c r="I44" i="32"/>
  <c r="G44" i="32"/>
  <c r="Q44" i="32"/>
  <c r="L44" i="32"/>
  <c r="P44" i="32"/>
  <c r="R44" i="32"/>
  <c r="D44" i="32"/>
  <c r="O44" i="32"/>
  <c r="F44" i="32"/>
  <c r="N44" i="32"/>
  <c r="M44" i="32"/>
  <c r="E44" i="32"/>
  <c r="H44" i="32"/>
  <c r="K44" i="32"/>
  <c r="G32" i="32"/>
  <c r="Q38" i="32"/>
  <c r="J44" i="32"/>
  <c r="F50" i="32"/>
  <c r="M50" i="32"/>
  <c r="D50" i="32"/>
  <c r="K50" i="32"/>
  <c r="Q50" i="32"/>
  <c r="J50" i="32"/>
  <c r="J5" i="33"/>
  <c r="J17" i="33"/>
  <c r="R15" i="33"/>
  <c r="R19" i="33" s="1"/>
  <c r="J5" i="32"/>
  <c r="F22" i="33"/>
  <c r="J20" i="33"/>
  <c r="J24" i="33" s="1"/>
  <c r="Q37" i="33"/>
  <c r="R35" i="33"/>
  <c r="F10" i="33"/>
  <c r="K10" i="33"/>
  <c r="K7" i="33"/>
  <c r="R17" i="32"/>
  <c r="Q20" i="32" s="1"/>
  <c r="Q5" i="32"/>
  <c r="R50" i="33"/>
  <c r="Q5" i="33"/>
  <c r="Q17" i="33"/>
  <c r="N7" i="33"/>
  <c r="M10" i="33"/>
  <c r="Q20" i="33"/>
  <c r="Q24" i="33" s="1"/>
  <c r="K22" i="33"/>
  <c r="Q23" i="32"/>
  <c r="R23" i="32" s="1"/>
  <c r="D26" i="32" s="1"/>
  <c r="U166" i="34"/>
  <c r="S4" i="34"/>
  <c r="S5" i="34"/>
  <c r="K15" i="32"/>
  <c r="M15" i="32"/>
  <c r="D15" i="32"/>
  <c r="Q15" i="32"/>
  <c r="F15" i="32"/>
  <c r="J504" i="14"/>
  <c r="Q460" i="14"/>
  <c r="U460" i="14" s="1"/>
  <c r="Q446" i="14"/>
  <c r="U446" i="14" s="1"/>
  <c r="Q449" i="14"/>
  <c r="U449" i="14" s="1"/>
  <c r="Q450" i="14"/>
  <c r="U450" i="14" s="1"/>
  <c r="Q452" i="14"/>
  <c r="U452" i="14" s="1"/>
  <c r="Q455" i="14"/>
  <c r="U455" i="14" s="1"/>
  <c r="Q456" i="14"/>
  <c r="U456" i="14" s="1"/>
  <c r="Q445" i="14"/>
  <c r="U445" i="14" s="1"/>
  <c r="Q1265" i="14"/>
  <c r="Q1266" i="14"/>
  <c r="Q1267" i="14"/>
  <c r="Q1268" i="14"/>
  <c r="Q1269" i="14"/>
  <c r="Q1264" i="14"/>
  <c r="Q1048" i="14"/>
  <c r="U1048" i="14" s="1"/>
  <c r="Q947" i="14"/>
  <c r="U947" i="14" s="1"/>
  <c r="Q948" i="14"/>
  <c r="U948" i="14" s="1"/>
  <c r="Q949" i="14"/>
  <c r="U949" i="14" s="1"/>
  <c r="Q950" i="14"/>
  <c r="U950" i="14" s="1"/>
  <c r="Q951" i="14"/>
  <c r="U951" i="14" s="1"/>
  <c r="Q946" i="14"/>
  <c r="Q923" i="14"/>
  <c r="U923" i="14" s="1"/>
  <c r="Q926" i="14"/>
  <c r="U926" i="14" s="1"/>
  <c r="Q927" i="14"/>
  <c r="U927" i="14" s="1"/>
  <c r="Q922" i="14"/>
  <c r="U922" i="14" s="1"/>
  <c r="Q928" i="14"/>
  <c r="U928" i="14" s="1"/>
  <c r="S449" i="14" l="1"/>
  <c r="S446" i="14"/>
  <c r="U5" i="34"/>
  <c r="W5" i="34"/>
  <c r="U4" i="34"/>
  <c r="W4" i="34"/>
  <c r="K74" i="32"/>
  <c r="D62" i="32"/>
  <c r="K62" i="32"/>
  <c r="Q62" i="32"/>
  <c r="J62" i="32"/>
  <c r="M62" i="32"/>
  <c r="R11" i="32"/>
  <c r="Q14" i="32" s="1"/>
  <c r="F74" i="32"/>
  <c r="M74" i="32"/>
  <c r="D74" i="32"/>
  <c r="J74" i="32"/>
  <c r="R32" i="33"/>
  <c r="R34" i="33"/>
  <c r="R62" i="33"/>
  <c r="R64" i="33"/>
  <c r="F12" i="33"/>
  <c r="F14" i="33"/>
  <c r="J7" i="33"/>
  <c r="J9" i="33"/>
  <c r="Q42" i="33"/>
  <c r="Q44" i="33"/>
  <c r="R37" i="33"/>
  <c r="R39" i="33"/>
  <c r="R42" i="33"/>
  <c r="R44" i="33"/>
  <c r="K12" i="33"/>
  <c r="K14" i="33"/>
  <c r="Q7" i="33"/>
  <c r="Q9" i="33"/>
  <c r="D14" i="33"/>
  <c r="D12" i="33"/>
  <c r="M12" i="33"/>
  <c r="M14" i="33"/>
  <c r="R52" i="33"/>
  <c r="R54" i="33"/>
  <c r="Y195" i="31"/>
  <c r="Y199" i="31"/>
  <c r="Y194" i="31"/>
  <c r="Y198" i="31"/>
  <c r="U1264" i="14"/>
  <c r="S1264" i="14"/>
  <c r="S445" i="14"/>
  <c r="U1267" i="14"/>
  <c r="S1267" i="14"/>
  <c r="S450" i="14"/>
  <c r="U1269" i="14"/>
  <c r="S1269" i="14"/>
  <c r="U1266" i="14"/>
  <c r="S1266" i="14"/>
  <c r="U1268" i="14"/>
  <c r="S1268" i="14"/>
  <c r="U946" i="14"/>
  <c r="U1265" i="14"/>
  <c r="S1265" i="14"/>
  <c r="Q26" i="32"/>
  <c r="F26" i="32"/>
  <c r="J26" i="32"/>
  <c r="J22" i="33"/>
  <c r="R20" i="33"/>
  <c r="R24" i="33" s="1"/>
  <c r="J10" i="33"/>
  <c r="M26" i="32"/>
  <c r="Q10" i="33"/>
  <c r="Q22" i="33"/>
  <c r="P20" i="32"/>
  <c r="L20" i="32"/>
  <c r="H20" i="32"/>
  <c r="K20" i="32"/>
  <c r="G20" i="32"/>
  <c r="R20" i="32"/>
  <c r="F20" i="32"/>
  <c r="N20" i="32"/>
  <c r="O20" i="32"/>
  <c r="D20" i="32"/>
  <c r="M20" i="32"/>
  <c r="E20" i="32"/>
  <c r="R5" i="32"/>
  <c r="I20" i="32"/>
  <c r="K26" i="32"/>
  <c r="J20" i="32"/>
  <c r="R5" i="33"/>
  <c r="R17" i="33"/>
  <c r="K14" i="32" l="1"/>
  <c r="D14" i="32"/>
  <c r="F14" i="32"/>
  <c r="M14" i="32"/>
  <c r="J14" i="32"/>
  <c r="R7" i="33"/>
  <c r="R9" i="33"/>
  <c r="Q12" i="33"/>
  <c r="Q14" i="33"/>
  <c r="J12" i="33"/>
  <c r="J14" i="33"/>
  <c r="H8" i="32"/>
  <c r="J8" i="32"/>
  <c r="M8" i="32"/>
  <c r="P8" i="32"/>
  <c r="E8" i="32"/>
  <c r="N8" i="32"/>
  <c r="O8" i="32"/>
  <c r="K8" i="32"/>
  <c r="I8" i="32"/>
  <c r="F8" i="32"/>
  <c r="L8" i="32"/>
  <c r="D8" i="32"/>
  <c r="G8" i="32"/>
  <c r="R10" i="33"/>
  <c r="R22" i="33"/>
  <c r="Q8" i="32"/>
  <c r="S354" i="14"/>
  <c r="S352" i="14"/>
  <c r="S353" i="14"/>
  <c r="S355" i="14"/>
  <c r="S356" i="14"/>
  <c r="S357" i="14"/>
  <c r="R12" i="33" l="1"/>
  <c r="R14" i="33"/>
  <c r="K519" i="14"/>
  <c r="F504" i="14"/>
  <c r="R920" i="14" l="1"/>
  <c r="E175" i="14"/>
  <c r="C6" i="4" l="1"/>
  <c r="C15" i="4" s="1"/>
  <c r="C48" i="4" l="1"/>
  <c r="C33" i="4"/>
  <c r="C30" i="4"/>
  <c r="X6" i="24"/>
  <c r="X7" i="24"/>
  <c r="X8" i="24"/>
  <c r="X9" i="24"/>
  <c r="X10" i="24"/>
  <c r="X11" i="24"/>
  <c r="X12" i="24"/>
  <c r="X13" i="24"/>
  <c r="X14" i="24"/>
  <c r="X15" i="24"/>
  <c r="X16" i="24"/>
  <c r="D17" i="24"/>
  <c r="E17" i="24"/>
  <c r="F17" i="24"/>
  <c r="F33" i="24" s="1"/>
  <c r="G17" i="24"/>
  <c r="H17" i="24"/>
  <c r="I17" i="24"/>
  <c r="J17" i="24"/>
  <c r="K17" i="24"/>
  <c r="L17" i="24"/>
  <c r="M17" i="24"/>
  <c r="M33" i="24" s="1"/>
  <c r="M40" i="24" s="1"/>
  <c r="N17" i="24"/>
  <c r="O17" i="24"/>
  <c r="P17" i="24"/>
  <c r="Q17" i="24"/>
  <c r="R17" i="24"/>
  <c r="S17" i="24"/>
  <c r="T17" i="24"/>
  <c r="U17" i="24"/>
  <c r="V17" i="24"/>
  <c r="Z17" i="24" s="1"/>
  <c r="C18" i="24"/>
  <c r="C34" i="24" s="1"/>
  <c r="D18" i="24"/>
  <c r="E18" i="24"/>
  <c r="F18" i="24"/>
  <c r="G18" i="24"/>
  <c r="H18" i="24"/>
  <c r="I18" i="24"/>
  <c r="J18" i="24"/>
  <c r="K18" i="24"/>
  <c r="K34" i="24" s="1"/>
  <c r="L18" i="24"/>
  <c r="M18" i="24"/>
  <c r="N18" i="24"/>
  <c r="O18" i="24"/>
  <c r="P18" i="24"/>
  <c r="Q18" i="24"/>
  <c r="R18" i="24"/>
  <c r="S18" i="24"/>
  <c r="T18" i="24"/>
  <c r="U18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D31" i="24"/>
  <c r="E31" i="24"/>
  <c r="F31" i="24"/>
  <c r="G31" i="24"/>
  <c r="H31" i="24"/>
  <c r="H33" i="24" s="1"/>
  <c r="I31" i="24"/>
  <c r="I33" i="24" s="1"/>
  <c r="J31" i="24"/>
  <c r="J33" i="24" s="1"/>
  <c r="K31" i="24"/>
  <c r="L31" i="24"/>
  <c r="N31" i="24"/>
  <c r="O31" i="24"/>
  <c r="P31" i="24"/>
  <c r="P33" i="24" s="1"/>
  <c r="Q31" i="24"/>
  <c r="Q33" i="24" s="1"/>
  <c r="R31" i="24"/>
  <c r="S31" i="24"/>
  <c r="T31" i="24"/>
  <c r="U31" i="24"/>
  <c r="X31" i="24"/>
  <c r="D32" i="24"/>
  <c r="D34" i="24" s="1"/>
  <c r="E32" i="24"/>
  <c r="F32" i="24"/>
  <c r="G32" i="24"/>
  <c r="H32" i="24"/>
  <c r="I32" i="24"/>
  <c r="J32" i="24"/>
  <c r="K32" i="24"/>
  <c r="L32" i="24"/>
  <c r="M32" i="24"/>
  <c r="M34" i="24" s="1"/>
  <c r="N32" i="24"/>
  <c r="N34" i="24" s="1"/>
  <c r="O32" i="24"/>
  <c r="O34" i="24" s="1"/>
  <c r="P32" i="24"/>
  <c r="Q32" i="24"/>
  <c r="R32" i="24"/>
  <c r="S32" i="24"/>
  <c r="T32" i="24"/>
  <c r="T34" i="24" s="1"/>
  <c r="U32" i="24"/>
  <c r="U34" i="24" s="1"/>
  <c r="V32" i="24"/>
  <c r="C36" i="24"/>
  <c r="Q36" i="24" l="1"/>
  <c r="Q40" i="24"/>
  <c r="K37" i="24"/>
  <c r="K41" i="24"/>
  <c r="O37" i="24"/>
  <c r="O41" i="24"/>
  <c r="P36" i="24"/>
  <c r="P40" i="24"/>
  <c r="T37" i="24"/>
  <c r="T41" i="24"/>
  <c r="C37" i="24"/>
  <c r="C41" i="24"/>
  <c r="M37" i="24"/>
  <c r="M41" i="24"/>
  <c r="D37" i="24"/>
  <c r="D41" i="24"/>
  <c r="J36" i="24"/>
  <c r="J40" i="24"/>
  <c r="U37" i="24"/>
  <c r="U41" i="24"/>
  <c r="I36" i="24"/>
  <c r="I40" i="24"/>
  <c r="F36" i="24"/>
  <c r="F40" i="24"/>
  <c r="N37" i="24"/>
  <c r="N41" i="24"/>
  <c r="H36" i="24"/>
  <c r="H40" i="24"/>
  <c r="L34" i="24"/>
  <c r="F34" i="24"/>
  <c r="X32" i="24"/>
  <c r="Z32" i="24"/>
  <c r="G33" i="24"/>
  <c r="J34" i="24"/>
  <c r="S33" i="24"/>
  <c r="O33" i="24"/>
  <c r="E34" i="24"/>
  <c r="R33" i="24"/>
  <c r="K33" i="24"/>
  <c r="R34" i="24"/>
  <c r="S34" i="24"/>
  <c r="X17" i="24"/>
  <c r="V33" i="24"/>
  <c r="V40" i="24" s="1"/>
  <c r="V34" i="24"/>
  <c r="V41" i="24" s="1"/>
  <c r="N33" i="24"/>
  <c r="Q34" i="24"/>
  <c r="I34" i="24"/>
  <c r="U33" i="24"/>
  <c r="M36" i="24"/>
  <c r="E33" i="24"/>
  <c r="G34" i="24"/>
  <c r="P34" i="24"/>
  <c r="H34" i="24"/>
  <c r="T33" i="24"/>
  <c r="L33" i="24"/>
  <c r="D33" i="24"/>
  <c r="U36" i="24" l="1"/>
  <c r="U40" i="24"/>
  <c r="F37" i="24"/>
  <c r="F41" i="24"/>
  <c r="H37" i="24"/>
  <c r="H41" i="24"/>
  <c r="S37" i="24"/>
  <c r="S41" i="24"/>
  <c r="L37" i="24"/>
  <c r="L41" i="24"/>
  <c r="Q37" i="24"/>
  <c r="Q41" i="24"/>
  <c r="J37" i="24"/>
  <c r="J41" i="24"/>
  <c r="G37" i="24"/>
  <c r="G41" i="24"/>
  <c r="N36" i="24"/>
  <c r="N40" i="24"/>
  <c r="K36" i="24"/>
  <c r="K40" i="24"/>
  <c r="G36" i="24"/>
  <c r="G40" i="24"/>
  <c r="T36" i="24"/>
  <c r="T40" i="24"/>
  <c r="O36" i="24"/>
  <c r="O40" i="24"/>
  <c r="I37" i="24"/>
  <c r="I41" i="24"/>
  <c r="S36" i="24"/>
  <c r="S40" i="24"/>
  <c r="P37" i="24"/>
  <c r="P41" i="24"/>
  <c r="R37" i="24"/>
  <c r="R41" i="24"/>
  <c r="D36" i="24"/>
  <c r="D40" i="24"/>
  <c r="E36" i="24"/>
  <c r="E40" i="24"/>
  <c r="R36" i="24"/>
  <c r="R40" i="24"/>
  <c r="L36" i="24"/>
  <c r="L40" i="24"/>
  <c r="E37" i="24"/>
  <c r="E41" i="24"/>
  <c r="X34" i="24"/>
  <c r="Z34" i="24"/>
  <c r="V36" i="24"/>
  <c r="Z33" i="24"/>
  <c r="X33" i="24"/>
  <c r="V37" i="24"/>
  <c r="E54" i="14"/>
  <c r="F54" i="14"/>
  <c r="G54" i="14"/>
  <c r="H54" i="14"/>
  <c r="I54" i="14"/>
  <c r="J54" i="14"/>
  <c r="E55" i="14"/>
  <c r="F55" i="14"/>
  <c r="G55" i="14"/>
  <c r="H55" i="14"/>
  <c r="I55" i="14"/>
  <c r="J55" i="14"/>
  <c r="P36" i="5" l="1"/>
  <c r="O36" i="5"/>
  <c r="N36" i="5"/>
  <c r="M36" i="5"/>
  <c r="L36" i="5"/>
  <c r="K36" i="5"/>
  <c r="I36" i="5"/>
  <c r="H36" i="5"/>
  <c r="G36" i="5"/>
  <c r="F36" i="5"/>
  <c r="E36" i="5"/>
  <c r="D36" i="5"/>
  <c r="P66" i="5" l="1"/>
  <c r="O66" i="5"/>
  <c r="N66" i="5"/>
  <c r="M66" i="5"/>
  <c r="L66" i="5"/>
  <c r="K66" i="5"/>
  <c r="I66" i="5"/>
  <c r="H66" i="5"/>
  <c r="G66" i="5"/>
  <c r="F66" i="5"/>
  <c r="E66" i="5"/>
  <c r="D66" i="5"/>
  <c r="P56" i="5"/>
  <c r="O56" i="5"/>
  <c r="N56" i="5"/>
  <c r="M56" i="5"/>
  <c r="L56" i="5"/>
  <c r="K56" i="5"/>
  <c r="I56" i="5"/>
  <c r="H56" i="5"/>
  <c r="G56" i="5"/>
  <c r="F56" i="5"/>
  <c r="E56" i="5"/>
  <c r="D56" i="5"/>
  <c r="P46" i="5"/>
  <c r="O46" i="5"/>
  <c r="N46" i="5"/>
  <c r="M46" i="5"/>
  <c r="L46" i="5"/>
  <c r="K46" i="5"/>
  <c r="I46" i="5"/>
  <c r="H46" i="5"/>
  <c r="G46" i="5"/>
  <c r="F46" i="5"/>
  <c r="E46" i="5"/>
  <c r="D46" i="5"/>
  <c r="P26" i="5"/>
  <c r="O26" i="5"/>
  <c r="N26" i="5"/>
  <c r="M26" i="5"/>
  <c r="L26" i="5"/>
  <c r="K26" i="5"/>
  <c r="I26" i="5"/>
  <c r="H26" i="5"/>
  <c r="G26" i="5"/>
  <c r="F26" i="5"/>
  <c r="E26" i="5"/>
  <c r="D26" i="5"/>
  <c r="P16" i="5"/>
  <c r="O16" i="5"/>
  <c r="N16" i="5"/>
  <c r="M16" i="5"/>
  <c r="L16" i="5"/>
  <c r="K16" i="5"/>
  <c r="I16" i="5"/>
  <c r="H16" i="5"/>
  <c r="G16" i="5"/>
  <c r="F16" i="5"/>
  <c r="E16" i="5"/>
  <c r="D16" i="5"/>
  <c r="P322" i="14" l="1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R3" i="14" l="1"/>
  <c r="C6" i="5"/>
  <c r="C5" i="5"/>
  <c r="C5" i="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1" i="14" l="1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O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8" i="14"/>
  <c r="O988" i="14"/>
  <c r="N988" i="14"/>
  <c r="M988" i="14"/>
  <c r="L988" i="14"/>
  <c r="K988" i="14"/>
  <c r="J988" i="14"/>
  <c r="I988" i="14"/>
  <c r="H988" i="14"/>
  <c r="G988" i="14"/>
  <c r="F988" i="14"/>
  <c r="E988" i="14"/>
  <c r="P987" i="14"/>
  <c r="O987" i="14"/>
  <c r="N987" i="14"/>
  <c r="M987" i="14"/>
  <c r="L987" i="14"/>
  <c r="K987" i="14"/>
  <c r="J987" i="14"/>
  <c r="I987" i="14"/>
  <c r="H987" i="14"/>
  <c r="G987" i="14"/>
  <c r="F987" i="14"/>
  <c r="E987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7" i="14"/>
  <c r="O817" i="14"/>
  <c r="N817" i="14"/>
  <c r="M817" i="14"/>
  <c r="L817" i="14"/>
  <c r="K817" i="14"/>
  <c r="J817" i="14"/>
  <c r="I817" i="14"/>
  <c r="H817" i="14"/>
  <c r="G817" i="14"/>
  <c r="F817" i="14"/>
  <c r="E817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O715" i="14"/>
  <c r="N715" i="14"/>
  <c r="M715" i="14"/>
  <c r="L715" i="14"/>
  <c r="K715" i="14"/>
  <c r="J715" i="14"/>
  <c r="I715" i="14"/>
  <c r="H715" i="14"/>
  <c r="G715" i="14"/>
  <c r="F715" i="14"/>
  <c r="E715" i="14"/>
  <c r="P714" i="14"/>
  <c r="O714" i="14"/>
  <c r="N714" i="14"/>
  <c r="M714" i="14"/>
  <c r="L714" i="14"/>
  <c r="K714" i="14"/>
  <c r="J714" i="14"/>
  <c r="I714" i="14"/>
  <c r="H714" i="14"/>
  <c r="G714" i="14"/>
  <c r="F714" i="14"/>
  <c r="E714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8" i="14"/>
  <c r="O658" i="14"/>
  <c r="N658" i="14"/>
  <c r="M658" i="14"/>
  <c r="L658" i="14"/>
  <c r="K658" i="14"/>
  <c r="J658" i="14"/>
  <c r="I658" i="14"/>
  <c r="H658" i="14"/>
  <c r="G658" i="14"/>
  <c r="F658" i="14"/>
  <c r="E658" i="14"/>
  <c r="P657" i="14"/>
  <c r="O657" i="14"/>
  <c r="N657" i="14"/>
  <c r="M657" i="14"/>
  <c r="L657" i="14"/>
  <c r="K657" i="14"/>
  <c r="J657" i="14"/>
  <c r="I657" i="14"/>
  <c r="H657" i="14"/>
  <c r="G657" i="14"/>
  <c r="F657" i="14"/>
  <c r="E657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8" i="14"/>
  <c r="O538" i="14"/>
  <c r="N538" i="14"/>
  <c r="M538" i="14"/>
  <c r="L538" i="14"/>
  <c r="K538" i="14"/>
  <c r="J538" i="14"/>
  <c r="H538" i="14"/>
  <c r="G538" i="14"/>
  <c r="F538" i="14"/>
  <c r="E538" i="14"/>
  <c r="P537" i="14"/>
  <c r="O537" i="14"/>
  <c r="N537" i="14"/>
  <c r="M537" i="14"/>
  <c r="L537" i="14"/>
  <c r="K537" i="14"/>
  <c r="J537" i="14"/>
  <c r="H537" i="14"/>
  <c r="G537" i="14"/>
  <c r="F537" i="14"/>
  <c r="E537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J519" i="14"/>
  <c r="I519" i="14"/>
  <c r="H519" i="14"/>
  <c r="G519" i="14"/>
  <c r="F519" i="14"/>
  <c r="E519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P504" i="14"/>
  <c r="N504" i="14"/>
  <c r="M504" i="14"/>
  <c r="L504" i="14"/>
  <c r="H504" i="14"/>
  <c r="G504" i="14"/>
  <c r="E504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P454" i="14"/>
  <c r="N454" i="14"/>
  <c r="L454" i="14"/>
  <c r="K454" i="14"/>
  <c r="H454" i="14"/>
  <c r="P453" i="14"/>
  <c r="O453" i="14"/>
  <c r="N453" i="14"/>
  <c r="M453" i="14"/>
  <c r="L453" i="14"/>
  <c r="K453" i="14"/>
  <c r="J453" i="14"/>
  <c r="I453" i="14"/>
  <c r="H453" i="14"/>
  <c r="G453" i="14"/>
  <c r="F453" i="14"/>
  <c r="E453" i="14"/>
  <c r="J448" i="14"/>
  <c r="Q448" i="14" s="1"/>
  <c r="J447" i="14"/>
  <c r="I447" i="14"/>
  <c r="H447" i="14"/>
  <c r="G447" i="14"/>
  <c r="F447" i="14"/>
  <c r="E447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P234" i="14" s="1"/>
  <c r="O246" i="14"/>
  <c r="O234" i="14" s="1"/>
  <c r="N246" i="14"/>
  <c r="N234" i="14" s="1"/>
  <c r="M246" i="14"/>
  <c r="M234" i="14" s="1"/>
  <c r="L246" i="14"/>
  <c r="L234" i="14" s="1"/>
  <c r="K246" i="14"/>
  <c r="K234" i="14" s="1"/>
  <c r="J246" i="14"/>
  <c r="J234" i="14" s="1"/>
  <c r="I246" i="14"/>
  <c r="I234" i="14" s="1"/>
  <c r="H246" i="14"/>
  <c r="H234" i="14" s="1"/>
  <c r="G246" i="14"/>
  <c r="G234" i="14" s="1"/>
  <c r="F246" i="14"/>
  <c r="F234" i="14" s="1"/>
  <c r="E246" i="14"/>
  <c r="E234" i="14" s="1"/>
  <c r="P241" i="14"/>
  <c r="P235" i="14" s="1"/>
  <c r="O241" i="14"/>
  <c r="O235" i="14" s="1"/>
  <c r="N241" i="14"/>
  <c r="N235" i="14" s="1"/>
  <c r="M241" i="14"/>
  <c r="M235" i="14" s="1"/>
  <c r="L241" i="14"/>
  <c r="L235" i="14" s="1"/>
  <c r="K241" i="14"/>
  <c r="K235" i="14" s="1"/>
  <c r="J241" i="14"/>
  <c r="J235" i="14" s="1"/>
  <c r="I241" i="14"/>
  <c r="I235" i="14" s="1"/>
  <c r="H241" i="14"/>
  <c r="H235" i="14" s="1"/>
  <c r="G241" i="14"/>
  <c r="G235" i="14" s="1"/>
  <c r="F241" i="14"/>
  <c r="F235" i="14" s="1"/>
  <c r="E241" i="14"/>
  <c r="E235" i="14" s="1"/>
  <c r="M177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P54" i="14"/>
  <c r="O54" i="14"/>
  <c r="N54" i="14"/>
  <c r="M54" i="14"/>
  <c r="L54" i="14"/>
  <c r="K54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H498" i="14" l="1"/>
  <c r="Q924" i="14"/>
  <c r="U924" i="14" s="1"/>
  <c r="Q925" i="14"/>
  <c r="U925" i="14" s="1"/>
  <c r="Q1050" i="14"/>
  <c r="U1050" i="14" s="1"/>
  <c r="Q447" i="14"/>
  <c r="U448" i="14"/>
  <c r="S448" i="14"/>
  <c r="Q714" i="14"/>
  <c r="U714" i="14" s="1"/>
  <c r="Q715" i="14"/>
  <c r="U715" i="14" s="1"/>
  <c r="Q454" i="14"/>
  <c r="U454" i="14" s="1"/>
  <c r="Q453" i="14"/>
  <c r="L1233" i="14"/>
  <c r="Q1263" i="14"/>
  <c r="Q1262" i="14"/>
  <c r="O1234" i="14"/>
  <c r="Q1260" i="14"/>
  <c r="Q1259" i="14"/>
  <c r="Q1258" i="14"/>
  <c r="Q1254" i="14"/>
  <c r="Q1253" i="14"/>
  <c r="Q1250" i="14"/>
  <c r="Q1249" i="14"/>
  <c r="Q1248" i="14"/>
  <c r="Q1247" i="14"/>
  <c r="Q1246" i="14"/>
  <c r="Q1245" i="14"/>
  <c r="Q1244" i="14"/>
  <c r="Q1243" i="14"/>
  <c r="Q1242" i="14"/>
  <c r="Q1241" i="14"/>
  <c r="Q1240" i="14"/>
  <c r="Q1239" i="14"/>
  <c r="Q1238" i="14"/>
  <c r="Q1237" i="14"/>
  <c r="Q1230" i="14"/>
  <c r="Q1229" i="14"/>
  <c r="Q1228" i="14"/>
  <c r="Q1227" i="14"/>
  <c r="Q1226" i="14"/>
  <c r="Q1225" i="14"/>
  <c r="Q1224" i="14"/>
  <c r="Q1223" i="14"/>
  <c r="Q1222" i="14"/>
  <c r="Q1221" i="14"/>
  <c r="Q1220" i="14"/>
  <c r="Q1219" i="14"/>
  <c r="Q1218" i="14"/>
  <c r="Q1217" i="14"/>
  <c r="Q1216" i="14"/>
  <c r="Q1215" i="14"/>
  <c r="Q1214" i="14"/>
  <c r="Q1213" i="14"/>
  <c r="Q1212" i="14"/>
  <c r="Q1211" i="14"/>
  <c r="Q1210" i="14"/>
  <c r="Q1209" i="14"/>
  <c r="Q1208" i="14"/>
  <c r="Q1207" i="14"/>
  <c r="Q1206" i="14"/>
  <c r="Q1205" i="14"/>
  <c r="Q1204" i="14"/>
  <c r="Q1203" i="14"/>
  <c r="K1176" i="14"/>
  <c r="Q1202" i="14"/>
  <c r="Q1201" i="14"/>
  <c r="Q1197" i="14"/>
  <c r="Q1196" i="14"/>
  <c r="Q1195" i="14"/>
  <c r="Q1194" i="14"/>
  <c r="Q1193" i="14"/>
  <c r="Q1192" i="14"/>
  <c r="Q1191" i="14"/>
  <c r="Q1190" i="14"/>
  <c r="Q1187" i="14"/>
  <c r="Q1186" i="14"/>
  <c r="Q1185" i="14"/>
  <c r="Q1184" i="14"/>
  <c r="O1177" i="14"/>
  <c r="Q1183" i="14"/>
  <c r="U1183" i="14" s="1"/>
  <c r="Q1182" i="14"/>
  <c r="Q1181" i="14"/>
  <c r="Q1180" i="14"/>
  <c r="Q1167" i="14"/>
  <c r="Q1166" i="14"/>
  <c r="Q1165" i="14"/>
  <c r="M1044" i="14"/>
  <c r="M1038" i="14" s="1"/>
  <c r="L36" i="3" s="1"/>
  <c r="Q1163" i="14"/>
  <c r="Q1162" i="14"/>
  <c r="Q1161" i="14"/>
  <c r="Q1160" i="14"/>
  <c r="Q1159" i="14"/>
  <c r="Q1158" i="14"/>
  <c r="Q1157" i="14"/>
  <c r="Q1156" i="14"/>
  <c r="Q1155" i="14"/>
  <c r="Q1154" i="14"/>
  <c r="Q1153" i="14"/>
  <c r="Q1151" i="14"/>
  <c r="Q1150" i="14"/>
  <c r="Q1149" i="14"/>
  <c r="Q1148" i="14"/>
  <c r="Q1147" i="14"/>
  <c r="Q1146" i="14"/>
  <c r="Q1145" i="14"/>
  <c r="Q1144" i="14"/>
  <c r="Q1140" i="14"/>
  <c r="U1140" i="14" s="1"/>
  <c r="Q1139" i="14"/>
  <c r="U1139" i="14" s="1"/>
  <c r="Q1138" i="14"/>
  <c r="Q1137" i="14"/>
  <c r="Q1136" i="14"/>
  <c r="Q1135" i="14"/>
  <c r="Q1134" i="14"/>
  <c r="Q1133" i="14"/>
  <c r="Q1132" i="14"/>
  <c r="Q1131" i="14"/>
  <c r="Q1130" i="14"/>
  <c r="Q1129" i="14"/>
  <c r="Q1128" i="14"/>
  <c r="Q1127" i="14"/>
  <c r="Q1126" i="14"/>
  <c r="Q1125" i="14"/>
  <c r="Q1124" i="14"/>
  <c r="Q1123" i="14"/>
  <c r="Q1122" i="14"/>
  <c r="Q1121" i="14"/>
  <c r="Q1120" i="14"/>
  <c r="Q1119" i="14"/>
  <c r="Q1118" i="14"/>
  <c r="Q1117" i="14"/>
  <c r="Q1116" i="14"/>
  <c r="Q1115" i="14"/>
  <c r="Q1114" i="14"/>
  <c r="Q1113" i="14"/>
  <c r="Q1112" i="14"/>
  <c r="Q1111" i="14"/>
  <c r="U1111" i="14" s="1"/>
  <c r="Q1110" i="14"/>
  <c r="Q1109" i="14"/>
  <c r="Q1108" i="14"/>
  <c r="Q1107" i="14"/>
  <c r="Q1106" i="14"/>
  <c r="Q1105" i="14"/>
  <c r="Q1104" i="14"/>
  <c r="Q1103" i="14"/>
  <c r="Q1102" i="14"/>
  <c r="Q1100" i="14"/>
  <c r="Q1099" i="14"/>
  <c r="Q1098" i="14"/>
  <c r="Q1097" i="14"/>
  <c r="Q1096" i="14"/>
  <c r="Q1095" i="14"/>
  <c r="Q1094" i="14"/>
  <c r="Q1093" i="14"/>
  <c r="Q1092" i="14"/>
  <c r="Q1091" i="14"/>
  <c r="Q1090" i="14"/>
  <c r="Q1089" i="14"/>
  <c r="Q1088" i="14"/>
  <c r="Q1087" i="14"/>
  <c r="Q1083" i="14"/>
  <c r="Q1082" i="14"/>
  <c r="Q1080" i="14"/>
  <c r="Q1079" i="14"/>
  <c r="Q1078" i="14"/>
  <c r="Q1077" i="14"/>
  <c r="Q1076" i="14"/>
  <c r="Q1075" i="14"/>
  <c r="Q1074" i="14"/>
  <c r="Q1073" i="14"/>
  <c r="Q1072" i="14"/>
  <c r="Q1071" i="14"/>
  <c r="Q1070" i="14"/>
  <c r="Q1069" i="14"/>
  <c r="Q1067" i="14"/>
  <c r="Q1066" i="14"/>
  <c r="Q1065" i="14"/>
  <c r="Q1064" i="14"/>
  <c r="Q1063" i="14"/>
  <c r="Q1062" i="14"/>
  <c r="Q1061" i="14"/>
  <c r="Q1060" i="14"/>
  <c r="Q1059" i="14"/>
  <c r="Q1058" i="14"/>
  <c r="Q1056" i="14"/>
  <c r="U1056" i="14" s="1"/>
  <c r="Q1055" i="14"/>
  <c r="Q1054" i="14"/>
  <c r="Q1053" i="14"/>
  <c r="S1052" i="14"/>
  <c r="Q1049" i="14"/>
  <c r="S1048" i="14"/>
  <c r="Q1035" i="14"/>
  <c r="Q1034" i="14"/>
  <c r="Q1033" i="14"/>
  <c r="Q1032" i="14"/>
  <c r="Q1031" i="14"/>
  <c r="Q1030" i="14"/>
  <c r="Q1026" i="14"/>
  <c r="Q1025" i="14"/>
  <c r="Q1023" i="14"/>
  <c r="Q1022" i="14"/>
  <c r="Q1021" i="14"/>
  <c r="Q1020" i="14"/>
  <c r="Q1019" i="14"/>
  <c r="Q1018" i="14"/>
  <c r="Q1017" i="14"/>
  <c r="Q1016" i="14"/>
  <c r="Q1015" i="14"/>
  <c r="Q1014" i="14"/>
  <c r="Q1013" i="14"/>
  <c r="Q1012" i="14"/>
  <c r="Q1011" i="14"/>
  <c r="Q1010" i="14"/>
  <c r="Q1009" i="14"/>
  <c r="Q1008" i="14"/>
  <c r="Q1007" i="14"/>
  <c r="Q1006" i="14"/>
  <c r="Q1005" i="14"/>
  <c r="Q1004" i="14"/>
  <c r="Q1003" i="14"/>
  <c r="Q1002" i="14"/>
  <c r="Q1001" i="14"/>
  <c r="Q1000" i="14"/>
  <c r="Q999" i="14"/>
  <c r="Q998" i="14"/>
  <c r="Q997" i="14"/>
  <c r="Q996" i="14"/>
  <c r="Q995" i="14"/>
  <c r="Q993" i="14"/>
  <c r="Q992" i="14"/>
  <c r="Q991" i="14"/>
  <c r="Q990" i="14"/>
  <c r="Q989" i="14"/>
  <c r="Q988" i="14"/>
  <c r="Q987" i="14"/>
  <c r="Q986" i="14"/>
  <c r="Q985" i="14"/>
  <c r="Q984" i="14"/>
  <c r="Q983" i="14"/>
  <c r="Q981" i="14"/>
  <c r="Q980" i="14"/>
  <c r="Q979" i="14"/>
  <c r="Q978" i="14"/>
  <c r="Q977" i="14"/>
  <c r="Q976" i="14"/>
  <c r="Q975" i="14"/>
  <c r="Q974" i="14"/>
  <c r="Q973" i="14"/>
  <c r="Q969" i="14"/>
  <c r="Q968" i="14"/>
  <c r="Q966" i="14"/>
  <c r="Q965" i="14"/>
  <c r="Q964" i="14"/>
  <c r="Q963" i="14"/>
  <c r="Q962" i="14"/>
  <c r="Q961" i="14"/>
  <c r="Q960" i="14"/>
  <c r="Q959" i="14"/>
  <c r="Q958" i="14"/>
  <c r="Q957" i="14"/>
  <c r="Q956" i="14"/>
  <c r="Q955" i="14"/>
  <c r="Q954" i="14"/>
  <c r="Q953" i="14"/>
  <c r="Q952" i="14"/>
  <c r="Q945" i="14"/>
  <c r="Q944" i="14"/>
  <c r="Q943" i="14"/>
  <c r="Q942" i="14"/>
  <c r="Q941" i="14"/>
  <c r="Q940" i="14"/>
  <c r="Q939" i="14"/>
  <c r="Q938" i="14"/>
  <c r="Q937" i="14"/>
  <c r="Q936" i="14"/>
  <c r="Q935" i="14"/>
  <c r="Q934" i="14"/>
  <c r="Q933" i="14"/>
  <c r="Q932" i="14"/>
  <c r="Q930" i="14"/>
  <c r="Q929" i="14"/>
  <c r="S928" i="14"/>
  <c r="S927" i="14"/>
  <c r="S926" i="14"/>
  <c r="N919" i="14"/>
  <c r="S923" i="14"/>
  <c r="S922" i="14"/>
  <c r="N840" i="14"/>
  <c r="S894" i="14"/>
  <c r="S893" i="14"/>
  <c r="S892" i="14"/>
  <c r="S891" i="14"/>
  <c r="S890" i="14"/>
  <c r="Q889" i="14"/>
  <c r="Q888" i="14"/>
  <c r="Q887" i="14"/>
  <c r="Q886" i="14"/>
  <c r="Q885" i="14"/>
  <c r="Q884" i="14"/>
  <c r="Q883" i="14"/>
  <c r="Q882" i="14"/>
  <c r="Q881" i="14"/>
  <c r="Q880" i="14"/>
  <c r="Q878" i="14"/>
  <c r="Q877" i="14"/>
  <c r="Q876" i="14"/>
  <c r="Q875" i="14"/>
  <c r="O840" i="14"/>
  <c r="K840" i="14"/>
  <c r="Q872" i="14"/>
  <c r="Q871" i="14"/>
  <c r="Q870" i="14"/>
  <c r="Q869" i="14"/>
  <c r="Q867" i="14"/>
  <c r="Q866" i="14"/>
  <c r="Q865" i="14"/>
  <c r="Q864" i="14"/>
  <c r="Q863" i="14"/>
  <c r="S862" i="14"/>
  <c r="S861" i="14"/>
  <c r="Q860" i="14"/>
  <c r="Q859" i="14"/>
  <c r="Q855" i="14"/>
  <c r="Q854" i="14"/>
  <c r="Q853" i="14"/>
  <c r="Q851" i="14"/>
  <c r="Q850" i="14"/>
  <c r="S849" i="14"/>
  <c r="S848" i="14"/>
  <c r="O841" i="14"/>
  <c r="K841" i="14"/>
  <c r="S846" i="14"/>
  <c r="S845" i="14"/>
  <c r="S844" i="14"/>
  <c r="Q837" i="14"/>
  <c r="Q836" i="14"/>
  <c r="Q835" i="14"/>
  <c r="Q834" i="14"/>
  <c r="Q833" i="14"/>
  <c r="Q832" i="14"/>
  <c r="Q831" i="14"/>
  <c r="Q830" i="14"/>
  <c r="Q829" i="14"/>
  <c r="Q828" i="14"/>
  <c r="Q827" i="14"/>
  <c r="Q826" i="14"/>
  <c r="Q825" i="14"/>
  <c r="Q824" i="14"/>
  <c r="Q823" i="14"/>
  <c r="Q822" i="14"/>
  <c r="Q821" i="14"/>
  <c r="Q820" i="14"/>
  <c r="Q819" i="14"/>
  <c r="Q818" i="14"/>
  <c r="P784" i="14"/>
  <c r="Q817" i="14"/>
  <c r="Q816" i="14"/>
  <c r="Q815" i="14"/>
  <c r="Q814" i="14"/>
  <c r="Q813" i="14"/>
  <c r="Q812" i="14"/>
  <c r="Q811" i="14"/>
  <c r="Q810" i="14"/>
  <c r="Q809" i="14"/>
  <c r="Q808" i="14"/>
  <c r="Q807" i="14"/>
  <c r="Q806" i="14"/>
  <c r="Q805" i="14"/>
  <c r="K783" i="14"/>
  <c r="Q804" i="14"/>
  <c r="Q803" i="14"/>
  <c r="Q802" i="14"/>
  <c r="Q798" i="14"/>
  <c r="Q797" i="14"/>
  <c r="Q796" i="14"/>
  <c r="Q795" i="14"/>
  <c r="Q794" i="14"/>
  <c r="Q793" i="14"/>
  <c r="Q792" i="14"/>
  <c r="Q791" i="14"/>
  <c r="Q789" i="14"/>
  <c r="U789" i="14" s="1"/>
  <c r="Q788" i="14"/>
  <c r="Q787" i="14"/>
  <c r="Q774" i="14"/>
  <c r="U774" i="14" s="1"/>
  <c r="Q773" i="14"/>
  <c r="Q771" i="14"/>
  <c r="Q770" i="14"/>
  <c r="Q769" i="14"/>
  <c r="Q768" i="14"/>
  <c r="Q767" i="14"/>
  <c r="Q766" i="14"/>
  <c r="Q765" i="14"/>
  <c r="Q764" i="14"/>
  <c r="Q763" i="14"/>
  <c r="Q762" i="14"/>
  <c r="Q761" i="14"/>
  <c r="Q760" i="14"/>
  <c r="Q759" i="14"/>
  <c r="Q758" i="14"/>
  <c r="Q757" i="14"/>
  <c r="Q756" i="14"/>
  <c r="Q755" i="14"/>
  <c r="Q754" i="14"/>
  <c r="Q753" i="14"/>
  <c r="Q752" i="14"/>
  <c r="Q751" i="14"/>
  <c r="Q750" i="14"/>
  <c r="Q749" i="14"/>
  <c r="Q748" i="14"/>
  <c r="Q747" i="14"/>
  <c r="Q746" i="14"/>
  <c r="Q745" i="14"/>
  <c r="Q741" i="14"/>
  <c r="Q740" i="14"/>
  <c r="Q739" i="14"/>
  <c r="Q738" i="14"/>
  <c r="Q737" i="14"/>
  <c r="Q736" i="14"/>
  <c r="Q735" i="14"/>
  <c r="Q734" i="14"/>
  <c r="Q732" i="14"/>
  <c r="Q731" i="14"/>
  <c r="Q730" i="14"/>
  <c r="Q729" i="14"/>
  <c r="Q728" i="14"/>
  <c r="Q727" i="14"/>
  <c r="Q725" i="14"/>
  <c r="Q724" i="14"/>
  <c r="Q723" i="14"/>
  <c r="Q722" i="14"/>
  <c r="Q721" i="14"/>
  <c r="Q720" i="14"/>
  <c r="Q719" i="14"/>
  <c r="Q718" i="14"/>
  <c r="S717" i="14"/>
  <c r="S716" i="14"/>
  <c r="S714" i="14"/>
  <c r="S713" i="14"/>
  <c r="S712" i="14"/>
  <c r="Q711" i="14"/>
  <c r="Q710" i="14"/>
  <c r="Q709" i="14"/>
  <c r="Q708" i="14"/>
  <c r="Q707" i="14"/>
  <c r="Q706" i="14"/>
  <c r="Q705" i="14"/>
  <c r="Q704" i="14"/>
  <c r="Q703" i="14"/>
  <c r="Q702" i="14"/>
  <c r="Q701" i="14"/>
  <c r="Q700" i="14"/>
  <c r="Q699" i="14"/>
  <c r="Q698" i="14"/>
  <c r="Q697" i="14"/>
  <c r="Q696" i="14"/>
  <c r="Q695" i="14"/>
  <c r="Q694" i="14"/>
  <c r="Q693" i="14"/>
  <c r="Q692" i="14"/>
  <c r="Q691" i="14"/>
  <c r="Q690" i="14"/>
  <c r="Q689" i="14"/>
  <c r="Q688" i="14"/>
  <c r="Q684" i="14"/>
  <c r="S684" i="14" s="1"/>
  <c r="Q683" i="14"/>
  <c r="S683" i="14" s="1"/>
  <c r="Q682" i="14"/>
  <c r="S682" i="14" s="1"/>
  <c r="Q681" i="14"/>
  <c r="S681" i="14" s="1"/>
  <c r="Q680" i="14"/>
  <c r="S680" i="14" s="1"/>
  <c r="Q679" i="14"/>
  <c r="S679" i="14" s="1"/>
  <c r="Q678" i="14"/>
  <c r="S678" i="14" s="1"/>
  <c r="Q677" i="14"/>
  <c r="S677" i="14" s="1"/>
  <c r="Q676" i="14"/>
  <c r="S676" i="14" s="1"/>
  <c r="Q675" i="14"/>
  <c r="S675" i="14" s="1"/>
  <c r="Q674" i="14"/>
  <c r="S674" i="14" s="1"/>
  <c r="Q673" i="14"/>
  <c r="S673" i="14" s="1"/>
  <c r="Q672" i="14"/>
  <c r="S672" i="14" s="1"/>
  <c r="Q671" i="14"/>
  <c r="S671" i="14" s="1"/>
  <c r="Q670" i="14"/>
  <c r="S670" i="14" s="1"/>
  <c r="Q669" i="14"/>
  <c r="S669" i="14" s="1"/>
  <c r="Q668" i="14"/>
  <c r="S668" i="14" s="1"/>
  <c r="Q667" i="14"/>
  <c r="S667" i="14" s="1"/>
  <c r="Q666" i="14"/>
  <c r="S666" i="14" s="1"/>
  <c r="Q665" i="14"/>
  <c r="S665" i="14" s="1"/>
  <c r="Q664" i="14"/>
  <c r="S664" i="14" s="1"/>
  <c r="Q663" i="14"/>
  <c r="S663" i="14" s="1"/>
  <c r="Q662" i="14"/>
  <c r="U662" i="14" s="1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Q639" i="14"/>
  <c r="S639" i="14" s="1"/>
  <c r="Q638" i="14"/>
  <c r="S638" i="14" s="1"/>
  <c r="Q637" i="14"/>
  <c r="S637" i="14" s="1"/>
  <c r="Q621" i="14"/>
  <c r="Q620" i="14"/>
  <c r="P577" i="14"/>
  <c r="Q619" i="14"/>
  <c r="P576" i="14"/>
  <c r="Q618" i="14"/>
  <c r="Q617" i="14"/>
  <c r="Q616" i="14"/>
  <c r="Q615" i="14"/>
  <c r="Q614" i="14"/>
  <c r="K577" i="14"/>
  <c r="Q612" i="14"/>
  <c r="Q611" i="14"/>
  <c r="Q610" i="14"/>
  <c r="N576" i="14"/>
  <c r="Q606" i="14"/>
  <c r="Q605" i="14"/>
  <c r="Q604" i="14"/>
  <c r="Q603" i="14"/>
  <c r="Q602" i="14"/>
  <c r="Q601" i="14"/>
  <c r="Q600" i="14"/>
  <c r="Q599" i="14"/>
  <c r="Q598" i="14"/>
  <c r="Q597" i="14"/>
  <c r="Q596" i="14"/>
  <c r="Q595" i="14"/>
  <c r="Q594" i="14"/>
  <c r="Q593" i="14"/>
  <c r="Q592" i="14"/>
  <c r="Q591" i="14"/>
  <c r="Q590" i="14"/>
  <c r="Q589" i="14"/>
  <c r="Q588" i="14"/>
  <c r="Q587" i="14"/>
  <c r="Q586" i="14"/>
  <c r="Q585" i="14"/>
  <c r="Q584" i="14"/>
  <c r="Q581" i="14"/>
  <c r="U581" i="14" s="1"/>
  <c r="Q580" i="14"/>
  <c r="Q570" i="14"/>
  <c r="Q569" i="14"/>
  <c r="Q567" i="14"/>
  <c r="Q566" i="14"/>
  <c r="Q565" i="14"/>
  <c r="Q564" i="14"/>
  <c r="Q563" i="14"/>
  <c r="Q562" i="14"/>
  <c r="Q561" i="14"/>
  <c r="Q560" i="14"/>
  <c r="Q559" i="14"/>
  <c r="Q558" i="14"/>
  <c r="Q557" i="14"/>
  <c r="Q556" i="14"/>
  <c r="Q555" i="14"/>
  <c r="Q554" i="14"/>
  <c r="Q553" i="14"/>
  <c r="Q552" i="14"/>
  <c r="Q551" i="14"/>
  <c r="Q550" i="14"/>
  <c r="Q549" i="14"/>
  <c r="Q548" i="14"/>
  <c r="Q547" i="14"/>
  <c r="Q546" i="14"/>
  <c r="Q545" i="14"/>
  <c r="Q544" i="14"/>
  <c r="Q543" i="14"/>
  <c r="Q542" i="14"/>
  <c r="Q541" i="14"/>
  <c r="Q540" i="14"/>
  <c r="Q539" i="14"/>
  <c r="Q538" i="14"/>
  <c r="Q537" i="14"/>
  <c r="U537" i="14" s="1"/>
  <c r="Q536" i="14"/>
  <c r="Q535" i="14"/>
  <c r="Q534" i="14"/>
  <c r="Q533" i="14"/>
  <c r="Q532" i="14"/>
  <c r="Q531" i="14"/>
  <c r="Q530" i="14"/>
  <c r="Q529" i="14"/>
  <c r="Q528" i="14"/>
  <c r="Q527" i="14"/>
  <c r="Q526" i="14"/>
  <c r="Q525" i="14"/>
  <c r="Q524" i="14"/>
  <c r="Q523" i="14"/>
  <c r="Q522" i="14"/>
  <c r="Q521" i="14"/>
  <c r="Q520" i="14"/>
  <c r="N498" i="14"/>
  <c r="Q519" i="14"/>
  <c r="Q518" i="14"/>
  <c r="Q517" i="14"/>
  <c r="Q507" i="14"/>
  <c r="Q506" i="14"/>
  <c r="Q505" i="14"/>
  <c r="U505" i="14" s="1"/>
  <c r="Q503" i="14"/>
  <c r="Q502" i="14"/>
  <c r="Q489" i="14"/>
  <c r="Q488" i="14"/>
  <c r="Q487" i="14"/>
  <c r="Q486" i="14"/>
  <c r="Q485" i="14"/>
  <c r="Q484" i="14"/>
  <c r="Q483" i="14"/>
  <c r="Q482" i="14"/>
  <c r="N441" i="14"/>
  <c r="Q480" i="14"/>
  <c r="Q479" i="14"/>
  <c r="Q478" i="14"/>
  <c r="Q477" i="14"/>
  <c r="Q476" i="14"/>
  <c r="Q475" i="14"/>
  <c r="Q474" i="14"/>
  <c r="Q473" i="14"/>
  <c r="Q472" i="14"/>
  <c r="Q471" i="14"/>
  <c r="Q470" i="14"/>
  <c r="Q469" i="14"/>
  <c r="Q468" i="14"/>
  <c r="Q467" i="14"/>
  <c r="Q466" i="14"/>
  <c r="Q465" i="14"/>
  <c r="Q464" i="14"/>
  <c r="Q463" i="14"/>
  <c r="L441" i="14"/>
  <c r="Q462" i="14"/>
  <c r="Q461" i="14"/>
  <c r="S460" i="14"/>
  <c r="S456" i="14"/>
  <c r="S455" i="14"/>
  <c r="S454" i="14"/>
  <c r="S452" i="14"/>
  <c r="R369" i="14"/>
  <c r="R368" i="14"/>
  <c r="R367" i="14"/>
  <c r="R366" i="14"/>
  <c r="R365" i="14"/>
  <c r="R364" i="14"/>
  <c r="Q438" i="14"/>
  <c r="Q437" i="14"/>
  <c r="Q436" i="14"/>
  <c r="Q435" i="14"/>
  <c r="Q434" i="14"/>
  <c r="Q433" i="14"/>
  <c r="Q432" i="14"/>
  <c r="Q431" i="14"/>
  <c r="Q430" i="14"/>
  <c r="Q429" i="14"/>
  <c r="Q428" i="14"/>
  <c r="Q427" i="14"/>
  <c r="Q426" i="14"/>
  <c r="U426" i="14" s="1"/>
  <c r="Q425" i="14"/>
  <c r="Q424" i="14"/>
  <c r="Q423" i="14"/>
  <c r="Q422" i="14"/>
  <c r="Q421" i="14"/>
  <c r="Q420" i="14"/>
  <c r="Q419" i="14"/>
  <c r="Q418" i="14"/>
  <c r="L366" i="14"/>
  <c r="Q417" i="14"/>
  <c r="Q416" i="14"/>
  <c r="Q415" i="14"/>
  <c r="Q414" i="14"/>
  <c r="Q413" i="14"/>
  <c r="Q412" i="14"/>
  <c r="P366" i="14"/>
  <c r="Q411" i="14"/>
  <c r="Q410" i="14"/>
  <c r="U410" i="14" s="1"/>
  <c r="Q409" i="14"/>
  <c r="Q408" i="14"/>
  <c r="Q407" i="14"/>
  <c r="Q406" i="14"/>
  <c r="Q405" i="14"/>
  <c r="Q404" i="14"/>
  <c r="Q403" i="14"/>
  <c r="Q399" i="14"/>
  <c r="Q398" i="14"/>
  <c r="U398" i="14" s="1"/>
  <c r="Q397" i="14"/>
  <c r="Q396" i="14"/>
  <c r="Q395" i="14"/>
  <c r="Q394" i="14"/>
  <c r="Q381" i="14"/>
  <c r="Q380" i="14"/>
  <c r="Q379" i="14"/>
  <c r="Q378" i="14"/>
  <c r="Q377" i="14"/>
  <c r="S376" i="14"/>
  <c r="Q375" i="14"/>
  <c r="Q374" i="14"/>
  <c r="Q373" i="14"/>
  <c r="U373" i="14" s="1"/>
  <c r="M366" i="14"/>
  <c r="Q372" i="14"/>
  <c r="U372" i="14" s="1"/>
  <c r="Q371" i="14"/>
  <c r="Q370" i="14"/>
  <c r="Q363" i="14"/>
  <c r="Q362" i="14"/>
  <c r="Q361" i="14"/>
  <c r="Q360" i="14"/>
  <c r="Q359" i="14"/>
  <c r="Q358" i="14"/>
  <c r="Q351" i="14"/>
  <c r="Q350" i="14"/>
  <c r="Q349" i="14"/>
  <c r="Q348" i="14"/>
  <c r="Q347" i="14"/>
  <c r="Q346" i="14"/>
  <c r="Q342" i="14"/>
  <c r="Q341" i="14"/>
  <c r="Q340" i="14"/>
  <c r="Q339" i="14"/>
  <c r="Q338" i="14"/>
  <c r="Q337" i="14"/>
  <c r="Q336" i="14"/>
  <c r="Q335" i="14"/>
  <c r="Q334" i="14"/>
  <c r="Q333" i="14"/>
  <c r="Q332" i="14"/>
  <c r="Q331" i="14"/>
  <c r="Q330" i="14"/>
  <c r="Q329" i="14"/>
  <c r="Q328" i="14"/>
  <c r="Q327" i="14"/>
  <c r="Q326" i="14"/>
  <c r="Q325" i="14"/>
  <c r="Q324" i="14"/>
  <c r="Q323" i="14"/>
  <c r="Q322" i="14"/>
  <c r="Q321" i="14"/>
  <c r="Q320" i="14"/>
  <c r="Q319" i="14"/>
  <c r="Q318" i="14"/>
  <c r="Q317" i="14"/>
  <c r="Q316" i="14"/>
  <c r="Q315" i="14"/>
  <c r="Q314" i="14"/>
  <c r="Q313" i="14"/>
  <c r="Q312" i="14"/>
  <c r="Q311" i="14"/>
  <c r="Q310" i="14"/>
  <c r="Q309" i="14"/>
  <c r="Q308" i="14"/>
  <c r="Q307" i="14"/>
  <c r="Q306" i="14"/>
  <c r="Q305" i="14"/>
  <c r="Q304" i="14"/>
  <c r="Q303" i="14"/>
  <c r="Q302" i="14"/>
  <c r="Q301" i="14"/>
  <c r="Q300" i="14"/>
  <c r="Q299" i="14"/>
  <c r="Q298" i="14"/>
  <c r="Q297" i="14"/>
  <c r="Q296" i="14"/>
  <c r="Q295" i="14"/>
  <c r="Q294" i="14"/>
  <c r="Q293" i="14"/>
  <c r="Q291" i="14"/>
  <c r="Q290" i="14"/>
  <c r="Q289" i="14"/>
  <c r="Q285" i="14"/>
  <c r="Q284" i="14"/>
  <c r="Q283" i="14"/>
  <c r="Q282" i="14"/>
  <c r="Q281" i="14"/>
  <c r="Q280" i="14"/>
  <c r="Q279" i="14"/>
  <c r="Q278" i="14"/>
  <c r="Q277" i="14"/>
  <c r="Q275" i="14"/>
  <c r="Q274" i="14"/>
  <c r="Q273" i="14"/>
  <c r="Q272" i="14"/>
  <c r="Q271" i="14"/>
  <c r="Q270" i="14"/>
  <c r="Q269" i="14"/>
  <c r="Q268" i="14"/>
  <c r="Q267" i="14"/>
  <c r="Q266" i="14"/>
  <c r="Q265" i="14"/>
  <c r="Q264" i="14"/>
  <c r="Q263" i="14"/>
  <c r="Q262" i="14"/>
  <c r="Q261" i="14"/>
  <c r="Q260" i="14"/>
  <c r="Q259" i="14"/>
  <c r="Q258" i="14"/>
  <c r="Q257" i="14"/>
  <c r="Q256" i="14"/>
  <c r="Q255" i="14"/>
  <c r="Q254" i="14"/>
  <c r="Q253" i="14"/>
  <c r="Q252" i="14"/>
  <c r="Q251" i="14"/>
  <c r="Q250" i="14"/>
  <c r="Q249" i="14"/>
  <c r="Q248" i="14"/>
  <c r="Q247" i="14"/>
  <c r="Q245" i="14"/>
  <c r="Q244" i="14"/>
  <c r="Q243" i="14"/>
  <c r="Q242" i="14"/>
  <c r="Q241" i="14"/>
  <c r="Q240" i="14"/>
  <c r="U240" i="14" s="1"/>
  <c r="Q239" i="14"/>
  <c r="Q238" i="14"/>
  <c r="Q228" i="14"/>
  <c r="Q227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L177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P178" i="14"/>
  <c r="Q188" i="14"/>
  <c r="Q187" i="14"/>
  <c r="M178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6" i="14"/>
  <c r="Q155" i="14"/>
  <c r="Q154" i="14"/>
  <c r="Q153" i="14"/>
  <c r="Q152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0" i="14"/>
  <c r="Q119" i="14"/>
  <c r="Q118" i="14"/>
  <c r="Q114" i="14"/>
  <c r="Q113" i="14"/>
  <c r="Q112" i="14"/>
  <c r="Q110" i="14"/>
  <c r="Q109" i="14"/>
  <c r="Q108" i="14"/>
  <c r="Q107" i="14"/>
  <c r="Q106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57" i="14"/>
  <c r="Q56" i="14"/>
  <c r="Q55" i="14"/>
  <c r="J18" i="14"/>
  <c r="Q54" i="14"/>
  <c r="Q53" i="14"/>
  <c r="Q52" i="14"/>
  <c r="Q45" i="14"/>
  <c r="Q44" i="14"/>
  <c r="Q42" i="14"/>
  <c r="Q41" i="14"/>
  <c r="Q40" i="14"/>
  <c r="Q39" i="14"/>
  <c r="U39" i="14" s="1"/>
  <c r="Q38" i="14"/>
  <c r="Q35" i="14"/>
  <c r="Q34" i="14"/>
  <c r="Q33" i="14"/>
  <c r="Q32" i="14"/>
  <c r="Q31" i="14"/>
  <c r="Q30" i="14"/>
  <c r="Q29" i="14"/>
  <c r="Q28" i="14"/>
  <c r="Q27" i="14"/>
  <c r="Q26" i="14"/>
  <c r="Q24" i="14"/>
  <c r="U24" i="14" s="1"/>
  <c r="Q23" i="14"/>
  <c r="Q22" i="14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G19" i="14"/>
  <c r="R1257" i="14"/>
  <c r="R1200" i="14"/>
  <c r="R1143" i="14"/>
  <c r="R1086" i="14"/>
  <c r="R1029" i="14"/>
  <c r="R972" i="14"/>
  <c r="R915" i="14"/>
  <c r="R858" i="14"/>
  <c r="R801" i="14"/>
  <c r="R744" i="14"/>
  <c r="R687" i="14"/>
  <c r="R630" i="14"/>
  <c r="R573" i="14"/>
  <c r="R516" i="14"/>
  <c r="R459" i="14"/>
  <c r="R402" i="14"/>
  <c r="R345" i="14"/>
  <c r="R288" i="14"/>
  <c r="R231" i="14"/>
  <c r="R174" i="14"/>
  <c r="R117" i="14"/>
  <c r="R60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66" i="5"/>
  <c r="J66" i="5"/>
  <c r="Q56" i="5"/>
  <c r="J56" i="5"/>
  <c r="Q46" i="5"/>
  <c r="J46" i="5"/>
  <c r="Q36" i="5"/>
  <c r="J36" i="5"/>
  <c r="Q26" i="5"/>
  <c r="J26" i="5"/>
  <c r="Q16" i="5"/>
  <c r="J16" i="5"/>
  <c r="C71" i="5"/>
  <c r="C70" i="5"/>
  <c r="C66" i="5"/>
  <c r="C65" i="5"/>
  <c r="C61" i="5"/>
  <c r="C60" i="5"/>
  <c r="C56" i="5"/>
  <c r="C55" i="5"/>
  <c r="C51" i="5"/>
  <c r="C50" i="5"/>
  <c r="C46" i="5"/>
  <c r="C45" i="5"/>
  <c r="C41" i="5"/>
  <c r="C40" i="5"/>
  <c r="C36" i="5"/>
  <c r="C35" i="5"/>
  <c r="C31" i="5"/>
  <c r="C30" i="5"/>
  <c r="C26" i="5"/>
  <c r="C25" i="5"/>
  <c r="C21" i="5"/>
  <c r="C20" i="5"/>
  <c r="C16" i="5"/>
  <c r="C15" i="5"/>
  <c r="C10" i="5"/>
  <c r="C11" i="5"/>
  <c r="C91" i="4"/>
  <c r="C90" i="4"/>
  <c r="C88" i="4"/>
  <c r="C87" i="4"/>
  <c r="C85" i="4"/>
  <c r="C84" i="4"/>
  <c r="C82" i="4"/>
  <c r="C81" i="4"/>
  <c r="C79" i="4"/>
  <c r="C78" i="4"/>
  <c r="C76" i="4"/>
  <c r="C75" i="4"/>
  <c r="C73" i="4"/>
  <c r="C72" i="4"/>
  <c r="C70" i="4"/>
  <c r="C69" i="4"/>
  <c r="C63" i="4"/>
  <c r="C62" i="4"/>
  <c r="C60" i="4"/>
  <c r="C59" i="4"/>
  <c r="C57" i="4"/>
  <c r="C56" i="4"/>
  <c r="C54" i="4"/>
  <c r="C53" i="4"/>
  <c r="C51" i="4"/>
  <c r="C50" i="4"/>
  <c r="C47" i="4"/>
  <c r="C45" i="4"/>
  <c r="C44" i="4"/>
  <c r="C42" i="4"/>
  <c r="C41" i="4"/>
  <c r="C39" i="4"/>
  <c r="C38" i="4"/>
  <c r="C36" i="4"/>
  <c r="C35" i="4"/>
  <c r="C32" i="4"/>
  <c r="C29" i="4"/>
  <c r="C27" i="4"/>
  <c r="C26" i="4"/>
  <c r="C24" i="4"/>
  <c r="C23" i="4"/>
  <c r="C21" i="4"/>
  <c r="C20" i="4"/>
  <c r="C18" i="4"/>
  <c r="C17" i="4"/>
  <c r="C14" i="4"/>
  <c r="C12" i="4"/>
  <c r="C11" i="4"/>
  <c r="C9" i="4"/>
  <c r="C8" i="4"/>
  <c r="A65" i="4"/>
  <c r="B37" i="1"/>
  <c r="C36" i="33" s="1"/>
  <c r="B36" i="1"/>
  <c r="C35" i="33" s="1"/>
  <c r="B32" i="1"/>
  <c r="B31" i="1"/>
  <c r="B27" i="1"/>
  <c r="C26" i="33" s="1"/>
  <c r="B26" i="1"/>
  <c r="C25" i="33" s="1"/>
  <c r="B22" i="1"/>
  <c r="B21" i="1"/>
  <c r="B17" i="1"/>
  <c r="C16" i="33" s="1"/>
  <c r="B16" i="1"/>
  <c r="C15" i="33" s="1"/>
  <c r="B12" i="1"/>
  <c r="B11" i="1"/>
  <c r="P6" i="5"/>
  <c r="O6" i="5"/>
  <c r="N6" i="5"/>
  <c r="M6" i="5"/>
  <c r="L6" i="5"/>
  <c r="K6" i="5"/>
  <c r="I6" i="5"/>
  <c r="H6" i="5"/>
  <c r="G6" i="5"/>
  <c r="F6" i="5"/>
  <c r="E6" i="5"/>
  <c r="D6" i="5"/>
  <c r="R1236" i="14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R1235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R1234" i="14"/>
  <c r="R1233" i="14"/>
  <c r="R1232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R1231" i="14"/>
  <c r="L1231" i="14"/>
  <c r="J1231" i="14"/>
  <c r="I1231" i="14"/>
  <c r="H1231" i="14"/>
  <c r="G1231" i="14"/>
  <c r="F1231" i="14"/>
  <c r="E1231" i="14"/>
  <c r="R1179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R1178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R1177" i="14"/>
  <c r="P1177" i="14"/>
  <c r="N1177" i="14"/>
  <c r="L1177" i="14"/>
  <c r="R1176" i="14"/>
  <c r="P1176" i="14"/>
  <c r="O1176" i="14"/>
  <c r="L1176" i="14"/>
  <c r="R1175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R1174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R1047" i="14"/>
  <c r="P1047" i="14"/>
  <c r="P1041" i="14" s="1"/>
  <c r="O39" i="3" s="1"/>
  <c r="O1047" i="14"/>
  <c r="O1041" i="14" s="1"/>
  <c r="N39" i="3" s="1"/>
  <c r="N1047" i="14"/>
  <c r="N1041" i="14" s="1"/>
  <c r="M39" i="3" s="1"/>
  <c r="M1047" i="14"/>
  <c r="M1041" i="14" s="1"/>
  <c r="L39" i="3" s="1"/>
  <c r="L1047" i="14"/>
  <c r="L1041" i="14" s="1"/>
  <c r="K39" i="3" s="1"/>
  <c r="K1047" i="14"/>
  <c r="K1041" i="14" s="1"/>
  <c r="J39" i="3" s="1"/>
  <c r="J1047" i="14"/>
  <c r="J1041" i="14" s="1"/>
  <c r="H39" i="3" s="1"/>
  <c r="I1047" i="14"/>
  <c r="I1041" i="14" s="1"/>
  <c r="G39" i="3" s="1"/>
  <c r="H1047" i="14"/>
  <c r="H1041" i="14" s="1"/>
  <c r="F39" i="3" s="1"/>
  <c r="G1047" i="14"/>
  <c r="G1041" i="14" s="1"/>
  <c r="E39" i="3" s="1"/>
  <c r="F1047" i="14"/>
  <c r="F1041" i="14" s="1"/>
  <c r="D39" i="3" s="1"/>
  <c r="E1047" i="14"/>
  <c r="E1041" i="14" s="1"/>
  <c r="C39" i="3" s="1"/>
  <c r="R1046" i="14"/>
  <c r="P1046" i="14"/>
  <c r="P1040" i="14" s="1"/>
  <c r="O38" i="3" s="1"/>
  <c r="O1046" i="14"/>
  <c r="O1040" i="14" s="1"/>
  <c r="N38" i="3" s="1"/>
  <c r="N1046" i="14"/>
  <c r="N1040" i="14" s="1"/>
  <c r="M38" i="3" s="1"/>
  <c r="M1046" i="14"/>
  <c r="M1040" i="14" s="1"/>
  <c r="L38" i="3" s="1"/>
  <c r="L1046" i="14"/>
  <c r="L1040" i="14" s="1"/>
  <c r="K38" i="3" s="1"/>
  <c r="K1046" i="14"/>
  <c r="K1040" i="14" s="1"/>
  <c r="J38" i="3" s="1"/>
  <c r="J1046" i="14"/>
  <c r="J1040" i="14" s="1"/>
  <c r="H38" i="3" s="1"/>
  <c r="I1046" i="14"/>
  <c r="I1040" i="14" s="1"/>
  <c r="G38" i="3" s="1"/>
  <c r="H1046" i="14"/>
  <c r="H1040" i="14" s="1"/>
  <c r="F38" i="3" s="1"/>
  <c r="G1046" i="14"/>
  <c r="G1040" i="14" s="1"/>
  <c r="E38" i="3" s="1"/>
  <c r="F1046" i="14"/>
  <c r="F1040" i="14" s="1"/>
  <c r="D38" i="3" s="1"/>
  <c r="E1046" i="14"/>
  <c r="E1040" i="14" s="1"/>
  <c r="C38" i="3" s="1"/>
  <c r="R1045" i="14"/>
  <c r="J1045" i="14"/>
  <c r="J1039" i="14" s="1"/>
  <c r="H37" i="3" s="1"/>
  <c r="I1045" i="14"/>
  <c r="I1039" i="14" s="1"/>
  <c r="G37" i="3" s="1"/>
  <c r="R1044" i="14"/>
  <c r="E1044" i="14"/>
  <c r="E1038" i="14" s="1"/>
  <c r="R1043" i="14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R1042" i="14"/>
  <c r="R1036" i="14" s="1"/>
  <c r="P1042" i="14"/>
  <c r="P1036" i="14" s="1"/>
  <c r="O1042" i="14"/>
  <c r="O1036" i="14" s="1"/>
  <c r="N1042" i="14"/>
  <c r="N1036" i="14" s="1"/>
  <c r="N69" i="4" s="1"/>
  <c r="M1042" i="14"/>
  <c r="M1036" i="14" s="1"/>
  <c r="L1042" i="14"/>
  <c r="L1036" i="14" s="1"/>
  <c r="K1042" i="14"/>
  <c r="K1036" i="14" s="1"/>
  <c r="J1042" i="14"/>
  <c r="J1036" i="14" s="1"/>
  <c r="I69" i="4" s="1"/>
  <c r="I1042" i="14"/>
  <c r="I1036" i="14" s="1"/>
  <c r="H1042" i="14"/>
  <c r="H1036" i="14" s="1"/>
  <c r="G1042" i="14"/>
  <c r="G1036" i="14" s="1"/>
  <c r="F69" i="4" s="1"/>
  <c r="F1042" i="14"/>
  <c r="F1036" i="14" s="1"/>
  <c r="E1042" i="14"/>
  <c r="E1036" i="14" s="1"/>
  <c r="R921" i="14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R919" i="14"/>
  <c r="I919" i="14"/>
  <c r="I910" i="14" s="1"/>
  <c r="R918" i="14"/>
  <c r="R917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R916" i="14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53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R843" i="14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R842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R841" i="14"/>
  <c r="J841" i="14"/>
  <c r="R840" i="14"/>
  <c r="R839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R838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R786" i="14"/>
  <c r="P786" i="14"/>
  <c r="P636" i="14" s="1"/>
  <c r="O786" i="14"/>
  <c r="O636" i="14" s="1"/>
  <c r="N786" i="14"/>
  <c r="M786" i="14"/>
  <c r="L786" i="14"/>
  <c r="L636" i="14" s="1"/>
  <c r="K786" i="14"/>
  <c r="K636" i="14" s="1"/>
  <c r="J786" i="14"/>
  <c r="J636" i="14" s="1"/>
  <c r="I786" i="14"/>
  <c r="I636" i="14" s="1"/>
  <c r="H786" i="14"/>
  <c r="H636" i="14" s="1"/>
  <c r="G786" i="14"/>
  <c r="G636" i="14" s="1"/>
  <c r="F786" i="14"/>
  <c r="F636" i="14" s="1"/>
  <c r="E786" i="14"/>
  <c r="E636" i="14" s="1"/>
  <c r="R785" i="14"/>
  <c r="P785" i="14"/>
  <c r="P635" i="14" s="1"/>
  <c r="O785" i="14"/>
  <c r="O635" i="14" s="1"/>
  <c r="N785" i="14"/>
  <c r="N635" i="14" s="1"/>
  <c r="M785" i="14"/>
  <c r="M635" i="14" s="1"/>
  <c r="L785" i="14"/>
  <c r="L635" i="14" s="1"/>
  <c r="K785" i="14"/>
  <c r="K635" i="14" s="1"/>
  <c r="J785" i="14"/>
  <c r="J635" i="14" s="1"/>
  <c r="I785" i="14"/>
  <c r="I635" i="14" s="1"/>
  <c r="H785" i="14"/>
  <c r="H635" i="14" s="1"/>
  <c r="G785" i="14"/>
  <c r="G635" i="14" s="1"/>
  <c r="F785" i="14"/>
  <c r="F635" i="14" s="1"/>
  <c r="E785" i="14"/>
  <c r="R784" i="14"/>
  <c r="R783" i="14"/>
  <c r="R782" i="14"/>
  <c r="P782" i="14"/>
  <c r="O782" i="14"/>
  <c r="O632" i="14" s="1"/>
  <c r="N782" i="14"/>
  <c r="N632" i="14" s="1"/>
  <c r="M782" i="14"/>
  <c r="M632" i="14" s="1"/>
  <c r="L782" i="14"/>
  <c r="L632" i="14" s="1"/>
  <c r="K782" i="14"/>
  <c r="K632" i="14" s="1"/>
  <c r="J782" i="14"/>
  <c r="J632" i="14" s="1"/>
  <c r="I782" i="14"/>
  <c r="I632" i="14" s="1"/>
  <c r="H782" i="14"/>
  <c r="G782" i="14"/>
  <c r="G632" i="14" s="1"/>
  <c r="F782" i="14"/>
  <c r="F632" i="14" s="1"/>
  <c r="E782" i="14"/>
  <c r="E632" i="14" s="1"/>
  <c r="P781" i="14"/>
  <c r="O781" i="14"/>
  <c r="N781" i="14"/>
  <c r="N631" i="14" s="1"/>
  <c r="M781" i="14"/>
  <c r="L781" i="14"/>
  <c r="K781" i="14"/>
  <c r="J781" i="14"/>
  <c r="J631" i="14" s="1"/>
  <c r="I781" i="14"/>
  <c r="I631" i="14" s="1"/>
  <c r="H781" i="14"/>
  <c r="G781" i="14"/>
  <c r="F781" i="14"/>
  <c r="F631" i="14" s="1"/>
  <c r="E781" i="14"/>
  <c r="R636" i="14"/>
  <c r="N636" i="14"/>
  <c r="M636" i="14"/>
  <c r="R635" i="14"/>
  <c r="R634" i="14"/>
  <c r="R633" i="14"/>
  <c r="R632" i="14"/>
  <c r="P632" i="14"/>
  <c r="H632" i="14"/>
  <c r="R631" i="14"/>
  <c r="M631" i="14"/>
  <c r="E631" i="14"/>
  <c r="P579" i="14"/>
  <c r="O579" i="14"/>
  <c r="N579" i="14"/>
  <c r="M579" i="14"/>
  <c r="L579" i="14"/>
  <c r="K579" i="14"/>
  <c r="J579" i="14"/>
  <c r="I579" i="14"/>
  <c r="H579" i="14"/>
  <c r="G579" i="14"/>
  <c r="F579" i="14"/>
  <c r="P578" i="14"/>
  <c r="O578" i="14"/>
  <c r="N578" i="14"/>
  <c r="M578" i="14"/>
  <c r="L578" i="14"/>
  <c r="K578" i="14"/>
  <c r="J578" i="14"/>
  <c r="I578" i="14"/>
  <c r="H578" i="14"/>
  <c r="G578" i="14"/>
  <c r="F578" i="14"/>
  <c r="J576" i="14"/>
  <c r="F576" i="14"/>
  <c r="R491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P574" i="14"/>
  <c r="O574" i="14"/>
  <c r="N574" i="14"/>
  <c r="M574" i="14"/>
  <c r="L574" i="14"/>
  <c r="K574" i="14"/>
  <c r="J574" i="14"/>
  <c r="I574" i="14"/>
  <c r="H574" i="14"/>
  <c r="G574" i="14"/>
  <c r="F574" i="14"/>
  <c r="E574" i="14"/>
  <c r="E496" i="14"/>
  <c r="R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R443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R442" i="14"/>
  <c r="R441" i="14"/>
  <c r="J441" i="14"/>
  <c r="F441" i="14"/>
  <c r="R440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R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R237" i="14"/>
  <c r="R236" i="14"/>
  <c r="R235" i="14"/>
  <c r="R234" i="14"/>
  <c r="R233" i="14"/>
  <c r="R232" i="14"/>
  <c r="R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R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R178" i="14"/>
  <c r="H178" i="14"/>
  <c r="R177" i="14"/>
  <c r="G177" i="14"/>
  <c r="R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R175" i="14"/>
  <c r="P175" i="14"/>
  <c r="O175" i="14"/>
  <c r="N175" i="14"/>
  <c r="M175" i="14"/>
  <c r="L175" i="14"/>
  <c r="K175" i="14"/>
  <c r="J175" i="14"/>
  <c r="I175" i="14"/>
  <c r="H175" i="14"/>
  <c r="G175" i="14"/>
  <c r="F175" i="14"/>
  <c r="R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R19" i="14"/>
  <c r="I19" i="14"/>
  <c r="H19" i="14"/>
  <c r="R18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E919" i="14"/>
  <c r="C31" i="3" s="1"/>
  <c r="F919" i="14"/>
  <c r="F910" i="14" s="1"/>
  <c r="H919" i="14"/>
  <c r="H910" i="14" s="1"/>
  <c r="J919" i="14"/>
  <c r="J910" i="14" s="1"/>
  <c r="F918" i="14"/>
  <c r="F909" i="14" s="1"/>
  <c r="G918" i="14"/>
  <c r="E30" i="3" s="1"/>
  <c r="H918" i="14"/>
  <c r="F30" i="3" s="1"/>
  <c r="J918" i="14"/>
  <c r="H30" i="3" s="1"/>
  <c r="E841" i="14"/>
  <c r="F841" i="14"/>
  <c r="I841" i="14"/>
  <c r="F840" i="14"/>
  <c r="G840" i="14"/>
  <c r="H840" i="14"/>
  <c r="J840" i="14"/>
  <c r="F783" i="14"/>
  <c r="E784" i="14"/>
  <c r="F784" i="14"/>
  <c r="G784" i="14"/>
  <c r="I784" i="14"/>
  <c r="J784" i="14"/>
  <c r="M784" i="14"/>
  <c r="H783" i="14"/>
  <c r="P783" i="14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21" i="5"/>
  <c r="F21" i="5"/>
  <c r="K21" i="5"/>
  <c r="M21" i="5"/>
  <c r="D31" i="5"/>
  <c r="F31" i="5"/>
  <c r="K31" i="5"/>
  <c r="M31" i="5"/>
  <c r="D41" i="5"/>
  <c r="F41" i="5"/>
  <c r="K41" i="5"/>
  <c r="M41" i="5"/>
  <c r="D51" i="5"/>
  <c r="F51" i="5"/>
  <c r="K51" i="5"/>
  <c r="M51" i="5"/>
  <c r="D61" i="5"/>
  <c r="F61" i="5"/>
  <c r="K61" i="5"/>
  <c r="M61" i="5"/>
  <c r="D71" i="5"/>
  <c r="F71" i="5"/>
  <c r="K71" i="5"/>
  <c r="M71" i="5"/>
  <c r="K88" i="4"/>
  <c r="M88" i="4"/>
  <c r="D88" i="4"/>
  <c r="F88" i="4"/>
  <c r="K76" i="4"/>
  <c r="M76" i="4"/>
  <c r="D76" i="4"/>
  <c r="F76" i="4"/>
  <c r="K60" i="4"/>
  <c r="M60" i="4"/>
  <c r="D60" i="4"/>
  <c r="F60" i="4"/>
  <c r="K48" i="4"/>
  <c r="M48" i="4"/>
  <c r="D48" i="4"/>
  <c r="F48" i="4"/>
  <c r="K36" i="4"/>
  <c r="M36" i="4"/>
  <c r="D36" i="4"/>
  <c r="F36" i="4"/>
  <c r="K24" i="4"/>
  <c r="M24" i="4"/>
  <c r="D24" i="4"/>
  <c r="F24" i="4"/>
  <c r="I18" i="14"/>
  <c r="E576" i="14"/>
  <c r="G783" i="14"/>
  <c r="M840" i="14"/>
  <c r="E840" i="14"/>
  <c r="G1044" i="14"/>
  <c r="G1038" i="14" s="1"/>
  <c r="E36" i="3" s="1"/>
  <c r="H441" i="14"/>
  <c r="H841" i="14"/>
  <c r="H1176" i="14"/>
  <c r="G1233" i="14"/>
  <c r="J1234" i="14"/>
  <c r="F1234" i="14"/>
  <c r="F577" i="14"/>
  <c r="F18" i="14"/>
  <c r="I576" i="14"/>
  <c r="I840" i="14"/>
  <c r="H1177" i="14"/>
  <c r="G1234" i="14"/>
  <c r="H18" i="14"/>
  <c r="F177" i="14"/>
  <c r="G577" i="14"/>
  <c r="I918" i="14"/>
  <c r="G30" i="3" s="1"/>
  <c r="E918" i="14"/>
  <c r="E909" i="14" s="1"/>
  <c r="G1176" i="14"/>
  <c r="E19" i="14"/>
  <c r="G841" i="14"/>
  <c r="G919" i="14"/>
  <c r="G910" i="14" s="1"/>
  <c r="O1231" i="14"/>
  <c r="K1231" i="14"/>
  <c r="I1234" i="14"/>
  <c r="F442" i="14"/>
  <c r="H1044" i="14"/>
  <c r="H1038" i="14" s="1"/>
  <c r="F36" i="3" s="1"/>
  <c r="H1045" i="14"/>
  <c r="H1039" i="14" s="1"/>
  <c r="F37" i="3" s="1"/>
  <c r="N1231" i="14"/>
  <c r="E1233" i="14"/>
  <c r="I177" i="14"/>
  <c r="E177" i="14"/>
  <c r="J783" i="14"/>
  <c r="L784" i="14"/>
  <c r="H784" i="14"/>
  <c r="J1176" i="14"/>
  <c r="F1176" i="14"/>
  <c r="F1233" i="14"/>
  <c r="E1234" i="14"/>
  <c r="J1177" i="14"/>
  <c r="F1177" i="14"/>
  <c r="J178" i="14"/>
  <c r="F178" i="14"/>
  <c r="I783" i="14"/>
  <c r="E783" i="14"/>
  <c r="M1231" i="14"/>
  <c r="I1177" i="14"/>
  <c r="E1177" i="14"/>
  <c r="I1176" i="14"/>
  <c r="E1176" i="14"/>
  <c r="H1234" i="14"/>
  <c r="Q36" i="14"/>
  <c r="Q189" i="14"/>
  <c r="Q1188" i="14"/>
  <c r="Q105" i="14"/>
  <c r="P177" i="14"/>
  <c r="Q111" i="14"/>
  <c r="Q276" i="14"/>
  <c r="Q726" i="14"/>
  <c r="Q868" i="14"/>
  <c r="Q879" i="14"/>
  <c r="Q772" i="14"/>
  <c r="S1050" i="14"/>
  <c r="Q1101" i="14"/>
  <c r="Q1152" i="14"/>
  <c r="S1111" i="14" l="1"/>
  <c r="S581" i="14"/>
  <c r="J31" i="5"/>
  <c r="S26" i="14"/>
  <c r="U26" i="14"/>
  <c r="S32" i="14"/>
  <c r="U32" i="14"/>
  <c r="S40" i="14"/>
  <c r="U40" i="14"/>
  <c r="S53" i="14"/>
  <c r="U53" i="14"/>
  <c r="S61" i="14"/>
  <c r="U61" i="14"/>
  <c r="S67" i="14"/>
  <c r="U67" i="14"/>
  <c r="S73" i="14"/>
  <c r="U73" i="14"/>
  <c r="S80" i="14"/>
  <c r="U80" i="14"/>
  <c r="S86" i="14"/>
  <c r="U86" i="14"/>
  <c r="S92" i="14"/>
  <c r="U92" i="14"/>
  <c r="S98" i="14"/>
  <c r="U98" i="14"/>
  <c r="S104" i="14"/>
  <c r="U104" i="14"/>
  <c r="S112" i="14"/>
  <c r="U112" i="14"/>
  <c r="S122" i="14"/>
  <c r="U122" i="14"/>
  <c r="S128" i="14"/>
  <c r="U128" i="14"/>
  <c r="S134" i="14"/>
  <c r="U134" i="14"/>
  <c r="S140" i="14"/>
  <c r="U140" i="14"/>
  <c r="S146" i="14"/>
  <c r="U146" i="14"/>
  <c r="S153" i="14"/>
  <c r="U153" i="14"/>
  <c r="S160" i="14"/>
  <c r="U160" i="14"/>
  <c r="S166" i="14"/>
  <c r="U166" i="14"/>
  <c r="S193" i="14"/>
  <c r="U193" i="14"/>
  <c r="S199" i="14"/>
  <c r="U199" i="14"/>
  <c r="S205" i="14"/>
  <c r="U205" i="14"/>
  <c r="S211" i="14"/>
  <c r="U211" i="14"/>
  <c r="S217" i="14"/>
  <c r="U217" i="14"/>
  <c r="S223" i="14"/>
  <c r="U223" i="14"/>
  <c r="S238" i="14"/>
  <c r="U238" i="14"/>
  <c r="S244" i="14"/>
  <c r="U244" i="14"/>
  <c r="S251" i="14"/>
  <c r="U251" i="14"/>
  <c r="S257" i="14"/>
  <c r="U257" i="14"/>
  <c r="S263" i="14"/>
  <c r="U263" i="14"/>
  <c r="S269" i="14"/>
  <c r="U269" i="14"/>
  <c r="S275" i="14"/>
  <c r="U275" i="14"/>
  <c r="S282" i="14"/>
  <c r="U282" i="14"/>
  <c r="S291" i="14"/>
  <c r="U291" i="14"/>
  <c r="S298" i="14"/>
  <c r="U298" i="14"/>
  <c r="S304" i="14"/>
  <c r="U304" i="14"/>
  <c r="S310" i="14"/>
  <c r="U310" i="14"/>
  <c r="S316" i="14"/>
  <c r="U316" i="14"/>
  <c r="S322" i="14"/>
  <c r="U322" i="14"/>
  <c r="S328" i="14"/>
  <c r="U328" i="14"/>
  <c r="S334" i="14"/>
  <c r="U334" i="14"/>
  <c r="S340" i="14"/>
  <c r="U340" i="14"/>
  <c r="U349" i="14"/>
  <c r="S349" i="14"/>
  <c r="S361" i="14"/>
  <c r="U361" i="14"/>
  <c r="S378" i="14"/>
  <c r="U378" i="14"/>
  <c r="U396" i="14"/>
  <c r="S396" i="14"/>
  <c r="S405" i="14"/>
  <c r="U405" i="14"/>
  <c r="S411" i="14"/>
  <c r="U411" i="14"/>
  <c r="S416" i="14"/>
  <c r="U416" i="14"/>
  <c r="S421" i="14"/>
  <c r="U421" i="14"/>
  <c r="S427" i="14"/>
  <c r="U427" i="14"/>
  <c r="S433" i="14"/>
  <c r="U433" i="14"/>
  <c r="S462" i="14"/>
  <c r="U462" i="14"/>
  <c r="S467" i="14"/>
  <c r="U467" i="14"/>
  <c r="S473" i="14"/>
  <c r="U473" i="14"/>
  <c r="S479" i="14"/>
  <c r="U479" i="14"/>
  <c r="S485" i="14"/>
  <c r="U485" i="14"/>
  <c r="S503" i="14"/>
  <c r="U503" i="14"/>
  <c r="S519" i="14"/>
  <c r="U519" i="14"/>
  <c r="S524" i="14"/>
  <c r="U524" i="14"/>
  <c r="S530" i="14"/>
  <c r="U530" i="14"/>
  <c r="S536" i="14"/>
  <c r="U536" i="14"/>
  <c r="U542" i="14"/>
  <c r="S542" i="14"/>
  <c r="S548" i="14"/>
  <c r="U548" i="14"/>
  <c r="S554" i="14"/>
  <c r="U554" i="14"/>
  <c r="S560" i="14"/>
  <c r="U560" i="14"/>
  <c r="S566" i="14"/>
  <c r="U566" i="14"/>
  <c r="S584" i="14"/>
  <c r="U584" i="14"/>
  <c r="S590" i="14"/>
  <c r="U590" i="14"/>
  <c r="S596" i="14"/>
  <c r="U596" i="14"/>
  <c r="S602" i="14"/>
  <c r="U602" i="14"/>
  <c r="U610" i="14"/>
  <c r="S610" i="14"/>
  <c r="S616" i="14"/>
  <c r="U616" i="14"/>
  <c r="S620" i="14"/>
  <c r="U620" i="14"/>
  <c r="U642" i="14"/>
  <c r="U648" i="14"/>
  <c r="U655" i="14"/>
  <c r="U663" i="14"/>
  <c r="U669" i="14"/>
  <c r="U675" i="14"/>
  <c r="U681" i="14"/>
  <c r="S690" i="14"/>
  <c r="U690" i="14"/>
  <c r="S696" i="14"/>
  <c r="U696" i="14"/>
  <c r="S702" i="14"/>
  <c r="U702" i="14"/>
  <c r="S708" i="14"/>
  <c r="U708" i="14"/>
  <c r="S721" i="14"/>
  <c r="U721" i="14"/>
  <c r="S728" i="14"/>
  <c r="U728" i="14"/>
  <c r="S735" i="14"/>
  <c r="U735" i="14"/>
  <c r="S741" i="14"/>
  <c r="U741" i="14"/>
  <c r="S750" i="14"/>
  <c r="U750" i="14"/>
  <c r="S756" i="14"/>
  <c r="U756" i="14"/>
  <c r="S762" i="14"/>
  <c r="U762" i="14"/>
  <c r="S768" i="14"/>
  <c r="U768" i="14"/>
  <c r="S787" i="14"/>
  <c r="U787" i="14"/>
  <c r="S794" i="14"/>
  <c r="U794" i="14"/>
  <c r="S803" i="14"/>
  <c r="U803" i="14"/>
  <c r="S808" i="14"/>
  <c r="U808" i="14"/>
  <c r="S814" i="14"/>
  <c r="U814" i="14"/>
  <c r="S819" i="14"/>
  <c r="U819" i="14"/>
  <c r="S825" i="14"/>
  <c r="U825" i="14"/>
  <c r="S831" i="14"/>
  <c r="U831" i="14"/>
  <c r="S837" i="14"/>
  <c r="U837" i="14"/>
  <c r="S855" i="14"/>
  <c r="U855" i="14"/>
  <c r="S864" i="14"/>
  <c r="U864" i="14"/>
  <c r="S871" i="14"/>
  <c r="U871" i="14"/>
  <c r="S877" i="14"/>
  <c r="U877" i="14"/>
  <c r="S884" i="14"/>
  <c r="U884" i="14"/>
  <c r="S929" i="14"/>
  <c r="U929" i="14"/>
  <c r="S936" i="14"/>
  <c r="U936" i="14"/>
  <c r="S942" i="14"/>
  <c r="U942" i="14"/>
  <c r="S954" i="14"/>
  <c r="U954" i="14"/>
  <c r="S960" i="14"/>
  <c r="U960" i="14"/>
  <c r="S966" i="14"/>
  <c r="U966" i="14"/>
  <c r="S976" i="14"/>
  <c r="U976" i="14"/>
  <c r="S983" i="14"/>
  <c r="U983" i="14"/>
  <c r="S989" i="14"/>
  <c r="U989" i="14"/>
  <c r="S996" i="14"/>
  <c r="U996" i="14"/>
  <c r="S1002" i="14"/>
  <c r="U1002" i="14"/>
  <c r="S1008" i="14"/>
  <c r="U1008" i="14"/>
  <c r="S1014" i="14"/>
  <c r="U1014" i="14"/>
  <c r="S1020" i="14"/>
  <c r="U1020" i="14"/>
  <c r="S1030" i="14"/>
  <c r="U1030" i="14"/>
  <c r="S1063" i="14"/>
  <c r="U1063" i="14"/>
  <c r="S1070" i="14"/>
  <c r="U1070" i="14"/>
  <c r="S1076" i="14"/>
  <c r="U1076" i="14"/>
  <c r="S1083" i="14"/>
  <c r="U1083" i="14"/>
  <c r="S1092" i="14"/>
  <c r="U1092" i="14"/>
  <c r="S1098" i="14"/>
  <c r="U1098" i="14"/>
  <c r="S1105" i="14"/>
  <c r="U1105" i="14"/>
  <c r="S1116" i="14"/>
  <c r="U1116" i="14"/>
  <c r="S1122" i="14"/>
  <c r="U1122" i="14"/>
  <c r="S1128" i="14"/>
  <c r="U1128" i="14"/>
  <c r="S1134" i="14"/>
  <c r="U1134" i="14"/>
  <c r="S1149" i="14"/>
  <c r="U1149" i="14"/>
  <c r="S1156" i="14"/>
  <c r="U1156" i="14"/>
  <c r="S1162" i="14"/>
  <c r="U1162" i="14"/>
  <c r="S1180" i="14"/>
  <c r="U1180" i="14"/>
  <c r="S1185" i="14"/>
  <c r="U1185" i="14"/>
  <c r="S1193" i="14"/>
  <c r="U1193" i="14"/>
  <c r="S1202" i="14"/>
  <c r="U1202" i="14"/>
  <c r="S1207" i="14"/>
  <c r="U1207" i="14"/>
  <c r="S1213" i="14"/>
  <c r="U1213" i="14"/>
  <c r="S1219" i="14"/>
  <c r="U1219" i="14"/>
  <c r="S1225" i="14"/>
  <c r="U1225" i="14"/>
  <c r="S1237" i="14"/>
  <c r="U1237" i="14"/>
  <c r="S1243" i="14"/>
  <c r="U1243" i="14"/>
  <c r="S1249" i="14"/>
  <c r="U1249" i="14"/>
  <c r="S1260" i="14"/>
  <c r="U1260" i="14"/>
  <c r="S27" i="14"/>
  <c r="U27" i="14"/>
  <c r="S33" i="14"/>
  <c r="U33" i="14"/>
  <c r="S41" i="14"/>
  <c r="U41" i="14"/>
  <c r="S54" i="14"/>
  <c r="U54" i="14"/>
  <c r="S62" i="14"/>
  <c r="U62" i="14"/>
  <c r="S68" i="14"/>
  <c r="U68" i="14"/>
  <c r="S74" i="14"/>
  <c r="U74" i="14"/>
  <c r="S81" i="14"/>
  <c r="U81" i="14"/>
  <c r="S87" i="14"/>
  <c r="U87" i="14"/>
  <c r="S93" i="14"/>
  <c r="U93" i="14"/>
  <c r="S99" i="14"/>
  <c r="U99" i="14"/>
  <c r="S106" i="14"/>
  <c r="U106" i="14"/>
  <c r="S113" i="14"/>
  <c r="U113" i="14"/>
  <c r="S123" i="14"/>
  <c r="U123" i="14"/>
  <c r="S129" i="14"/>
  <c r="U129" i="14"/>
  <c r="S135" i="14"/>
  <c r="U135" i="14"/>
  <c r="S141" i="14"/>
  <c r="U141" i="14"/>
  <c r="S147" i="14"/>
  <c r="U147" i="14"/>
  <c r="S154" i="14"/>
  <c r="U154" i="14"/>
  <c r="S161" i="14"/>
  <c r="U161" i="14"/>
  <c r="S167" i="14"/>
  <c r="U167" i="14"/>
  <c r="S187" i="14"/>
  <c r="U187" i="14"/>
  <c r="S194" i="14"/>
  <c r="U194" i="14"/>
  <c r="S200" i="14"/>
  <c r="U200" i="14"/>
  <c r="S206" i="14"/>
  <c r="U206" i="14"/>
  <c r="S212" i="14"/>
  <c r="U212" i="14"/>
  <c r="S218" i="14"/>
  <c r="U218" i="14"/>
  <c r="S224" i="14"/>
  <c r="U224" i="14"/>
  <c r="S239" i="14"/>
  <c r="U239" i="14"/>
  <c r="S245" i="14"/>
  <c r="U245" i="14"/>
  <c r="S252" i="14"/>
  <c r="U252" i="14"/>
  <c r="S258" i="14"/>
  <c r="U258" i="14"/>
  <c r="S264" i="14"/>
  <c r="U264" i="14"/>
  <c r="S270" i="14"/>
  <c r="U270" i="14"/>
  <c r="S277" i="14"/>
  <c r="U277" i="14"/>
  <c r="S283" i="14"/>
  <c r="U283" i="14"/>
  <c r="S299" i="14"/>
  <c r="U299" i="14"/>
  <c r="S305" i="14"/>
  <c r="U305" i="14"/>
  <c r="S311" i="14"/>
  <c r="U311" i="14"/>
  <c r="S317" i="14"/>
  <c r="U317" i="14"/>
  <c r="S323" i="14"/>
  <c r="U323" i="14"/>
  <c r="S329" i="14"/>
  <c r="U329" i="14"/>
  <c r="S335" i="14"/>
  <c r="U335" i="14"/>
  <c r="S341" i="14"/>
  <c r="U341" i="14"/>
  <c r="S350" i="14"/>
  <c r="U350" i="14"/>
  <c r="S362" i="14"/>
  <c r="U362" i="14"/>
  <c r="S379" i="14"/>
  <c r="U379" i="14"/>
  <c r="U397" i="14"/>
  <c r="S397" i="14"/>
  <c r="S406" i="14"/>
  <c r="U406" i="14"/>
  <c r="S417" i="14"/>
  <c r="U417" i="14"/>
  <c r="S422" i="14"/>
  <c r="U422" i="14"/>
  <c r="S428" i="14"/>
  <c r="U428" i="14"/>
  <c r="S434" i="14"/>
  <c r="U434" i="14"/>
  <c r="S468" i="14"/>
  <c r="U468" i="14"/>
  <c r="U474" i="14"/>
  <c r="S474" i="14"/>
  <c r="S480" i="14"/>
  <c r="U480" i="14"/>
  <c r="S486" i="14"/>
  <c r="U486" i="14"/>
  <c r="S525" i="14"/>
  <c r="U525" i="14"/>
  <c r="S531" i="14"/>
  <c r="U531" i="14"/>
  <c r="U543" i="14"/>
  <c r="S543" i="14"/>
  <c r="S549" i="14"/>
  <c r="U549" i="14"/>
  <c r="S555" i="14"/>
  <c r="U555" i="14"/>
  <c r="S561" i="14"/>
  <c r="U561" i="14"/>
  <c r="S567" i="14"/>
  <c r="U567" i="14"/>
  <c r="S585" i="14"/>
  <c r="U585" i="14"/>
  <c r="S591" i="14"/>
  <c r="U591" i="14"/>
  <c r="S597" i="14"/>
  <c r="U597" i="14"/>
  <c r="S603" i="14"/>
  <c r="U603" i="14"/>
  <c r="U611" i="14"/>
  <c r="S611" i="14"/>
  <c r="S617" i="14"/>
  <c r="U617" i="14"/>
  <c r="S621" i="14"/>
  <c r="U621" i="14"/>
  <c r="U643" i="14"/>
  <c r="U649" i="14"/>
  <c r="U656" i="14"/>
  <c r="U664" i="14"/>
  <c r="U670" i="14"/>
  <c r="U676" i="14"/>
  <c r="U682" i="14"/>
  <c r="S691" i="14"/>
  <c r="U691" i="14"/>
  <c r="S697" i="14"/>
  <c r="U697" i="14"/>
  <c r="S703" i="14"/>
  <c r="U703" i="14"/>
  <c r="S709" i="14"/>
  <c r="U709" i="14"/>
  <c r="S722" i="14"/>
  <c r="U722" i="14"/>
  <c r="S729" i="14"/>
  <c r="U729" i="14"/>
  <c r="S736" i="14"/>
  <c r="U736" i="14"/>
  <c r="S745" i="14"/>
  <c r="U745" i="14"/>
  <c r="S751" i="14"/>
  <c r="U751" i="14"/>
  <c r="S757" i="14"/>
  <c r="U757" i="14"/>
  <c r="S763" i="14"/>
  <c r="U763" i="14"/>
  <c r="S769" i="14"/>
  <c r="U769" i="14"/>
  <c r="S788" i="14"/>
  <c r="U788" i="14"/>
  <c r="S795" i="14"/>
  <c r="U795" i="14"/>
  <c r="S804" i="14"/>
  <c r="U804" i="14"/>
  <c r="S809" i="14"/>
  <c r="U809" i="14"/>
  <c r="S815" i="14"/>
  <c r="U815" i="14"/>
  <c r="S820" i="14"/>
  <c r="U820" i="14"/>
  <c r="S826" i="14"/>
  <c r="U826" i="14"/>
  <c r="S832" i="14"/>
  <c r="U832" i="14"/>
  <c r="S859" i="14"/>
  <c r="U859" i="14"/>
  <c r="S865" i="14"/>
  <c r="U865" i="14"/>
  <c r="S872" i="14"/>
  <c r="U872" i="14"/>
  <c r="S878" i="14"/>
  <c r="U878" i="14"/>
  <c r="S885" i="14"/>
  <c r="U885" i="14"/>
  <c r="S930" i="14"/>
  <c r="U930" i="14"/>
  <c r="S937" i="14"/>
  <c r="U937" i="14"/>
  <c r="S943" i="14"/>
  <c r="U943" i="14"/>
  <c r="S955" i="14"/>
  <c r="U955" i="14"/>
  <c r="S961" i="14"/>
  <c r="U961" i="14"/>
  <c r="S968" i="14"/>
  <c r="U968" i="14"/>
  <c r="S977" i="14"/>
  <c r="U977" i="14"/>
  <c r="S984" i="14"/>
  <c r="U984" i="14"/>
  <c r="S990" i="14"/>
  <c r="U990" i="14"/>
  <c r="S997" i="14"/>
  <c r="U997" i="14"/>
  <c r="S1003" i="14"/>
  <c r="U1003" i="14"/>
  <c r="S1009" i="14"/>
  <c r="U1009" i="14"/>
  <c r="S1015" i="14"/>
  <c r="U1015" i="14"/>
  <c r="S1021" i="14"/>
  <c r="U1021" i="14"/>
  <c r="S1031" i="14"/>
  <c r="U1031" i="14"/>
  <c r="S1049" i="14"/>
  <c r="U1049" i="14"/>
  <c r="S1058" i="14"/>
  <c r="U1058" i="14"/>
  <c r="Q1046" i="14"/>
  <c r="U1046" i="14" s="1"/>
  <c r="S1064" i="14"/>
  <c r="U1064" i="14"/>
  <c r="S1071" i="14"/>
  <c r="U1071" i="14"/>
  <c r="S1077" i="14"/>
  <c r="U1077" i="14"/>
  <c r="S1087" i="14"/>
  <c r="U1087" i="14"/>
  <c r="S1093" i="14"/>
  <c r="U1093" i="14"/>
  <c r="S1099" i="14"/>
  <c r="U1099" i="14"/>
  <c r="S1106" i="14"/>
  <c r="U1106" i="14"/>
  <c r="S1117" i="14"/>
  <c r="U1117" i="14"/>
  <c r="S1123" i="14"/>
  <c r="U1123" i="14"/>
  <c r="S1129" i="14"/>
  <c r="U1129" i="14"/>
  <c r="S1135" i="14"/>
  <c r="U1135" i="14"/>
  <c r="S1144" i="14"/>
  <c r="U1144" i="14"/>
  <c r="S1150" i="14"/>
  <c r="U1150" i="14"/>
  <c r="S1157" i="14"/>
  <c r="U1157" i="14"/>
  <c r="S1163" i="14"/>
  <c r="U1163" i="14"/>
  <c r="S1181" i="14"/>
  <c r="U1181" i="14"/>
  <c r="S1186" i="14"/>
  <c r="U1186" i="14"/>
  <c r="S1194" i="14"/>
  <c r="U1194" i="14"/>
  <c r="S1208" i="14"/>
  <c r="U1208" i="14"/>
  <c r="S1214" i="14"/>
  <c r="U1214" i="14"/>
  <c r="S1220" i="14"/>
  <c r="U1220" i="14"/>
  <c r="S1226" i="14"/>
  <c r="U1226" i="14"/>
  <c r="S1238" i="14"/>
  <c r="U1238" i="14"/>
  <c r="S1244" i="14"/>
  <c r="U1244" i="14"/>
  <c r="S1250" i="14"/>
  <c r="U1250" i="14"/>
  <c r="S868" i="14"/>
  <c r="U868" i="14"/>
  <c r="S28" i="14"/>
  <c r="U28" i="14"/>
  <c r="S34" i="14"/>
  <c r="U34" i="14"/>
  <c r="S42" i="14"/>
  <c r="U42" i="14"/>
  <c r="S63" i="14"/>
  <c r="U63" i="14"/>
  <c r="S69" i="14"/>
  <c r="U69" i="14"/>
  <c r="S75" i="14"/>
  <c r="U75" i="14"/>
  <c r="S82" i="14"/>
  <c r="U82" i="14"/>
  <c r="S88" i="14"/>
  <c r="U88" i="14"/>
  <c r="S94" i="14"/>
  <c r="U94" i="14"/>
  <c r="S100" i="14"/>
  <c r="U100" i="14"/>
  <c r="S107" i="14"/>
  <c r="U107" i="14"/>
  <c r="S114" i="14"/>
  <c r="U114" i="14"/>
  <c r="S124" i="14"/>
  <c r="U124" i="14"/>
  <c r="S130" i="14"/>
  <c r="U130" i="14"/>
  <c r="S136" i="14"/>
  <c r="U136" i="14"/>
  <c r="S142" i="14"/>
  <c r="U142" i="14"/>
  <c r="S148" i="14"/>
  <c r="U148" i="14"/>
  <c r="S155" i="14"/>
  <c r="U155" i="14"/>
  <c r="S162" i="14"/>
  <c r="U162" i="14"/>
  <c r="S168" i="14"/>
  <c r="U168" i="14"/>
  <c r="S188" i="14"/>
  <c r="U188" i="14"/>
  <c r="S195" i="14"/>
  <c r="U195" i="14"/>
  <c r="S201" i="14"/>
  <c r="U201" i="14"/>
  <c r="S207" i="14"/>
  <c r="U207" i="14"/>
  <c r="S213" i="14"/>
  <c r="U213" i="14"/>
  <c r="S219" i="14"/>
  <c r="U219" i="14"/>
  <c r="S225" i="14"/>
  <c r="U225" i="14"/>
  <c r="S247" i="14"/>
  <c r="U247" i="14"/>
  <c r="S253" i="14"/>
  <c r="U253" i="14"/>
  <c r="S259" i="14"/>
  <c r="U259" i="14"/>
  <c r="S265" i="14"/>
  <c r="U265" i="14"/>
  <c r="S271" i="14"/>
  <c r="U271" i="14"/>
  <c r="S278" i="14"/>
  <c r="U278" i="14"/>
  <c r="S284" i="14"/>
  <c r="U284" i="14"/>
  <c r="S300" i="14"/>
  <c r="U300" i="14"/>
  <c r="S306" i="14"/>
  <c r="U306" i="14"/>
  <c r="S312" i="14"/>
  <c r="U312" i="14"/>
  <c r="S318" i="14"/>
  <c r="U318" i="14"/>
  <c r="S324" i="14"/>
  <c r="U324" i="14"/>
  <c r="S330" i="14"/>
  <c r="U330" i="14"/>
  <c r="S336" i="14"/>
  <c r="U336" i="14"/>
  <c r="S342" i="14"/>
  <c r="U342" i="14"/>
  <c r="S351" i="14"/>
  <c r="U351" i="14"/>
  <c r="S363" i="14"/>
  <c r="U363" i="14"/>
  <c r="S374" i="14"/>
  <c r="U374" i="14"/>
  <c r="S380" i="14"/>
  <c r="U380" i="14"/>
  <c r="S407" i="14"/>
  <c r="U407" i="14"/>
  <c r="S412" i="14"/>
  <c r="U412" i="14"/>
  <c r="S423" i="14"/>
  <c r="U423" i="14"/>
  <c r="S429" i="14"/>
  <c r="U429" i="14"/>
  <c r="S435" i="14"/>
  <c r="U435" i="14"/>
  <c r="S463" i="14"/>
  <c r="U463" i="14"/>
  <c r="S469" i="14"/>
  <c r="U469" i="14"/>
  <c r="S475" i="14"/>
  <c r="U475" i="14"/>
  <c r="S487" i="14"/>
  <c r="U487" i="14"/>
  <c r="S506" i="14"/>
  <c r="U506" i="14"/>
  <c r="S520" i="14"/>
  <c r="U520" i="14"/>
  <c r="S526" i="14"/>
  <c r="U526" i="14"/>
  <c r="S532" i="14"/>
  <c r="U532" i="14"/>
  <c r="S538" i="14"/>
  <c r="U538" i="14"/>
  <c r="S544" i="14"/>
  <c r="U544" i="14"/>
  <c r="S550" i="14"/>
  <c r="U550" i="14"/>
  <c r="S556" i="14"/>
  <c r="U556" i="14"/>
  <c r="S562" i="14"/>
  <c r="U562" i="14"/>
  <c r="S569" i="14"/>
  <c r="U569" i="14"/>
  <c r="S586" i="14"/>
  <c r="U586" i="14"/>
  <c r="S592" i="14"/>
  <c r="U592" i="14"/>
  <c r="S598" i="14"/>
  <c r="U598" i="14"/>
  <c r="S604" i="14"/>
  <c r="U604" i="14"/>
  <c r="U612" i="14"/>
  <c r="S612" i="14"/>
  <c r="S618" i="14"/>
  <c r="U618" i="14"/>
  <c r="U637" i="14"/>
  <c r="U644" i="14"/>
  <c r="U650" i="14"/>
  <c r="U659" i="14"/>
  <c r="U665" i="14"/>
  <c r="U671" i="14"/>
  <c r="U677" i="14"/>
  <c r="U683" i="14"/>
  <c r="S692" i="14"/>
  <c r="U692" i="14"/>
  <c r="S698" i="14"/>
  <c r="U698" i="14"/>
  <c r="S704" i="14"/>
  <c r="U704" i="14"/>
  <c r="S710" i="14"/>
  <c r="U710" i="14"/>
  <c r="S723" i="14"/>
  <c r="U723" i="14"/>
  <c r="S730" i="14"/>
  <c r="U730" i="14"/>
  <c r="S737" i="14"/>
  <c r="U737" i="14"/>
  <c r="S746" i="14"/>
  <c r="U746" i="14"/>
  <c r="S752" i="14"/>
  <c r="U752" i="14"/>
  <c r="S758" i="14"/>
  <c r="U758" i="14"/>
  <c r="S764" i="14"/>
  <c r="U764" i="14"/>
  <c r="S770" i="14"/>
  <c r="U770" i="14"/>
  <c r="S796" i="14"/>
  <c r="U796" i="14"/>
  <c r="S810" i="14"/>
  <c r="U810" i="14"/>
  <c r="S816" i="14"/>
  <c r="U816" i="14"/>
  <c r="S821" i="14"/>
  <c r="U821" i="14"/>
  <c r="S827" i="14"/>
  <c r="U827" i="14"/>
  <c r="S833" i="14"/>
  <c r="U833" i="14"/>
  <c r="S850" i="14"/>
  <c r="U850" i="14"/>
  <c r="S860" i="14"/>
  <c r="U860" i="14"/>
  <c r="S866" i="14"/>
  <c r="U866" i="14"/>
  <c r="S880" i="14"/>
  <c r="U880" i="14"/>
  <c r="S886" i="14"/>
  <c r="U886" i="14"/>
  <c r="S932" i="14"/>
  <c r="U932" i="14"/>
  <c r="S938" i="14"/>
  <c r="U938" i="14"/>
  <c r="S944" i="14"/>
  <c r="U944" i="14"/>
  <c r="S956" i="14"/>
  <c r="U956" i="14"/>
  <c r="S962" i="14"/>
  <c r="U962" i="14"/>
  <c r="S969" i="14"/>
  <c r="U969" i="14"/>
  <c r="S978" i="14"/>
  <c r="U978" i="14"/>
  <c r="S985" i="14"/>
  <c r="U985" i="14"/>
  <c r="S991" i="14"/>
  <c r="U991" i="14"/>
  <c r="S998" i="14"/>
  <c r="U998" i="14"/>
  <c r="S1004" i="14"/>
  <c r="U1004" i="14"/>
  <c r="S1010" i="14"/>
  <c r="U1010" i="14"/>
  <c r="S1016" i="14"/>
  <c r="U1016" i="14"/>
  <c r="S1022" i="14"/>
  <c r="U1022" i="14"/>
  <c r="S1032" i="14"/>
  <c r="U1032" i="14"/>
  <c r="S1059" i="14"/>
  <c r="U1059" i="14"/>
  <c r="S1065" i="14"/>
  <c r="U1065" i="14"/>
  <c r="S1072" i="14"/>
  <c r="U1072" i="14"/>
  <c r="S1078" i="14"/>
  <c r="U1078" i="14"/>
  <c r="S1088" i="14"/>
  <c r="U1088" i="14"/>
  <c r="S1094" i="14"/>
  <c r="U1094" i="14"/>
  <c r="S1100" i="14"/>
  <c r="U1100" i="14"/>
  <c r="S1107" i="14"/>
  <c r="U1107" i="14"/>
  <c r="S1112" i="14"/>
  <c r="U1112" i="14"/>
  <c r="S1118" i="14"/>
  <c r="U1118" i="14"/>
  <c r="S1124" i="14"/>
  <c r="U1124" i="14"/>
  <c r="S1130" i="14"/>
  <c r="U1130" i="14"/>
  <c r="S1136" i="14"/>
  <c r="U1136" i="14"/>
  <c r="S1145" i="14"/>
  <c r="U1145" i="14"/>
  <c r="S1151" i="14"/>
  <c r="U1151" i="14"/>
  <c r="S1158" i="14"/>
  <c r="U1158" i="14"/>
  <c r="S1182" i="14"/>
  <c r="U1182" i="14"/>
  <c r="S1187" i="14"/>
  <c r="U1187" i="14"/>
  <c r="S1195" i="14"/>
  <c r="U1195" i="14"/>
  <c r="S1203" i="14"/>
  <c r="U1203" i="14"/>
  <c r="S1209" i="14"/>
  <c r="U1209" i="14"/>
  <c r="S1215" i="14"/>
  <c r="U1215" i="14"/>
  <c r="S1221" i="14"/>
  <c r="U1221" i="14"/>
  <c r="S1227" i="14"/>
  <c r="U1227" i="14"/>
  <c r="S1239" i="14"/>
  <c r="U1239" i="14"/>
  <c r="S1245" i="14"/>
  <c r="U1245" i="14"/>
  <c r="S1253" i="14"/>
  <c r="U1253" i="14"/>
  <c r="S1262" i="14"/>
  <c r="U1262" i="14"/>
  <c r="S105" i="14"/>
  <c r="U105" i="14"/>
  <c r="S1152" i="14"/>
  <c r="U1152" i="14"/>
  <c r="S276" i="14"/>
  <c r="U276" i="14"/>
  <c r="S22" i="14"/>
  <c r="U22" i="14"/>
  <c r="S29" i="14"/>
  <c r="U29" i="14"/>
  <c r="S35" i="14"/>
  <c r="U35" i="14"/>
  <c r="S44" i="14"/>
  <c r="U44" i="14"/>
  <c r="S55" i="14"/>
  <c r="U55" i="14"/>
  <c r="S64" i="14"/>
  <c r="U64" i="14"/>
  <c r="S70" i="14"/>
  <c r="U70" i="14"/>
  <c r="S77" i="14"/>
  <c r="U77" i="14"/>
  <c r="S83" i="14"/>
  <c r="U83" i="14"/>
  <c r="S89" i="14"/>
  <c r="U89" i="14"/>
  <c r="U95" i="14"/>
  <c r="S95" i="14"/>
  <c r="S101" i="14"/>
  <c r="U101" i="14"/>
  <c r="S108" i="14"/>
  <c r="U108" i="14"/>
  <c r="S118" i="14"/>
  <c r="U118" i="14"/>
  <c r="S125" i="14"/>
  <c r="U125" i="14"/>
  <c r="S131" i="14"/>
  <c r="U131" i="14"/>
  <c r="S137" i="14"/>
  <c r="U137" i="14"/>
  <c r="S143" i="14"/>
  <c r="U143" i="14"/>
  <c r="S149" i="14"/>
  <c r="U149" i="14"/>
  <c r="S156" i="14"/>
  <c r="U156" i="14"/>
  <c r="S163" i="14"/>
  <c r="U163" i="14"/>
  <c r="S169" i="14"/>
  <c r="U169" i="14"/>
  <c r="S196" i="14"/>
  <c r="U196" i="14"/>
  <c r="S202" i="14"/>
  <c r="U202" i="14"/>
  <c r="S214" i="14"/>
  <c r="U214" i="14"/>
  <c r="S220" i="14"/>
  <c r="U220" i="14"/>
  <c r="S226" i="14"/>
  <c r="U226" i="14"/>
  <c r="S241" i="14"/>
  <c r="U241" i="14"/>
  <c r="S248" i="14"/>
  <c r="U248" i="14"/>
  <c r="S254" i="14"/>
  <c r="U254" i="14"/>
  <c r="S260" i="14"/>
  <c r="U260" i="14"/>
  <c r="S266" i="14"/>
  <c r="U266" i="14"/>
  <c r="S272" i="14"/>
  <c r="U272" i="14"/>
  <c r="S279" i="14"/>
  <c r="U279" i="14"/>
  <c r="S285" i="14"/>
  <c r="U285" i="14"/>
  <c r="S295" i="14"/>
  <c r="U295" i="14"/>
  <c r="S301" i="14"/>
  <c r="U301" i="14"/>
  <c r="S307" i="14"/>
  <c r="U307" i="14"/>
  <c r="S313" i="14"/>
  <c r="U313" i="14"/>
  <c r="S319" i="14"/>
  <c r="U319" i="14"/>
  <c r="S325" i="14"/>
  <c r="U325" i="14"/>
  <c r="S331" i="14"/>
  <c r="U331" i="14"/>
  <c r="S337" i="14"/>
  <c r="U337" i="14"/>
  <c r="S346" i="14"/>
  <c r="U346" i="14"/>
  <c r="S358" i="14"/>
  <c r="U358" i="14"/>
  <c r="S370" i="14"/>
  <c r="U370" i="14"/>
  <c r="S375" i="14"/>
  <c r="U375" i="14"/>
  <c r="S381" i="14"/>
  <c r="U381" i="14"/>
  <c r="U399" i="14"/>
  <c r="S399" i="14"/>
  <c r="S408" i="14"/>
  <c r="U408" i="14"/>
  <c r="S413" i="14"/>
  <c r="U413" i="14"/>
  <c r="S418" i="14"/>
  <c r="U418" i="14"/>
  <c r="S424" i="14"/>
  <c r="U424" i="14"/>
  <c r="S430" i="14"/>
  <c r="U430" i="14"/>
  <c r="S436" i="14"/>
  <c r="U436" i="14"/>
  <c r="S464" i="14"/>
  <c r="U464" i="14"/>
  <c r="S470" i="14"/>
  <c r="U470" i="14"/>
  <c r="S476" i="14"/>
  <c r="U476" i="14"/>
  <c r="S482" i="14"/>
  <c r="U482" i="14"/>
  <c r="S488" i="14"/>
  <c r="U488" i="14"/>
  <c r="U507" i="14"/>
  <c r="S507" i="14"/>
  <c r="S521" i="14"/>
  <c r="U521" i="14"/>
  <c r="S527" i="14"/>
  <c r="U527" i="14"/>
  <c r="S533" i="14"/>
  <c r="U533" i="14"/>
  <c r="S539" i="14"/>
  <c r="U539" i="14"/>
  <c r="S545" i="14"/>
  <c r="U545" i="14"/>
  <c r="S551" i="14"/>
  <c r="U551" i="14"/>
  <c r="S557" i="14"/>
  <c r="U557" i="14"/>
  <c r="S563" i="14"/>
  <c r="U563" i="14"/>
  <c r="S570" i="14"/>
  <c r="U570" i="14"/>
  <c r="S587" i="14"/>
  <c r="U587" i="14"/>
  <c r="S593" i="14"/>
  <c r="U593" i="14"/>
  <c r="S599" i="14"/>
  <c r="U599" i="14"/>
  <c r="U605" i="14"/>
  <c r="S605" i="14"/>
  <c r="U638" i="14"/>
  <c r="U645" i="14"/>
  <c r="U652" i="14"/>
  <c r="U660" i="14"/>
  <c r="U666" i="14"/>
  <c r="U672" i="14"/>
  <c r="U678" i="14"/>
  <c r="U684" i="14"/>
  <c r="S693" i="14"/>
  <c r="U693" i="14"/>
  <c r="S699" i="14"/>
  <c r="U699" i="14"/>
  <c r="S705" i="14"/>
  <c r="U705" i="14"/>
  <c r="S711" i="14"/>
  <c r="U711" i="14"/>
  <c r="S718" i="14"/>
  <c r="U718" i="14"/>
  <c r="S724" i="14"/>
  <c r="U724" i="14"/>
  <c r="S731" i="14"/>
  <c r="U731" i="14"/>
  <c r="S738" i="14"/>
  <c r="U738" i="14"/>
  <c r="S747" i="14"/>
  <c r="U747" i="14"/>
  <c r="S753" i="14"/>
  <c r="U753" i="14"/>
  <c r="S759" i="14"/>
  <c r="U759" i="14"/>
  <c r="S765" i="14"/>
  <c r="U765" i="14"/>
  <c r="S771" i="14"/>
  <c r="U771" i="14"/>
  <c r="S791" i="14"/>
  <c r="U791" i="14"/>
  <c r="S797" i="14"/>
  <c r="U797" i="14"/>
  <c r="S805" i="14"/>
  <c r="U805" i="14"/>
  <c r="S811" i="14"/>
  <c r="U811" i="14"/>
  <c r="S817" i="14"/>
  <c r="U817" i="14"/>
  <c r="S822" i="14"/>
  <c r="U822" i="14"/>
  <c r="S828" i="14"/>
  <c r="U828" i="14"/>
  <c r="S834" i="14"/>
  <c r="U834" i="14"/>
  <c r="S851" i="14"/>
  <c r="U851" i="14"/>
  <c r="S867" i="14"/>
  <c r="U867" i="14"/>
  <c r="S881" i="14"/>
  <c r="U881" i="14"/>
  <c r="S887" i="14"/>
  <c r="U887" i="14"/>
  <c r="S933" i="14"/>
  <c r="U933" i="14"/>
  <c r="S939" i="14"/>
  <c r="U939" i="14"/>
  <c r="S945" i="14"/>
  <c r="U945" i="14"/>
  <c r="S957" i="14"/>
  <c r="U957" i="14"/>
  <c r="S963" i="14"/>
  <c r="U963" i="14"/>
  <c r="S973" i="14"/>
  <c r="U973" i="14"/>
  <c r="S979" i="14"/>
  <c r="U979" i="14"/>
  <c r="S986" i="14"/>
  <c r="U986" i="14"/>
  <c r="S992" i="14"/>
  <c r="U992" i="14"/>
  <c r="S999" i="14"/>
  <c r="U999" i="14"/>
  <c r="S1005" i="14"/>
  <c r="U1005" i="14"/>
  <c r="S1011" i="14"/>
  <c r="U1011" i="14"/>
  <c r="S1017" i="14"/>
  <c r="U1017" i="14"/>
  <c r="S1023" i="14"/>
  <c r="U1023" i="14"/>
  <c r="S1033" i="14"/>
  <c r="U1033" i="14"/>
  <c r="S1053" i="14"/>
  <c r="U1053" i="14"/>
  <c r="S1060" i="14"/>
  <c r="U1060" i="14"/>
  <c r="S1066" i="14"/>
  <c r="U1066" i="14"/>
  <c r="S1073" i="14"/>
  <c r="U1073" i="14"/>
  <c r="S1079" i="14"/>
  <c r="U1079" i="14"/>
  <c r="S1089" i="14"/>
  <c r="U1089" i="14"/>
  <c r="S1095" i="14"/>
  <c r="U1095" i="14"/>
  <c r="S1102" i="14"/>
  <c r="U1102" i="14"/>
  <c r="S1108" i="14"/>
  <c r="U1108" i="14"/>
  <c r="S1113" i="14"/>
  <c r="U1113" i="14"/>
  <c r="S1119" i="14"/>
  <c r="U1119" i="14"/>
  <c r="S1125" i="14"/>
  <c r="U1125" i="14"/>
  <c r="S1131" i="14"/>
  <c r="U1131" i="14"/>
  <c r="S1137" i="14"/>
  <c r="U1137" i="14"/>
  <c r="S1146" i="14"/>
  <c r="U1146" i="14"/>
  <c r="S1153" i="14"/>
  <c r="U1153" i="14"/>
  <c r="S1159" i="14"/>
  <c r="U1159" i="14"/>
  <c r="S1165" i="14"/>
  <c r="U1165" i="14"/>
  <c r="S1190" i="14"/>
  <c r="U1190" i="14"/>
  <c r="S1196" i="14"/>
  <c r="U1196" i="14"/>
  <c r="S1204" i="14"/>
  <c r="U1204" i="14"/>
  <c r="S1210" i="14"/>
  <c r="U1210" i="14"/>
  <c r="S1216" i="14"/>
  <c r="U1216" i="14"/>
  <c r="S1222" i="14"/>
  <c r="U1222" i="14"/>
  <c r="S1228" i="14"/>
  <c r="U1228" i="14"/>
  <c r="S1240" i="14"/>
  <c r="U1240" i="14"/>
  <c r="S1246" i="14"/>
  <c r="U1246" i="14"/>
  <c r="S1254" i="14"/>
  <c r="U1254" i="14"/>
  <c r="S1263" i="14"/>
  <c r="U1263" i="14"/>
  <c r="S879" i="14"/>
  <c r="U879" i="14"/>
  <c r="S1188" i="14"/>
  <c r="U1188" i="14"/>
  <c r="S726" i="14"/>
  <c r="U726" i="14"/>
  <c r="S1101" i="14"/>
  <c r="U1101" i="14"/>
  <c r="S111" i="14"/>
  <c r="U111" i="14"/>
  <c r="S23" i="14"/>
  <c r="U23" i="14"/>
  <c r="S30" i="14"/>
  <c r="U30" i="14"/>
  <c r="S38" i="14"/>
  <c r="U38" i="14"/>
  <c r="S45" i="14"/>
  <c r="U45" i="14"/>
  <c r="S56" i="14"/>
  <c r="U56" i="14"/>
  <c r="S65" i="14"/>
  <c r="U65" i="14"/>
  <c r="S71" i="14"/>
  <c r="U71" i="14"/>
  <c r="S78" i="14"/>
  <c r="U78" i="14"/>
  <c r="S84" i="14"/>
  <c r="U84" i="14"/>
  <c r="S90" i="14"/>
  <c r="U90" i="14"/>
  <c r="U96" i="14"/>
  <c r="S96" i="14"/>
  <c r="S102" i="14"/>
  <c r="U102" i="14"/>
  <c r="S109" i="14"/>
  <c r="U109" i="14"/>
  <c r="S119" i="14"/>
  <c r="U119" i="14"/>
  <c r="S126" i="14"/>
  <c r="U126" i="14"/>
  <c r="S132" i="14"/>
  <c r="U132" i="14"/>
  <c r="S138" i="14"/>
  <c r="U138" i="14"/>
  <c r="S144" i="14"/>
  <c r="U144" i="14"/>
  <c r="S150" i="14"/>
  <c r="U150" i="14"/>
  <c r="S158" i="14"/>
  <c r="U158" i="14"/>
  <c r="S164" i="14"/>
  <c r="U164" i="14"/>
  <c r="S170" i="14"/>
  <c r="U170" i="14"/>
  <c r="S191" i="14"/>
  <c r="U191" i="14"/>
  <c r="S197" i="14"/>
  <c r="U197" i="14"/>
  <c r="S203" i="14"/>
  <c r="U203" i="14"/>
  <c r="S209" i="14"/>
  <c r="U209" i="14"/>
  <c r="S215" i="14"/>
  <c r="U215" i="14"/>
  <c r="S221" i="14"/>
  <c r="U221" i="14"/>
  <c r="S227" i="14"/>
  <c r="U227" i="14"/>
  <c r="S242" i="14"/>
  <c r="U242" i="14"/>
  <c r="S249" i="14"/>
  <c r="U249" i="14"/>
  <c r="S255" i="14"/>
  <c r="U255" i="14"/>
  <c r="S261" i="14"/>
  <c r="U261" i="14"/>
  <c r="S267" i="14"/>
  <c r="U267" i="14"/>
  <c r="S273" i="14"/>
  <c r="U273" i="14"/>
  <c r="S280" i="14"/>
  <c r="U280" i="14"/>
  <c r="U289" i="14"/>
  <c r="S289" i="14"/>
  <c r="S296" i="14"/>
  <c r="U296" i="14"/>
  <c r="S302" i="14"/>
  <c r="U302" i="14"/>
  <c r="S308" i="14"/>
  <c r="U308" i="14"/>
  <c r="S314" i="14"/>
  <c r="U314" i="14"/>
  <c r="S320" i="14"/>
  <c r="U320" i="14"/>
  <c r="S326" i="14"/>
  <c r="U326" i="14"/>
  <c r="S332" i="14"/>
  <c r="U332" i="14"/>
  <c r="S338" i="14"/>
  <c r="U338" i="14"/>
  <c r="S347" i="14"/>
  <c r="U347" i="14"/>
  <c r="S359" i="14"/>
  <c r="U359" i="14"/>
  <c r="S371" i="14"/>
  <c r="U371" i="14"/>
  <c r="U394" i="14"/>
  <c r="S394" i="14"/>
  <c r="S403" i="14"/>
  <c r="U403" i="14"/>
  <c r="S409" i="14"/>
  <c r="U409" i="14"/>
  <c r="S414" i="14"/>
  <c r="U414" i="14"/>
  <c r="U419" i="14"/>
  <c r="S419" i="14"/>
  <c r="S425" i="14"/>
  <c r="U425" i="14"/>
  <c r="S431" i="14"/>
  <c r="U431" i="14"/>
  <c r="S437" i="14"/>
  <c r="U437" i="14"/>
  <c r="S465" i="14"/>
  <c r="U465" i="14"/>
  <c r="S471" i="14"/>
  <c r="U471" i="14"/>
  <c r="S477" i="14"/>
  <c r="U477" i="14"/>
  <c r="S483" i="14"/>
  <c r="U483" i="14"/>
  <c r="S489" i="14"/>
  <c r="U489" i="14"/>
  <c r="S517" i="14"/>
  <c r="U517" i="14"/>
  <c r="S522" i="14"/>
  <c r="U522" i="14"/>
  <c r="S528" i="14"/>
  <c r="U528" i="14"/>
  <c r="S534" i="14"/>
  <c r="U534" i="14"/>
  <c r="S540" i="14"/>
  <c r="U540" i="14"/>
  <c r="S546" i="14"/>
  <c r="U546" i="14"/>
  <c r="S552" i="14"/>
  <c r="U552" i="14"/>
  <c r="S558" i="14"/>
  <c r="U558" i="14"/>
  <c r="S564" i="14"/>
  <c r="U564" i="14"/>
  <c r="S580" i="14"/>
  <c r="U580" i="14"/>
  <c r="S588" i="14"/>
  <c r="U588" i="14"/>
  <c r="S594" i="14"/>
  <c r="U594" i="14"/>
  <c r="S600" i="14"/>
  <c r="U600" i="14"/>
  <c r="U606" i="14"/>
  <c r="S606" i="14"/>
  <c r="U614" i="14"/>
  <c r="S614" i="14"/>
  <c r="S619" i="14"/>
  <c r="U619" i="14"/>
  <c r="U639" i="14"/>
  <c r="U646" i="14"/>
  <c r="U653" i="14"/>
  <c r="U661" i="14"/>
  <c r="U667" i="14"/>
  <c r="U673" i="14"/>
  <c r="U679" i="14"/>
  <c r="S688" i="14"/>
  <c r="U688" i="14"/>
  <c r="S694" i="14"/>
  <c r="U694" i="14"/>
  <c r="S700" i="14"/>
  <c r="U700" i="14"/>
  <c r="S706" i="14"/>
  <c r="U706" i="14"/>
  <c r="S719" i="14"/>
  <c r="U719" i="14"/>
  <c r="S725" i="14"/>
  <c r="U725" i="14"/>
  <c r="S732" i="14"/>
  <c r="U732" i="14"/>
  <c r="S739" i="14"/>
  <c r="U739" i="14"/>
  <c r="S748" i="14"/>
  <c r="U748" i="14"/>
  <c r="S754" i="14"/>
  <c r="U754" i="14"/>
  <c r="S760" i="14"/>
  <c r="U760" i="14"/>
  <c r="S766" i="14"/>
  <c r="U766" i="14"/>
  <c r="S773" i="14"/>
  <c r="U773" i="14"/>
  <c r="S792" i="14"/>
  <c r="U792" i="14"/>
  <c r="S798" i="14"/>
  <c r="U798" i="14"/>
  <c r="S806" i="14"/>
  <c r="U806" i="14"/>
  <c r="S812" i="14"/>
  <c r="U812" i="14"/>
  <c r="S823" i="14"/>
  <c r="U823" i="14"/>
  <c r="S829" i="14"/>
  <c r="U829" i="14"/>
  <c r="S835" i="14"/>
  <c r="U835" i="14"/>
  <c r="S853" i="14"/>
  <c r="U853" i="14"/>
  <c r="S869" i="14"/>
  <c r="U869" i="14"/>
  <c r="S875" i="14"/>
  <c r="U875" i="14"/>
  <c r="S882" i="14"/>
  <c r="U882" i="14"/>
  <c r="S888" i="14"/>
  <c r="U888" i="14"/>
  <c r="S934" i="14"/>
  <c r="U934" i="14"/>
  <c r="Q916" i="14"/>
  <c r="U916" i="14" s="1"/>
  <c r="S940" i="14"/>
  <c r="U940" i="14"/>
  <c r="S952" i="14"/>
  <c r="U952" i="14"/>
  <c r="S958" i="14"/>
  <c r="U958" i="14"/>
  <c r="S964" i="14"/>
  <c r="U964" i="14"/>
  <c r="S974" i="14"/>
  <c r="U974" i="14"/>
  <c r="S980" i="14"/>
  <c r="U980" i="14"/>
  <c r="S987" i="14"/>
  <c r="U987" i="14"/>
  <c r="S993" i="14"/>
  <c r="U993" i="14"/>
  <c r="S1000" i="14"/>
  <c r="U1000" i="14"/>
  <c r="S1006" i="14"/>
  <c r="U1006" i="14"/>
  <c r="S1012" i="14"/>
  <c r="U1012" i="14"/>
  <c r="S1018" i="14"/>
  <c r="U1018" i="14"/>
  <c r="S1025" i="14"/>
  <c r="U1025" i="14"/>
  <c r="S1034" i="14"/>
  <c r="U1034" i="14"/>
  <c r="S1054" i="14"/>
  <c r="U1054" i="14"/>
  <c r="S1061" i="14"/>
  <c r="U1061" i="14"/>
  <c r="S1067" i="14"/>
  <c r="U1067" i="14"/>
  <c r="S1074" i="14"/>
  <c r="U1074" i="14"/>
  <c r="S1080" i="14"/>
  <c r="U1080" i="14"/>
  <c r="S1090" i="14"/>
  <c r="U1090" i="14"/>
  <c r="S1096" i="14"/>
  <c r="U1096" i="14"/>
  <c r="S1103" i="14"/>
  <c r="U1103" i="14"/>
  <c r="S1109" i="14"/>
  <c r="U1109" i="14"/>
  <c r="S1114" i="14"/>
  <c r="U1114" i="14"/>
  <c r="S1120" i="14"/>
  <c r="U1120" i="14"/>
  <c r="S1126" i="14"/>
  <c r="U1126" i="14"/>
  <c r="S1132" i="14"/>
  <c r="U1132" i="14"/>
  <c r="S1138" i="14"/>
  <c r="U1138" i="14"/>
  <c r="S1147" i="14"/>
  <c r="U1147" i="14"/>
  <c r="S1154" i="14"/>
  <c r="U1154" i="14"/>
  <c r="S1160" i="14"/>
  <c r="U1160" i="14"/>
  <c r="S1166" i="14"/>
  <c r="U1166" i="14"/>
  <c r="S1191" i="14"/>
  <c r="U1191" i="14"/>
  <c r="S1197" i="14"/>
  <c r="U1197" i="14"/>
  <c r="S1205" i="14"/>
  <c r="U1205" i="14"/>
  <c r="S1211" i="14"/>
  <c r="U1211" i="14"/>
  <c r="S1217" i="14"/>
  <c r="U1217" i="14"/>
  <c r="S1223" i="14"/>
  <c r="U1223" i="14"/>
  <c r="S1229" i="14"/>
  <c r="U1229" i="14"/>
  <c r="S1241" i="14"/>
  <c r="U1241" i="14"/>
  <c r="S1247" i="14"/>
  <c r="U1247" i="14"/>
  <c r="S1258" i="14"/>
  <c r="U1258" i="14"/>
  <c r="S189" i="14"/>
  <c r="U189" i="14"/>
  <c r="S36" i="14"/>
  <c r="U36" i="14"/>
  <c r="S772" i="14"/>
  <c r="U772" i="14"/>
  <c r="J51" i="5"/>
  <c r="S31" i="14"/>
  <c r="U31" i="14"/>
  <c r="S52" i="14"/>
  <c r="U52" i="14"/>
  <c r="S57" i="14"/>
  <c r="U57" i="14"/>
  <c r="S66" i="14"/>
  <c r="U66" i="14"/>
  <c r="S72" i="14"/>
  <c r="U72" i="14"/>
  <c r="S79" i="14"/>
  <c r="U79" i="14"/>
  <c r="S85" i="14"/>
  <c r="U85" i="14"/>
  <c r="S91" i="14"/>
  <c r="U91" i="14"/>
  <c r="S97" i="14"/>
  <c r="U97" i="14"/>
  <c r="S103" i="14"/>
  <c r="U103" i="14"/>
  <c r="S110" i="14"/>
  <c r="U110" i="14"/>
  <c r="S120" i="14"/>
  <c r="U120" i="14"/>
  <c r="S127" i="14"/>
  <c r="U127" i="14"/>
  <c r="S133" i="14"/>
  <c r="U133" i="14"/>
  <c r="S139" i="14"/>
  <c r="U139" i="14"/>
  <c r="S145" i="14"/>
  <c r="U145" i="14"/>
  <c r="S152" i="14"/>
  <c r="U152" i="14"/>
  <c r="S159" i="14"/>
  <c r="U159" i="14"/>
  <c r="S165" i="14"/>
  <c r="U165" i="14"/>
  <c r="S171" i="14"/>
  <c r="U171" i="14"/>
  <c r="S192" i="14"/>
  <c r="U192" i="14"/>
  <c r="S198" i="14"/>
  <c r="U198" i="14"/>
  <c r="S204" i="14"/>
  <c r="U204" i="14"/>
  <c r="S210" i="14"/>
  <c r="U210" i="14"/>
  <c r="S216" i="14"/>
  <c r="U216" i="14"/>
  <c r="S222" i="14"/>
  <c r="U222" i="14"/>
  <c r="S228" i="14"/>
  <c r="U228" i="14"/>
  <c r="S243" i="14"/>
  <c r="U243" i="14"/>
  <c r="S250" i="14"/>
  <c r="U250" i="14"/>
  <c r="S256" i="14"/>
  <c r="U256" i="14"/>
  <c r="S262" i="14"/>
  <c r="U262" i="14"/>
  <c r="S268" i="14"/>
  <c r="U268" i="14"/>
  <c r="S274" i="14"/>
  <c r="U274" i="14"/>
  <c r="S281" i="14"/>
  <c r="U281" i="14"/>
  <c r="S290" i="14"/>
  <c r="U290" i="14"/>
  <c r="S297" i="14"/>
  <c r="U297" i="14"/>
  <c r="S303" i="14"/>
  <c r="U303" i="14"/>
  <c r="S309" i="14"/>
  <c r="U309" i="14"/>
  <c r="S315" i="14"/>
  <c r="U315" i="14"/>
  <c r="S321" i="14"/>
  <c r="U321" i="14"/>
  <c r="S327" i="14"/>
  <c r="U327" i="14"/>
  <c r="S333" i="14"/>
  <c r="U333" i="14"/>
  <c r="S339" i="14"/>
  <c r="U339" i="14"/>
  <c r="S348" i="14"/>
  <c r="U348" i="14"/>
  <c r="S360" i="14"/>
  <c r="U360" i="14"/>
  <c r="S377" i="14"/>
  <c r="U377" i="14"/>
  <c r="U395" i="14"/>
  <c r="S395" i="14"/>
  <c r="S404" i="14"/>
  <c r="U404" i="14"/>
  <c r="S415" i="14"/>
  <c r="U415" i="14"/>
  <c r="S420" i="14"/>
  <c r="U420" i="14"/>
  <c r="S432" i="14"/>
  <c r="U432" i="14"/>
  <c r="S438" i="14"/>
  <c r="U438" i="14"/>
  <c r="S461" i="14"/>
  <c r="U461" i="14"/>
  <c r="S466" i="14"/>
  <c r="U466" i="14"/>
  <c r="S472" i="14"/>
  <c r="U472" i="14"/>
  <c r="S478" i="14"/>
  <c r="U478" i="14"/>
  <c r="S484" i="14"/>
  <c r="U484" i="14"/>
  <c r="S502" i="14"/>
  <c r="U502" i="14"/>
  <c r="S518" i="14"/>
  <c r="U518" i="14"/>
  <c r="S523" i="14"/>
  <c r="U523" i="14"/>
  <c r="S529" i="14"/>
  <c r="U529" i="14"/>
  <c r="S535" i="14"/>
  <c r="U535" i="14"/>
  <c r="S541" i="14"/>
  <c r="U541" i="14"/>
  <c r="S547" i="14"/>
  <c r="U547" i="14"/>
  <c r="S553" i="14"/>
  <c r="U553" i="14"/>
  <c r="S559" i="14"/>
  <c r="U559" i="14"/>
  <c r="S565" i="14"/>
  <c r="U565" i="14"/>
  <c r="S589" i="14"/>
  <c r="U589" i="14"/>
  <c r="S595" i="14"/>
  <c r="U595" i="14"/>
  <c r="S601" i="14"/>
  <c r="U601" i="14"/>
  <c r="U615" i="14"/>
  <c r="S615" i="14"/>
  <c r="U641" i="14"/>
  <c r="U647" i="14"/>
  <c r="U654" i="14"/>
  <c r="U668" i="14"/>
  <c r="U674" i="14"/>
  <c r="U680" i="14"/>
  <c r="S689" i="14"/>
  <c r="U689" i="14"/>
  <c r="S695" i="14"/>
  <c r="U695" i="14"/>
  <c r="S701" i="14"/>
  <c r="U701" i="14"/>
  <c r="S707" i="14"/>
  <c r="U707" i="14"/>
  <c r="S720" i="14"/>
  <c r="U720" i="14"/>
  <c r="S727" i="14"/>
  <c r="U727" i="14"/>
  <c r="S734" i="14"/>
  <c r="U734" i="14"/>
  <c r="S740" i="14"/>
  <c r="U740" i="14"/>
  <c r="S749" i="14"/>
  <c r="U749" i="14"/>
  <c r="S755" i="14"/>
  <c r="U755" i="14"/>
  <c r="S761" i="14"/>
  <c r="U761" i="14"/>
  <c r="S767" i="14"/>
  <c r="U767" i="14"/>
  <c r="S774" i="14"/>
  <c r="S793" i="14"/>
  <c r="U793" i="14"/>
  <c r="S802" i="14"/>
  <c r="U802" i="14"/>
  <c r="S807" i="14"/>
  <c r="U807" i="14"/>
  <c r="S813" i="14"/>
  <c r="U813" i="14"/>
  <c r="S818" i="14"/>
  <c r="U818" i="14"/>
  <c r="S824" i="14"/>
  <c r="U824" i="14"/>
  <c r="S830" i="14"/>
  <c r="U830" i="14"/>
  <c r="S836" i="14"/>
  <c r="U836" i="14"/>
  <c r="S854" i="14"/>
  <c r="U854" i="14"/>
  <c r="S863" i="14"/>
  <c r="U863" i="14"/>
  <c r="S870" i="14"/>
  <c r="U870" i="14"/>
  <c r="S876" i="14"/>
  <c r="U876" i="14"/>
  <c r="S883" i="14"/>
  <c r="U883" i="14"/>
  <c r="S889" i="14"/>
  <c r="U889" i="14"/>
  <c r="S935" i="14"/>
  <c r="U935" i="14"/>
  <c r="S941" i="14"/>
  <c r="U941" i="14"/>
  <c r="S953" i="14"/>
  <c r="U953" i="14"/>
  <c r="S959" i="14"/>
  <c r="U959" i="14"/>
  <c r="S965" i="14"/>
  <c r="U965" i="14"/>
  <c r="S975" i="14"/>
  <c r="U975" i="14"/>
  <c r="S981" i="14"/>
  <c r="U981" i="14"/>
  <c r="S988" i="14"/>
  <c r="U988" i="14"/>
  <c r="S995" i="14"/>
  <c r="U995" i="14"/>
  <c r="S1001" i="14"/>
  <c r="U1001" i="14"/>
  <c r="S1007" i="14"/>
  <c r="U1007" i="14"/>
  <c r="S1013" i="14"/>
  <c r="U1013" i="14"/>
  <c r="S1019" i="14"/>
  <c r="U1019" i="14"/>
  <c r="S1026" i="14"/>
  <c r="U1026" i="14"/>
  <c r="S1035" i="14"/>
  <c r="U1035" i="14"/>
  <c r="S1055" i="14"/>
  <c r="U1055" i="14"/>
  <c r="S1062" i="14"/>
  <c r="U1062" i="14"/>
  <c r="S1069" i="14"/>
  <c r="U1069" i="14"/>
  <c r="S1075" i="14"/>
  <c r="U1075" i="14"/>
  <c r="S1082" i="14"/>
  <c r="U1082" i="14"/>
  <c r="S1091" i="14"/>
  <c r="U1091" i="14"/>
  <c r="S1097" i="14"/>
  <c r="U1097" i="14"/>
  <c r="S1104" i="14"/>
  <c r="U1104" i="14"/>
  <c r="S1110" i="14"/>
  <c r="U1110" i="14"/>
  <c r="S1115" i="14"/>
  <c r="U1115" i="14"/>
  <c r="S1121" i="14"/>
  <c r="U1121" i="14"/>
  <c r="S1127" i="14"/>
  <c r="U1127" i="14"/>
  <c r="S1133" i="14"/>
  <c r="U1133" i="14"/>
  <c r="S1148" i="14"/>
  <c r="U1148" i="14"/>
  <c r="S1155" i="14"/>
  <c r="U1155" i="14"/>
  <c r="S1161" i="14"/>
  <c r="U1161" i="14"/>
  <c r="S1167" i="14"/>
  <c r="U1167" i="14"/>
  <c r="S1184" i="14"/>
  <c r="U1184" i="14"/>
  <c r="S1192" i="14"/>
  <c r="U1192" i="14"/>
  <c r="S1201" i="14"/>
  <c r="U1201" i="14"/>
  <c r="S1206" i="14"/>
  <c r="U1206" i="14"/>
  <c r="S1212" i="14"/>
  <c r="U1212" i="14"/>
  <c r="S1218" i="14"/>
  <c r="U1218" i="14"/>
  <c r="S1224" i="14"/>
  <c r="U1224" i="14"/>
  <c r="S1230" i="14"/>
  <c r="U1230" i="14"/>
  <c r="S1242" i="14"/>
  <c r="U1242" i="14"/>
  <c r="S1248" i="14"/>
  <c r="U1248" i="14"/>
  <c r="S1259" i="14"/>
  <c r="U1259" i="14"/>
  <c r="S453" i="14"/>
  <c r="U453" i="14"/>
  <c r="U447" i="14"/>
  <c r="S447" i="14"/>
  <c r="P38" i="3"/>
  <c r="Q41" i="5"/>
  <c r="Q31" i="5"/>
  <c r="R31" i="5" s="1"/>
  <c r="J21" i="5"/>
  <c r="S537" i="14"/>
  <c r="C36" i="3"/>
  <c r="I36" i="3" s="1"/>
  <c r="C35" i="3"/>
  <c r="I35" i="3" s="1"/>
  <c r="Q71" i="5"/>
  <c r="R16" i="5"/>
  <c r="J24" i="4"/>
  <c r="J36" i="4"/>
  <c r="R36" i="4" s="1"/>
  <c r="J39" i="4" s="1"/>
  <c r="J88" i="4"/>
  <c r="Q88" i="4"/>
  <c r="Q76" i="4"/>
  <c r="R56" i="5"/>
  <c r="Q51" i="5"/>
  <c r="J60" i="4"/>
  <c r="Q36" i="4"/>
  <c r="J41" i="5"/>
  <c r="Q24" i="4"/>
  <c r="Q61" i="5"/>
  <c r="J61" i="5"/>
  <c r="R46" i="5"/>
  <c r="R26" i="5"/>
  <c r="G85" i="4"/>
  <c r="E85" i="4"/>
  <c r="L85" i="4"/>
  <c r="I85" i="4"/>
  <c r="H85" i="4"/>
  <c r="J85" i="4"/>
  <c r="Q60" i="4"/>
  <c r="P45" i="4"/>
  <c r="O45" i="4"/>
  <c r="Q48" i="4"/>
  <c r="M33" i="4"/>
  <c r="F33" i="4"/>
  <c r="H492" i="14"/>
  <c r="F18" i="3" s="1"/>
  <c r="L490" i="14"/>
  <c r="K16" i="3" s="1"/>
  <c r="Q779" i="14"/>
  <c r="Q635" i="14" s="1"/>
  <c r="Q780" i="14"/>
  <c r="E635" i="14"/>
  <c r="E626" i="14" s="1"/>
  <c r="C26" i="3" s="1"/>
  <c r="G778" i="14"/>
  <c r="G634" i="14" s="1"/>
  <c r="G625" i="14" s="1"/>
  <c r="G777" i="14"/>
  <c r="G633" i="14" s="1"/>
  <c r="G624" i="14" s="1"/>
  <c r="E24" i="3" s="1"/>
  <c r="O778" i="14"/>
  <c r="O634" i="14" s="1"/>
  <c r="O777" i="14"/>
  <c r="O633" i="14" s="1"/>
  <c r="Q776" i="14"/>
  <c r="H778" i="14"/>
  <c r="H634" i="14" s="1"/>
  <c r="H625" i="14" s="1"/>
  <c r="H777" i="14"/>
  <c r="H633" i="14" s="1"/>
  <c r="H624" i="14" s="1"/>
  <c r="F24" i="3" s="1"/>
  <c r="L778" i="14"/>
  <c r="L634" i="14" s="1"/>
  <c r="L777" i="14"/>
  <c r="L633" i="14" s="1"/>
  <c r="P778" i="14"/>
  <c r="P634" i="14" s="1"/>
  <c r="P777" i="14"/>
  <c r="P633" i="14" s="1"/>
  <c r="K778" i="14"/>
  <c r="K634" i="14" s="1"/>
  <c r="K777" i="14"/>
  <c r="K633" i="14" s="1"/>
  <c r="K624" i="14" s="1"/>
  <c r="J24" i="3" s="1"/>
  <c r="G631" i="14"/>
  <c r="G622" i="14" s="1"/>
  <c r="F41" i="4" s="1"/>
  <c r="K631" i="14"/>
  <c r="K622" i="14" s="1"/>
  <c r="J22" i="3" s="1"/>
  <c r="O631" i="14"/>
  <c r="O622" i="14" s="1"/>
  <c r="O35" i="5" s="1"/>
  <c r="E778" i="14"/>
  <c r="E634" i="14" s="1"/>
  <c r="E625" i="14" s="1"/>
  <c r="E777" i="14"/>
  <c r="I778" i="14"/>
  <c r="I634" i="14" s="1"/>
  <c r="I625" i="14" s="1"/>
  <c r="G25" i="3" s="1"/>
  <c r="I777" i="14"/>
  <c r="I633" i="14" s="1"/>
  <c r="I624" i="14" s="1"/>
  <c r="G24" i="3" s="1"/>
  <c r="M778" i="14"/>
  <c r="M634" i="14" s="1"/>
  <c r="M777" i="14"/>
  <c r="M633" i="14" s="1"/>
  <c r="H631" i="14"/>
  <c r="H622" i="14" s="1"/>
  <c r="G35" i="5" s="1"/>
  <c r="G39" i="5" s="1"/>
  <c r="L631" i="14"/>
  <c r="L622" i="14" s="1"/>
  <c r="K22" i="3" s="1"/>
  <c r="P631" i="14"/>
  <c r="P622" i="14" s="1"/>
  <c r="P35" i="5" s="1"/>
  <c r="F778" i="14"/>
  <c r="F634" i="14" s="1"/>
  <c r="F625" i="14" s="1"/>
  <c r="D25" i="3" s="1"/>
  <c r="F777" i="14"/>
  <c r="F633" i="14" s="1"/>
  <c r="F624" i="14" s="1"/>
  <c r="J777" i="14"/>
  <c r="J633" i="14" s="1"/>
  <c r="J624" i="14" s="1"/>
  <c r="J778" i="14"/>
  <c r="J634" i="14" s="1"/>
  <c r="J625" i="14" s="1"/>
  <c r="H25" i="3" s="1"/>
  <c r="N778" i="14"/>
  <c r="N634" i="14" s="1"/>
  <c r="N777" i="14"/>
  <c r="N633" i="14" s="1"/>
  <c r="Q775" i="14"/>
  <c r="I1170" i="14"/>
  <c r="G42" i="3" s="1"/>
  <c r="M1168" i="14"/>
  <c r="L40" i="3" s="1"/>
  <c r="R36" i="3"/>
  <c r="H32" i="1" s="1"/>
  <c r="R38" i="3"/>
  <c r="N32" i="1" s="1"/>
  <c r="R1037" i="14"/>
  <c r="R1041" i="14"/>
  <c r="R37" i="3"/>
  <c r="K32" i="1" s="1"/>
  <c r="R29" i="3"/>
  <c r="E27" i="1" s="1"/>
  <c r="R32" i="3"/>
  <c r="N27" i="1" s="1"/>
  <c r="R909" i="14"/>
  <c r="R912" i="14"/>
  <c r="R907" i="14"/>
  <c r="R31" i="3"/>
  <c r="K27" i="1" s="1"/>
  <c r="J492" i="14"/>
  <c r="H18" i="3" s="1"/>
  <c r="J1170" i="14"/>
  <c r="H42" i="3" s="1"/>
  <c r="N1168" i="14"/>
  <c r="N65" i="5" s="1"/>
  <c r="N69" i="5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O1168" i="14"/>
  <c r="N40" i="3" s="1"/>
  <c r="Q1178" i="14"/>
  <c r="Q1175" i="14"/>
  <c r="Q786" i="14"/>
  <c r="Q575" i="14"/>
  <c r="Q500" i="14"/>
  <c r="R493" i="14"/>
  <c r="Q439" i="14"/>
  <c r="Q369" i="14"/>
  <c r="Q180" i="14"/>
  <c r="Q17" i="14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F492" i="14"/>
  <c r="D18" i="3" s="1"/>
  <c r="G492" i="14"/>
  <c r="E18" i="3" s="1"/>
  <c r="I493" i="14"/>
  <c r="G19" i="3" s="1"/>
  <c r="F493" i="14"/>
  <c r="D19" i="3" s="1"/>
  <c r="J493" i="14"/>
  <c r="H19" i="3" s="1"/>
  <c r="H493" i="14"/>
  <c r="F19" i="3" s="1"/>
  <c r="E492" i="14"/>
  <c r="C18" i="3" s="1"/>
  <c r="I492" i="14"/>
  <c r="G18" i="3" s="1"/>
  <c r="G493" i="14"/>
  <c r="E19" i="3" s="1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I1172" i="14"/>
  <c r="G44" i="3" s="1"/>
  <c r="L1172" i="14"/>
  <c r="K44" i="3" s="1"/>
  <c r="K1173" i="14"/>
  <c r="J45" i="3" s="1"/>
  <c r="P1233" i="14"/>
  <c r="P1170" i="14" s="1"/>
  <c r="O42" i="3" s="1"/>
  <c r="K1234" i="14"/>
  <c r="N1176" i="14"/>
  <c r="M1177" i="14"/>
  <c r="H1169" i="14"/>
  <c r="F41" i="3" s="1"/>
  <c r="L1169" i="14"/>
  <c r="K41" i="3" s="1"/>
  <c r="P1169" i="14"/>
  <c r="O41" i="3" s="1"/>
  <c r="M1176" i="14"/>
  <c r="R1170" i="14"/>
  <c r="R1173" i="14"/>
  <c r="R1168" i="14"/>
  <c r="H1172" i="14"/>
  <c r="F44" i="3" s="1"/>
  <c r="O1173" i="14"/>
  <c r="N45" i="3" s="1"/>
  <c r="Q1189" i="14"/>
  <c r="K1168" i="14"/>
  <c r="J40" i="3" s="1"/>
  <c r="R1169" i="14"/>
  <c r="R1171" i="14"/>
  <c r="R1172" i="14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P1168" i="14"/>
  <c r="O40" i="3" s="1"/>
  <c r="E1168" i="14"/>
  <c r="D65" i="5" s="1"/>
  <c r="I1168" i="14"/>
  <c r="H81" i="4" s="1"/>
  <c r="E1169" i="14"/>
  <c r="C41" i="3" s="1"/>
  <c r="M1169" i="14"/>
  <c r="L41" i="3" s="1"/>
  <c r="K1177" i="14"/>
  <c r="F1168" i="14"/>
  <c r="E81" i="4" s="1"/>
  <c r="J1168" i="14"/>
  <c r="I81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G1168" i="14"/>
  <c r="F81" i="4" s="1"/>
  <c r="L1168" i="14"/>
  <c r="K40" i="3" s="1"/>
  <c r="G1169" i="14"/>
  <c r="E41" i="3" s="1"/>
  <c r="K1169" i="14"/>
  <c r="J41" i="3" s="1"/>
  <c r="O1169" i="14"/>
  <c r="N41" i="3" s="1"/>
  <c r="Q1164" i="14"/>
  <c r="O1045" i="14"/>
  <c r="O1039" i="14" s="1"/>
  <c r="N37" i="3" s="1"/>
  <c r="K1045" i="14"/>
  <c r="K1039" i="14" s="1"/>
  <c r="J37" i="3" s="1"/>
  <c r="R35" i="3"/>
  <c r="E32" i="1" s="1"/>
  <c r="Q1040" i="14"/>
  <c r="U1040" i="14" s="1"/>
  <c r="Q1081" i="14"/>
  <c r="L1044" i="14"/>
  <c r="L1038" i="14" s="1"/>
  <c r="K36" i="3" s="1"/>
  <c r="K1044" i="14"/>
  <c r="K1038" i="14" s="1"/>
  <c r="J36" i="3" s="1"/>
  <c r="Q1068" i="14"/>
  <c r="R1039" i="14"/>
  <c r="R1038" i="14"/>
  <c r="M69" i="4"/>
  <c r="M55" i="5"/>
  <c r="L34" i="3"/>
  <c r="E69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U1043" i="14" s="1"/>
  <c r="O1044" i="14"/>
  <c r="O1038" i="14" s="1"/>
  <c r="N36" i="3" s="1"/>
  <c r="P1044" i="14"/>
  <c r="P1038" i="14" s="1"/>
  <c r="O36" i="3" s="1"/>
  <c r="N1045" i="14"/>
  <c r="N1039" i="14" s="1"/>
  <c r="M37" i="3" s="1"/>
  <c r="R1040" i="14"/>
  <c r="R39" i="3"/>
  <c r="M1045" i="14"/>
  <c r="M1039" i="14" s="1"/>
  <c r="L37" i="3" s="1"/>
  <c r="Q1047" i="14"/>
  <c r="Q1057" i="14"/>
  <c r="S1056" i="14"/>
  <c r="O34" i="3"/>
  <c r="P69" i="4"/>
  <c r="P35" i="3"/>
  <c r="N55" i="5"/>
  <c r="E34" i="3"/>
  <c r="Q1042" i="14"/>
  <c r="R34" i="3"/>
  <c r="I38" i="3"/>
  <c r="P39" i="3"/>
  <c r="I39" i="3"/>
  <c r="Q1051" i="14"/>
  <c r="G69" i="4"/>
  <c r="F34" i="3"/>
  <c r="G55" i="5"/>
  <c r="J34" i="3"/>
  <c r="K69" i="4"/>
  <c r="K55" i="5"/>
  <c r="K59" i="5" s="1"/>
  <c r="O69" i="4"/>
  <c r="O55" i="5"/>
  <c r="N34" i="3"/>
  <c r="C34" i="3"/>
  <c r="D69" i="4"/>
  <c r="D55" i="5"/>
  <c r="D59" i="5" s="1"/>
  <c r="G34" i="3"/>
  <c r="H55" i="5"/>
  <c r="H69" i="4"/>
  <c r="L55" i="5"/>
  <c r="L69" i="4"/>
  <c r="K34" i="3"/>
  <c r="H34" i="3"/>
  <c r="M34" i="3"/>
  <c r="P55" i="5"/>
  <c r="I55" i="5"/>
  <c r="E55" i="5"/>
  <c r="F55" i="5"/>
  <c r="F59" i="5" s="1"/>
  <c r="Q1024" i="14"/>
  <c r="L918" i="14"/>
  <c r="L909" i="14" s="1"/>
  <c r="P918" i="14"/>
  <c r="P909" i="14" s="1"/>
  <c r="Q994" i="14"/>
  <c r="N907" i="14"/>
  <c r="N45" i="5" s="1"/>
  <c r="H28" i="3"/>
  <c r="P911" i="14"/>
  <c r="Q982" i="14"/>
  <c r="R911" i="14"/>
  <c r="L919" i="14"/>
  <c r="K31" i="3" s="1"/>
  <c r="P919" i="14"/>
  <c r="P910" i="14" s="1"/>
  <c r="Q967" i="14"/>
  <c r="D29" i="3"/>
  <c r="N29" i="3"/>
  <c r="O919" i="14"/>
  <c r="N31" i="3" s="1"/>
  <c r="L32" i="3"/>
  <c r="G33" i="3"/>
  <c r="Q921" i="14"/>
  <c r="M907" i="14"/>
  <c r="M45" i="5" s="1"/>
  <c r="R908" i="14"/>
  <c r="R28" i="3"/>
  <c r="R30" i="3"/>
  <c r="H27" i="1" s="1"/>
  <c r="F912" i="14"/>
  <c r="K32" i="3"/>
  <c r="H33" i="3"/>
  <c r="J32" i="3"/>
  <c r="K908" i="14"/>
  <c r="K907" i="14"/>
  <c r="K45" i="5" s="1"/>
  <c r="O918" i="14"/>
  <c r="O909" i="14" s="1"/>
  <c r="G32" i="3"/>
  <c r="P912" i="14"/>
  <c r="K919" i="14"/>
  <c r="K910" i="14" s="1"/>
  <c r="E911" i="14"/>
  <c r="M918" i="14"/>
  <c r="M909" i="14" s="1"/>
  <c r="M919" i="14"/>
  <c r="L31" i="3" s="1"/>
  <c r="E908" i="14"/>
  <c r="E28" i="3"/>
  <c r="F45" i="5"/>
  <c r="F53" i="4"/>
  <c r="G29" i="3"/>
  <c r="Q920" i="14"/>
  <c r="K912" i="14"/>
  <c r="J908" i="14"/>
  <c r="L907" i="14"/>
  <c r="R910" i="14"/>
  <c r="R33" i="3"/>
  <c r="K33" i="3"/>
  <c r="O911" i="14"/>
  <c r="G912" i="14"/>
  <c r="F32" i="3"/>
  <c r="M33" i="3"/>
  <c r="H912" i="14"/>
  <c r="Q931" i="14"/>
  <c r="E32" i="3"/>
  <c r="H32" i="3"/>
  <c r="N33" i="3"/>
  <c r="H45" i="5"/>
  <c r="H53" i="4"/>
  <c r="E45" i="5"/>
  <c r="E53" i="4"/>
  <c r="O907" i="14"/>
  <c r="O45" i="5" s="1"/>
  <c r="D28" i="3"/>
  <c r="G28" i="3"/>
  <c r="M908" i="14"/>
  <c r="O28" i="3"/>
  <c r="P28" i="3" s="1"/>
  <c r="N918" i="14"/>
  <c r="N909" i="14" s="1"/>
  <c r="F29" i="3"/>
  <c r="P908" i="14"/>
  <c r="L33" i="3"/>
  <c r="C33" i="3"/>
  <c r="M32" i="3"/>
  <c r="D32" i="3"/>
  <c r="D53" i="4"/>
  <c r="D45" i="5"/>
  <c r="D49" i="5" s="1"/>
  <c r="Q918" i="14"/>
  <c r="U918" i="14" s="1"/>
  <c r="S924" i="14"/>
  <c r="P45" i="5"/>
  <c r="P53" i="4"/>
  <c r="N910" i="14"/>
  <c r="M31" i="3"/>
  <c r="I45" i="5"/>
  <c r="K29" i="3"/>
  <c r="E29" i="3"/>
  <c r="Q917" i="14"/>
  <c r="U917" i="14" s="1"/>
  <c r="C28" i="3"/>
  <c r="H907" i="14"/>
  <c r="K918" i="14"/>
  <c r="N908" i="14"/>
  <c r="M841" i="14"/>
  <c r="P841" i="14"/>
  <c r="Q874" i="14"/>
  <c r="Q873" i="14"/>
  <c r="L840" i="14"/>
  <c r="Q842" i="14"/>
  <c r="P840" i="14"/>
  <c r="N841" i="14"/>
  <c r="Q839" i="14"/>
  <c r="Q843" i="14"/>
  <c r="F626" i="14"/>
  <c r="D26" i="3" s="1"/>
  <c r="J626" i="14"/>
  <c r="H26" i="3" s="1"/>
  <c r="N626" i="14"/>
  <c r="M26" i="3" s="1"/>
  <c r="E627" i="14"/>
  <c r="C27" i="3" s="1"/>
  <c r="I627" i="14"/>
  <c r="G27" i="3" s="1"/>
  <c r="M627" i="14"/>
  <c r="L27" i="3" s="1"/>
  <c r="L841" i="14"/>
  <c r="Q852" i="14"/>
  <c r="Q838" i="14"/>
  <c r="Q782" i="14"/>
  <c r="L783" i="14"/>
  <c r="E622" i="14"/>
  <c r="D41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R622" i="14"/>
  <c r="R626" i="14"/>
  <c r="K784" i="14"/>
  <c r="O784" i="14"/>
  <c r="O783" i="14"/>
  <c r="R625" i="14"/>
  <c r="R624" i="14"/>
  <c r="G626" i="14"/>
  <c r="E26" i="3" s="1"/>
  <c r="K626" i="14"/>
  <c r="J26" i="3" s="1"/>
  <c r="O626" i="14"/>
  <c r="N26" i="3" s="1"/>
  <c r="F627" i="14"/>
  <c r="D27" i="3" s="1"/>
  <c r="J627" i="14"/>
  <c r="H27" i="3" s="1"/>
  <c r="N627" i="14"/>
  <c r="M27" i="3" s="1"/>
  <c r="H626" i="14"/>
  <c r="F26" i="3" s="1"/>
  <c r="L626" i="14"/>
  <c r="K26" i="3" s="1"/>
  <c r="P626" i="14"/>
  <c r="O26" i="3" s="1"/>
  <c r="G627" i="14"/>
  <c r="E27" i="3" s="1"/>
  <c r="K627" i="14"/>
  <c r="J27" i="3" s="1"/>
  <c r="O627" i="14"/>
  <c r="N27" i="3" s="1"/>
  <c r="F622" i="14"/>
  <c r="E41" i="4" s="1"/>
  <c r="J622" i="14"/>
  <c r="I35" i="5" s="1"/>
  <c r="N622" i="14"/>
  <c r="N35" i="5" s="1"/>
  <c r="E623" i="14"/>
  <c r="C23" i="3" s="1"/>
  <c r="I623" i="14"/>
  <c r="G23" i="3" s="1"/>
  <c r="M623" i="14"/>
  <c r="L23" i="3" s="1"/>
  <c r="N784" i="14"/>
  <c r="Q781" i="14"/>
  <c r="F623" i="14"/>
  <c r="D23" i="3" s="1"/>
  <c r="J623" i="14"/>
  <c r="H23" i="3" s="1"/>
  <c r="N623" i="14"/>
  <c r="M23" i="3" s="1"/>
  <c r="R623" i="14"/>
  <c r="R627" i="14"/>
  <c r="I626" i="14"/>
  <c r="G26" i="3" s="1"/>
  <c r="M626" i="14"/>
  <c r="L26" i="3" s="1"/>
  <c r="H627" i="14"/>
  <c r="F27" i="3" s="1"/>
  <c r="L627" i="14"/>
  <c r="K27" i="3" s="1"/>
  <c r="P627" i="14"/>
  <c r="O27" i="3" s="1"/>
  <c r="Q785" i="14"/>
  <c r="Q783" i="14"/>
  <c r="S789" i="14"/>
  <c r="Q790" i="14"/>
  <c r="U790" i="14" s="1"/>
  <c r="M783" i="14"/>
  <c r="G623" i="14"/>
  <c r="E23" i="3" s="1"/>
  <c r="K623" i="14"/>
  <c r="J23" i="3" s="1"/>
  <c r="O623" i="14"/>
  <c r="N23" i="3" s="1"/>
  <c r="Q733" i="14"/>
  <c r="S715" i="14"/>
  <c r="E633" i="14"/>
  <c r="E624" i="14" s="1"/>
  <c r="Q658" i="14"/>
  <c r="S658" i="14" s="1"/>
  <c r="Q657" i="14"/>
  <c r="S657" i="14" s="1"/>
  <c r="Q651" i="14"/>
  <c r="S651" i="14" s="1"/>
  <c r="Q640" i="14"/>
  <c r="L577" i="14"/>
  <c r="Q613" i="14"/>
  <c r="M577" i="14"/>
  <c r="K576" i="14"/>
  <c r="M576" i="14"/>
  <c r="O577" i="14"/>
  <c r="E490" i="14"/>
  <c r="D25" i="5" s="1"/>
  <c r="R495" i="14"/>
  <c r="R492" i="14"/>
  <c r="H495" i="14"/>
  <c r="F21" i="3" s="1"/>
  <c r="L495" i="14"/>
  <c r="K21" i="3" s="1"/>
  <c r="P495" i="14"/>
  <c r="O21" i="3" s="1"/>
  <c r="F490" i="14"/>
  <c r="D16" i="3" s="1"/>
  <c r="J490" i="14"/>
  <c r="I29" i="4" s="1"/>
  <c r="N490" i="14"/>
  <c r="N29" i="4" s="1"/>
  <c r="F491" i="14"/>
  <c r="D17" i="3" s="1"/>
  <c r="J491" i="14"/>
  <c r="H17" i="3" s="1"/>
  <c r="N491" i="14"/>
  <c r="M17" i="3" s="1"/>
  <c r="L576" i="14"/>
  <c r="N577" i="14"/>
  <c r="Q574" i="14"/>
  <c r="R490" i="14"/>
  <c r="R494" i="14"/>
  <c r="H494" i="14"/>
  <c r="F20" i="3" s="1"/>
  <c r="I494" i="14"/>
  <c r="G20" i="3" s="1"/>
  <c r="M494" i="14"/>
  <c r="L20" i="3" s="1"/>
  <c r="I495" i="14"/>
  <c r="G21" i="3" s="1"/>
  <c r="M495" i="14"/>
  <c r="L21" i="3" s="1"/>
  <c r="P494" i="14"/>
  <c r="O20" i="3" s="1"/>
  <c r="F494" i="14"/>
  <c r="D20" i="3" s="1"/>
  <c r="J494" i="14"/>
  <c r="H20" i="3" s="1"/>
  <c r="N494" i="14"/>
  <c r="M20" i="3" s="1"/>
  <c r="F495" i="14"/>
  <c r="D21" i="3" s="1"/>
  <c r="J495" i="14"/>
  <c r="H21" i="3" s="1"/>
  <c r="N495" i="14"/>
  <c r="M21" i="3" s="1"/>
  <c r="L494" i="14"/>
  <c r="K20" i="3" s="1"/>
  <c r="G494" i="14"/>
  <c r="E20" i="3" s="1"/>
  <c r="K494" i="14"/>
  <c r="J20" i="3" s="1"/>
  <c r="O494" i="14"/>
  <c r="N20" i="3" s="1"/>
  <c r="G495" i="14"/>
  <c r="E21" i="3" s="1"/>
  <c r="K495" i="14"/>
  <c r="J21" i="3" s="1"/>
  <c r="O495" i="14"/>
  <c r="N21" i="3" s="1"/>
  <c r="Q583" i="14"/>
  <c r="U583" i="14" s="1"/>
  <c r="G490" i="14"/>
  <c r="E16" i="3" s="1"/>
  <c r="K490" i="14"/>
  <c r="K29" i="4" s="1"/>
  <c r="O490" i="14"/>
  <c r="O25" i="5" s="1"/>
  <c r="G491" i="14"/>
  <c r="E17" i="3" s="1"/>
  <c r="K491" i="14"/>
  <c r="J17" i="3" s="1"/>
  <c r="O491" i="14"/>
  <c r="N17" i="3" s="1"/>
  <c r="H490" i="14"/>
  <c r="G25" i="5" s="1"/>
  <c r="P490" i="14"/>
  <c r="P29" i="4" s="1"/>
  <c r="H491" i="14"/>
  <c r="F17" i="3" s="1"/>
  <c r="L491" i="14"/>
  <c r="K17" i="3" s="1"/>
  <c r="P491" i="14"/>
  <c r="O17" i="3" s="1"/>
  <c r="N492" i="14"/>
  <c r="M18" i="3" s="1"/>
  <c r="Q582" i="14"/>
  <c r="U582" i="14" s="1"/>
  <c r="I490" i="14"/>
  <c r="G16" i="3" s="1"/>
  <c r="M490" i="14"/>
  <c r="M29" i="4" s="1"/>
  <c r="E491" i="14"/>
  <c r="C17" i="3" s="1"/>
  <c r="I491" i="14"/>
  <c r="G17" i="3" s="1"/>
  <c r="M491" i="14"/>
  <c r="L17" i="3" s="1"/>
  <c r="Q568" i="14"/>
  <c r="Q497" i="14"/>
  <c r="U497" i="14" s="1"/>
  <c r="L499" i="14"/>
  <c r="P498" i="14"/>
  <c r="P492" i="14" s="1"/>
  <c r="O18" i="3" s="1"/>
  <c r="P499" i="14"/>
  <c r="P493" i="14" s="1"/>
  <c r="O19" i="3" s="1"/>
  <c r="O499" i="14"/>
  <c r="O498" i="14"/>
  <c r="O492" i="14" s="1"/>
  <c r="N18" i="3" s="1"/>
  <c r="K499" i="14"/>
  <c r="K493" i="14" s="1"/>
  <c r="J19" i="3" s="1"/>
  <c r="M498" i="14"/>
  <c r="K498" i="14"/>
  <c r="M499" i="14"/>
  <c r="Q496" i="14"/>
  <c r="N499" i="14"/>
  <c r="L498" i="14"/>
  <c r="S505" i="14"/>
  <c r="Q501" i="14"/>
  <c r="U501" i="14" s="1"/>
  <c r="Q504" i="14"/>
  <c r="U504" i="14" s="1"/>
  <c r="Q440" i="14"/>
  <c r="Q481" i="14"/>
  <c r="Q444" i="14"/>
  <c r="P442" i="14"/>
  <c r="Q443" i="14"/>
  <c r="K441" i="14"/>
  <c r="P441" i="14"/>
  <c r="N442" i="14"/>
  <c r="O442" i="14"/>
  <c r="O441" i="14"/>
  <c r="M442" i="14"/>
  <c r="L442" i="14"/>
  <c r="M441" i="14"/>
  <c r="R11" i="14"/>
  <c r="Q441" i="14"/>
  <c r="K442" i="14"/>
  <c r="M367" i="14"/>
  <c r="K366" i="14"/>
  <c r="Q365" i="14"/>
  <c r="P367" i="14"/>
  <c r="S426" i="14"/>
  <c r="H10" i="14"/>
  <c r="G17" i="4" s="1"/>
  <c r="L10" i="14"/>
  <c r="L15" i="5" s="1"/>
  <c r="P10" i="14"/>
  <c r="I10" i="14"/>
  <c r="H17" i="4" s="1"/>
  <c r="M10" i="14"/>
  <c r="M17" i="4" s="1"/>
  <c r="H11" i="14"/>
  <c r="F11" i="3" s="1"/>
  <c r="L11" i="14"/>
  <c r="K11" i="3" s="1"/>
  <c r="P11" i="14"/>
  <c r="O11" i="3" s="1"/>
  <c r="F10" i="14"/>
  <c r="D10" i="3" s="1"/>
  <c r="J10" i="14"/>
  <c r="I15" i="5" s="1"/>
  <c r="N10" i="14"/>
  <c r="S410" i="14"/>
  <c r="Q368" i="14"/>
  <c r="O367" i="14"/>
  <c r="O366" i="14"/>
  <c r="N366" i="14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73" i="14"/>
  <c r="L367" i="14"/>
  <c r="S372" i="14"/>
  <c r="E10" i="14"/>
  <c r="D15" i="5" s="1"/>
  <c r="K10" i="14"/>
  <c r="J10" i="3" s="1"/>
  <c r="O10" i="14"/>
  <c r="N10" i="3" s="1"/>
  <c r="G11" i="14"/>
  <c r="E11" i="3" s="1"/>
  <c r="J11" i="14"/>
  <c r="H11" i="3" s="1"/>
  <c r="Q292" i="14"/>
  <c r="U292" i="14" s="1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R13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Q233" i="14"/>
  <c r="Q246" i="14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R14" i="14"/>
  <c r="O178" i="14"/>
  <c r="R10" i="14"/>
  <c r="L178" i="14"/>
  <c r="R15" i="14"/>
  <c r="Q208" i="14"/>
  <c r="P14" i="14"/>
  <c r="O14" i="3" s="1"/>
  <c r="K177" i="14"/>
  <c r="Q175" i="14"/>
  <c r="N177" i="14"/>
  <c r="Q179" i="14"/>
  <c r="Q190" i="14"/>
  <c r="K178" i="14"/>
  <c r="Q176" i="14"/>
  <c r="O177" i="14"/>
  <c r="N178" i="14"/>
  <c r="R12" i="14"/>
  <c r="L15" i="14"/>
  <c r="K15" i="3" s="1"/>
  <c r="Q177" i="14"/>
  <c r="G10" i="14"/>
  <c r="E10" i="3" s="1"/>
  <c r="Q157" i="14"/>
  <c r="Q151" i="14"/>
  <c r="Q20" i="14"/>
  <c r="Q121" i="14"/>
  <c r="Q76" i="14"/>
  <c r="N19" i="14"/>
  <c r="K18" i="14"/>
  <c r="Q43" i="14"/>
  <c r="Q21" i="14"/>
  <c r="U21" i="14" s="1"/>
  <c r="N18" i="14"/>
  <c r="L19" i="14"/>
  <c r="Q37" i="14"/>
  <c r="S39" i="14"/>
  <c r="O19" i="14"/>
  <c r="K19" i="14"/>
  <c r="O18" i="14"/>
  <c r="P19" i="14"/>
  <c r="Q16" i="14"/>
  <c r="P18" i="14"/>
  <c r="M18" i="14"/>
  <c r="Q25" i="14"/>
  <c r="U25" i="14" s="1"/>
  <c r="S24" i="14"/>
  <c r="Q18" i="14"/>
  <c r="U18" i="14" s="1"/>
  <c r="L18" i="14"/>
  <c r="M19" i="14"/>
  <c r="Q1232" i="14"/>
  <c r="U1232" i="14" s="1"/>
  <c r="K1233" i="14"/>
  <c r="K1170" i="14" s="1"/>
  <c r="J42" i="3" s="1"/>
  <c r="O1233" i="14"/>
  <c r="O1170" i="14" s="1"/>
  <c r="N42" i="3" s="1"/>
  <c r="Q1231" i="14"/>
  <c r="U1231" i="14" s="1"/>
  <c r="P1234" i="14"/>
  <c r="P1171" i="14" s="1"/>
  <c r="O43" i="3" s="1"/>
  <c r="L1234" i="14"/>
  <c r="L1171" i="14" s="1"/>
  <c r="Q1236" i="14"/>
  <c r="U1236" i="14" s="1"/>
  <c r="N1233" i="14"/>
  <c r="Q1261" i="14"/>
  <c r="Q1235" i="14"/>
  <c r="U1235" i="14" s="1"/>
  <c r="M1234" i="14"/>
  <c r="N1234" i="14"/>
  <c r="N1171" i="14" s="1"/>
  <c r="M43" i="3" s="1"/>
  <c r="M1233" i="14"/>
  <c r="Q1251" i="14"/>
  <c r="U1251" i="14" s="1"/>
  <c r="Q1252" i="14"/>
  <c r="U1252" i="14" s="1"/>
  <c r="R66" i="5"/>
  <c r="J71" i="5"/>
  <c r="K11" i="5"/>
  <c r="M11" i="5"/>
  <c r="J6" i="5"/>
  <c r="R36" i="5"/>
  <c r="F11" i="5"/>
  <c r="Q6" i="5"/>
  <c r="D11" i="5"/>
  <c r="Q21" i="5"/>
  <c r="R88" i="4"/>
  <c r="Q91" i="4" s="1"/>
  <c r="O85" i="4"/>
  <c r="F85" i="4"/>
  <c r="M85" i="4"/>
  <c r="N85" i="4"/>
  <c r="P85" i="4"/>
  <c r="D85" i="4"/>
  <c r="Q85" i="4"/>
  <c r="K85" i="4"/>
  <c r="K12" i="4"/>
  <c r="N73" i="4"/>
  <c r="K73" i="4"/>
  <c r="L73" i="4"/>
  <c r="Q73" i="4"/>
  <c r="F73" i="4"/>
  <c r="D73" i="4"/>
  <c r="P73" i="4"/>
  <c r="M73" i="4"/>
  <c r="O73" i="4"/>
  <c r="I73" i="4"/>
  <c r="H73" i="4"/>
  <c r="E73" i="4"/>
  <c r="G73" i="4"/>
  <c r="J73" i="4"/>
  <c r="J76" i="4"/>
  <c r="D12" i="4"/>
  <c r="I57" i="4"/>
  <c r="Q57" i="4"/>
  <c r="M57" i="4"/>
  <c r="J57" i="4"/>
  <c r="O57" i="4"/>
  <c r="D45" i="4"/>
  <c r="M45" i="4"/>
  <c r="I45" i="4"/>
  <c r="H45" i="4"/>
  <c r="K45" i="4"/>
  <c r="J48" i="4"/>
  <c r="F45" i="4"/>
  <c r="L45" i="4"/>
  <c r="E45" i="4"/>
  <c r="J45" i="4"/>
  <c r="N45" i="4"/>
  <c r="G45" i="4"/>
  <c r="Q45" i="4"/>
  <c r="F12" i="4"/>
  <c r="D33" i="4"/>
  <c r="L33" i="4"/>
  <c r="K33" i="4"/>
  <c r="H33" i="4"/>
  <c r="M12" i="4"/>
  <c r="E33" i="4"/>
  <c r="G33" i="4"/>
  <c r="J33" i="4"/>
  <c r="O33" i="4"/>
  <c r="N33" i="4"/>
  <c r="P33" i="4"/>
  <c r="Q33" i="4"/>
  <c r="I33" i="4"/>
  <c r="E21" i="4"/>
  <c r="O21" i="4"/>
  <c r="M21" i="4"/>
  <c r="P21" i="4"/>
  <c r="K21" i="4"/>
  <c r="N21" i="4"/>
  <c r="H21" i="4"/>
  <c r="L21" i="4"/>
  <c r="F21" i="4"/>
  <c r="I21" i="4"/>
  <c r="D21" i="4"/>
  <c r="G21" i="4"/>
  <c r="Q21" i="4"/>
  <c r="J21" i="4"/>
  <c r="U640" i="14" l="1"/>
  <c r="S640" i="14"/>
  <c r="Q498" i="14"/>
  <c r="U498" i="14" s="1"/>
  <c r="R51" i="5"/>
  <c r="S443" i="14"/>
  <c r="U443" i="14"/>
  <c r="S236" i="14"/>
  <c r="U236" i="14"/>
  <c r="S76" i="14"/>
  <c r="U76" i="14"/>
  <c r="S177" i="14"/>
  <c r="U177" i="14"/>
  <c r="S481" i="14"/>
  <c r="U481" i="14"/>
  <c r="S568" i="14"/>
  <c r="U568" i="14"/>
  <c r="U658" i="14"/>
  <c r="S785" i="14"/>
  <c r="U785" i="14"/>
  <c r="S852" i="14"/>
  <c r="U852" i="14"/>
  <c r="Q840" i="14"/>
  <c r="U840" i="14" s="1"/>
  <c r="S842" i="14"/>
  <c r="U842" i="14"/>
  <c r="S994" i="14"/>
  <c r="U994" i="14"/>
  <c r="S121" i="14"/>
  <c r="U121" i="14"/>
  <c r="S232" i="14"/>
  <c r="U232" i="14"/>
  <c r="S365" i="14"/>
  <c r="U365" i="14"/>
  <c r="S440" i="14"/>
  <c r="U440" i="14"/>
  <c r="S1179" i="14"/>
  <c r="U1179" i="14"/>
  <c r="S20" i="14"/>
  <c r="U20" i="14"/>
  <c r="S843" i="14"/>
  <c r="U843" i="14"/>
  <c r="S873" i="14"/>
  <c r="U873" i="14"/>
  <c r="S982" i="14"/>
  <c r="U982" i="14"/>
  <c r="S1081" i="14"/>
  <c r="U1081" i="14"/>
  <c r="S17" i="14"/>
  <c r="U17" i="14"/>
  <c r="S575" i="14"/>
  <c r="U575" i="14"/>
  <c r="S776" i="14"/>
  <c r="U776" i="14"/>
  <c r="S780" i="14"/>
  <c r="U780" i="14"/>
  <c r="S208" i="14"/>
  <c r="U208" i="14"/>
  <c r="S496" i="14"/>
  <c r="U496" i="14"/>
  <c r="U613" i="14"/>
  <c r="S613" i="14"/>
  <c r="S1176" i="14"/>
  <c r="U1176" i="14"/>
  <c r="S500" i="14"/>
  <c r="U500" i="14"/>
  <c r="S179" i="14"/>
  <c r="U179" i="14"/>
  <c r="S151" i="14"/>
  <c r="U151" i="14"/>
  <c r="S233" i="14"/>
  <c r="U233" i="14"/>
  <c r="S733" i="14"/>
  <c r="U733" i="14"/>
  <c r="S839" i="14"/>
  <c r="U839" i="14"/>
  <c r="S874" i="14"/>
  <c r="U874" i="14"/>
  <c r="S1024" i="14"/>
  <c r="U1024" i="14"/>
  <c r="Q1036" i="14"/>
  <c r="U1036" i="14" s="1"/>
  <c r="U1042" i="14"/>
  <c r="S1174" i="14"/>
  <c r="U1174" i="14"/>
  <c r="U180" i="14"/>
  <c r="S180" i="14"/>
  <c r="S786" i="14"/>
  <c r="U786" i="14"/>
  <c r="S779" i="14"/>
  <c r="U779" i="14"/>
  <c r="S1261" i="14"/>
  <c r="U1261" i="14"/>
  <c r="S190" i="14"/>
  <c r="U190" i="14"/>
  <c r="S1164" i="14"/>
  <c r="U1164" i="14"/>
  <c r="S246" i="14"/>
  <c r="U246" i="14"/>
  <c r="S43" i="14"/>
  <c r="U43" i="14"/>
  <c r="S635" i="14"/>
  <c r="U635" i="14"/>
  <c r="S782" i="14"/>
  <c r="U782" i="14"/>
  <c r="S1057" i="14"/>
  <c r="U1057" i="14"/>
  <c r="S364" i="14"/>
  <c r="U364" i="14"/>
  <c r="S157" i="14"/>
  <c r="U157" i="14"/>
  <c r="S175" i="14"/>
  <c r="U175" i="14"/>
  <c r="S368" i="14"/>
  <c r="U368" i="14"/>
  <c r="U651" i="14"/>
  <c r="S921" i="14"/>
  <c r="U921" i="14"/>
  <c r="S967" i="14"/>
  <c r="U967" i="14"/>
  <c r="S1051" i="14"/>
  <c r="U1051" i="14"/>
  <c r="S369" i="14"/>
  <c r="U369" i="14"/>
  <c r="S1175" i="14"/>
  <c r="U1175" i="14"/>
  <c r="S16" i="14"/>
  <c r="U16" i="14"/>
  <c r="S37" i="14"/>
  <c r="U37" i="14"/>
  <c r="U176" i="14"/>
  <c r="S176" i="14"/>
  <c r="S237" i="14"/>
  <c r="U237" i="14"/>
  <c r="S441" i="14"/>
  <c r="U441" i="14"/>
  <c r="S444" i="14"/>
  <c r="U444" i="14"/>
  <c r="S574" i="14"/>
  <c r="U574" i="14"/>
  <c r="U657" i="14"/>
  <c r="S783" i="14"/>
  <c r="U783" i="14"/>
  <c r="S781" i="14"/>
  <c r="U781" i="14"/>
  <c r="U838" i="14"/>
  <c r="S838" i="14"/>
  <c r="S931" i="14"/>
  <c r="U931" i="14"/>
  <c r="Q911" i="14"/>
  <c r="U911" i="14" s="1"/>
  <c r="U920" i="14"/>
  <c r="Q1041" i="14"/>
  <c r="U1041" i="14" s="1"/>
  <c r="U1047" i="14"/>
  <c r="S1068" i="14"/>
  <c r="U1068" i="14"/>
  <c r="S1189" i="14"/>
  <c r="U1189" i="14"/>
  <c r="S439" i="14"/>
  <c r="U439" i="14"/>
  <c r="S1178" i="14"/>
  <c r="U1178" i="14"/>
  <c r="S775" i="14"/>
  <c r="U775" i="14"/>
  <c r="M47" i="5"/>
  <c r="M49" i="5"/>
  <c r="N37" i="5"/>
  <c r="N39" i="5"/>
  <c r="G57" i="5"/>
  <c r="G59" i="5"/>
  <c r="I37" i="5"/>
  <c r="I39" i="5"/>
  <c r="I47" i="5"/>
  <c r="I49" i="5"/>
  <c r="H47" i="5"/>
  <c r="H49" i="5"/>
  <c r="O47" i="5"/>
  <c r="O49" i="5"/>
  <c r="P57" i="5"/>
  <c r="P59" i="5"/>
  <c r="D19" i="5"/>
  <c r="E47" i="5"/>
  <c r="E49" i="5"/>
  <c r="O27" i="5"/>
  <c r="O29" i="5"/>
  <c r="D27" i="5"/>
  <c r="D29" i="5"/>
  <c r="N57" i="5"/>
  <c r="N59" i="5"/>
  <c r="P37" i="5"/>
  <c r="P39" i="5"/>
  <c r="P47" i="5"/>
  <c r="P49" i="5"/>
  <c r="H57" i="5"/>
  <c r="H59" i="5"/>
  <c r="M57" i="5"/>
  <c r="M59" i="5"/>
  <c r="I17" i="5"/>
  <c r="I19" i="5"/>
  <c r="L17" i="5"/>
  <c r="L19" i="5"/>
  <c r="E57" i="5"/>
  <c r="E59" i="5"/>
  <c r="L57" i="5"/>
  <c r="L59" i="5"/>
  <c r="O57" i="5"/>
  <c r="O59" i="5"/>
  <c r="O37" i="5"/>
  <c r="O39" i="5"/>
  <c r="N47" i="5"/>
  <c r="N49" i="5"/>
  <c r="G27" i="5"/>
  <c r="G29" i="5"/>
  <c r="K47" i="5"/>
  <c r="K49" i="5"/>
  <c r="F47" i="5"/>
  <c r="F49" i="5"/>
  <c r="I57" i="5"/>
  <c r="I59" i="5"/>
  <c r="D67" i="5"/>
  <c r="D69" i="5"/>
  <c r="Q38" i="3"/>
  <c r="U38" i="3" s="1"/>
  <c r="R41" i="5"/>
  <c r="R24" i="4"/>
  <c r="K27" i="4" s="1"/>
  <c r="R60" i="4"/>
  <c r="K63" i="4" s="1"/>
  <c r="P11" i="3"/>
  <c r="I11" i="3"/>
  <c r="K91" i="4"/>
  <c r="R61" i="5"/>
  <c r="E578" i="14"/>
  <c r="E494" i="14" s="1"/>
  <c r="C20" i="3" s="1"/>
  <c r="Q608" i="14"/>
  <c r="E579" i="14"/>
  <c r="E495" i="14" s="1"/>
  <c r="C21" i="3" s="1"/>
  <c r="C9" i="3" s="1"/>
  <c r="Q609" i="14"/>
  <c r="K53" i="4"/>
  <c r="O16" i="3"/>
  <c r="M91" i="4"/>
  <c r="F91" i="4"/>
  <c r="J91" i="4"/>
  <c r="D91" i="4"/>
  <c r="M39" i="4"/>
  <c r="K39" i="4"/>
  <c r="F39" i="4"/>
  <c r="Q11" i="5"/>
  <c r="J12" i="4"/>
  <c r="F9" i="4"/>
  <c r="H57" i="4"/>
  <c r="F57" i="4"/>
  <c r="G57" i="4"/>
  <c r="N57" i="4"/>
  <c r="E57" i="4"/>
  <c r="L57" i="4"/>
  <c r="K57" i="4"/>
  <c r="D57" i="4"/>
  <c r="P57" i="4"/>
  <c r="Q39" i="4"/>
  <c r="Q12" i="4"/>
  <c r="N81" i="4"/>
  <c r="C27" i="1"/>
  <c r="O27" i="1" s="1"/>
  <c r="L29" i="4"/>
  <c r="L25" i="5"/>
  <c r="L29" i="5" s="1"/>
  <c r="M40" i="3"/>
  <c r="P40" i="3" s="1"/>
  <c r="Q1044" i="14"/>
  <c r="P624" i="14"/>
  <c r="O24" i="3" s="1"/>
  <c r="Q632" i="14"/>
  <c r="M624" i="14"/>
  <c r="L24" i="3" s="1"/>
  <c r="Q636" i="14"/>
  <c r="Q631" i="14"/>
  <c r="Q777" i="14"/>
  <c r="Q778" i="14"/>
  <c r="M81" i="4"/>
  <c r="M65" i="5"/>
  <c r="Q1173" i="14"/>
  <c r="R43" i="3"/>
  <c r="K37" i="1" s="1"/>
  <c r="R42" i="3"/>
  <c r="H37" i="1" s="1"/>
  <c r="R41" i="3"/>
  <c r="E37" i="1" s="1"/>
  <c r="R40" i="3"/>
  <c r="R44" i="3"/>
  <c r="N37" i="1" s="1"/>
  <c r="R45" i="3"/>
  <c r="S1036" i="14"/>
  <c r="C32" i="1"/>
  <c r="F32" i="1" s="1"/>
  <c r="R26" i="3"/>
  <c r="N22" i="1" s="1"/>
  <c r="R27" i="3"/>
  <c r="R25" i="3"/>
  <c r="K22" i="1" s="1"/>
  <c r="R22" i="3"/>
  <c r="R23" i="3"/>
  <c r="E22" i="1" s="1"/>
  <c r="R24" i="3"/>
  <c r="H22" i="1" s="1"/>
  <c r="Q491" i="14"/>
  <c r="R21" i="3"/>
  <c r="R17" i="3"/>
  <c r="E17" i="1" s="1"/>
  <c r="R16" i="3"/>
  <c r="R19" i="3"/>
  <c r="K17" i="1" s="1"/>
  <c r="R20" i="3"/>
  <c r="N17" i="1" s="1"/>
  <c r="R18" i="3"/>
  <c r="H17" i="1" s="1"/>
  <c r="R13" i="3"/>
  <c r="K12" i="1" s="1"/>
  <c r="R11" i="3"/>
  <c r="E12" i="1" s="1"/>
  <c r="R12" i="3"/>
  <c r="H12" i="1" s="1"/>
  <c r="R15" i="3"/>
  <c r="R14" i="3"/>
  <c r="N12" i="1" s="1"/>
  <c r="R10" i="3"/>
  <c r="I33" i="3"/>
  <c r="L493" i="14"/>
  <c r="K19" i="3" s="1"/>
  <c r="K1171" i="14"/>
  <c r="J43" i="3" s="1"/>
  <c r="O65" i="5"/>
  <c r="O81" i="4"/>
  <c r="Q1169" i="14"/>
  <c r="I42" i="3"/>
  <c r="Q1172" i="14"/>
  <c r="I43" i="3"/>
  <c r="D81" i="4"/>
  <c r="D87" i="4" s="1"/>
  <c r="Q1045" i="14"/>
  <c r="K625" i="14"/>
  <c r="J25" i="3" s="1"/>
  <c r="M493" i="14"/>
  <c r="L19" i="3" s="1"/>
  <c r="S497" i="14"/>
  <c r="O29" i="4"/>
  <c r="M35" i="4" s="1"/>
  <c r="D29" i="4"/>
  <c r="C16" i="3"/>
  <c r="K25" i="5"/>
  <c r="E25" i="5"/>
  <c r="Q442" i="14"/>
  <c r="K10" i="3"/>
  <c r="K4" i="3" s="1"/>
  <c r="H6" i="14"/>
  <c r="N1170" i="14"/>
  <c r="M42" i="3" s="1"/>
  <c r="I30" i="3"/>
  <c r="N30" i="3"/>
  <c r="O30" i="3"/>
  <c r="J6" i="14"/>
  <c r="K30" i="3"/>
  <c r="I31" i="3"/>
  <c r="M625" i="14"/>
  <c r="L25" i="3" s="1"/>
  <c r="O625" i="14"/>
  <c r="N25" i="3" s="1"/>
  <c r="N624" i="14"/>
  <c r="M24" i="3" s="1"/>
  <c r="L624" i="14"/>
  <c r="K24" i="3" s="1"/>
  <c r="I18" i="3"/>
  <c r="M492" i="14"/>
  <c r="L18" i="3" s="1"/>
  <c r="J7" i="14"/>
  <c r="Q499" i="14"/>
  <c r="Q367" i="14"/>
  <c r="M13" i="14"/>
  <c r="L13" i="3" s="1"/>
  <c r="Q366" i="14"/>
  <c r="F6" i="3"/>
  <c r="Q234" i="14"/>
  <c r="H13" i="3"/>
  <c r="H7" i="3" s="1"/>
  <c r="D7" i="3"/>
  <c r="G6" i="14"/>
  <c r="O12" i="14"/>
  <c r="N12" i="3" s="1"/>
  <c r="E6" i="3"/>
  <c r="H7" i="14"/>
  <c r="G7" i="14"/>
  <c r="G7" i="3"/>
  <c r="E6" i="14"/>
  <c r="F6" i="14"/>
  <c r="I65" i="5"/>
  <c r="P81" i="4"/>
  <c r="M1170" i="14"/>
  <c r="L42" i="3" s="1"/>
  <c r="M1171" i="14"/>
  <c r="L43" i="3" s="1"/>
  <c r="E40" i="3"/>
  <c r="P65" i="5"/>
  <c r="P69" i="5" s="1"/>
  <c r="D40" i="3"/>
  <c r="G81" i="4"/>
  <c r="F87" i="4" s="1"/>
  <c r="F65" i="5"/>
  <c r="E65" i="5"/>
  <c r="E69" i="5" s="1"/>
  <c r="H40" i="3"/>
  <c r="Q1168" i="14"/>
  <c r="K65" i="5"/>
  <c r="C40" i="3"/>
  <c r="K81" i="4"/>
  <c r="Q1177" i="14"/>
  <c r="G65" i="5"/>
  <c r="H65" i="5"/>
  <c r="G40" i="3"/>
  <c r="L81" i="4"/>
  <c r="L65" i="5"/>
  <c r="S1040" i="14"/>
  <c r="S1046" i="14"/>
  <c r="M75" i="4"/>
  <c r="P36" i="3"/>
  <c r="Q36" i="3" s="1"/>
  <c r="P37" i="3"/>
  <c r="S1047" i="14"/>
  <c r="F75" i="4"/>
  <c r="Q1037" i="14"/>
  <c r="S1043" i="14"/>
  <c r="Q35" i="3"/>
  <c r="S1042" i="14"/>
  <c r="Q39" i="3"/>
  <c r="I34" i="3"/>
  <c r="K57" i="5"/>
  <c r="Q55" i="5"/>
  <c r="K60" i="5"/>
  <c r="K64" i="5" s="1"/>
  <c r="F60" i="5"/>
  <c r="F57" i="5"/>
  <c r="Q69" i="4"/>
  <c r="K75" i="4"/>
  <c r="M60" i="5"/>
  <c r="D57" i="5"/>
  <c r="J55" i="5"/>
  <c r="J59" i="5" s="1"/>
  <c r="D60" i="5"/>
  <c r="D64" i="5" s="1"/>
  <c r="P34" i="3"/>
  <c r="J69" i="4"/>
  <c r="D75" i="4"/>
  <c r="L910" i="14"/>
  <c r="N53" i="4"/>
  <c r="O53" i="4"/>
  <c r="O31" i="3"/>
  <c r="O910" i="14"/>
  <c r="S911" i="14"/>
  <c r="Q912" i="14"/>
  <c r="Q919" i="14"/>
  <c r="J31" i="3"/>
  <c r="M910" i="14"/>
  <c r="P29" i="3"/>
  <c r="M53" i="4"/>
  <c r="P32" i="3"/>
  <c r="L30" i="3"/>
  <c r="M30" i="3"/>
  <c r="S920" i="14"/>
  <c r="S916" i="14"/>
  <c r="Q907" i="14"/>
  <c r="I28" i="3"/>
  <c r="Q28" i="3" s="1"/>
  <c r="L45" i="5"/>
  <c r="L49" i="5" s="1"/>
  <c r="L53" i="4"/>
  <c r="I29" i="3"/>
  <c r="I32" i="3"/>
  <c r="P33" i="3"/>
  <c r="S925" i="14"/>
  <c r="G45" i="5"/>
  <c r="G53" i="4"/>
  <c r="D50" i="5"/>
  <c r="D54" i="5" s="1"/>
  <c r="D47" i="5"/>
  <c r="M50" i="5"/>
  <c r="D59" i="4"/>
  <c r="K909" i="14"/>
  <c r="J30" i="3"/>
  <c r="Q908" i="14"/>
  <c r="S917" i="14"/>
  <c r="S918" i="14"/>
  <c r="Q909" i="14"/>
  <c r="Q626" i="14"/>
  <c r="C22" i="3"/>
  <c r="P625" i="14"/>
  <c r="O25" i="3" s="1"/>
  <c r="M35" i="5"/>
  <c r="N41" i="4"/>
  <c r="I27" i="3"/>
  <c r="P41" i="4"/>
  <c r="L625" i="14"/>
  <c r="K25" i="3" s="1"/>
  <c r="C5" i="3"/>
  <c r="G41" i="4"/>
  <c r="D35" i="5"/>
  <c r="I26" i="3"/>
  <c r="O22" i="3"/>
  <c r="P23" i="3"/>
  <c r="S847" i="14"/>
  <c r="Q841" i="14"/>
  <c r="K41" i="4"/>
  <c r="M41" i="4"/>
  <c r="I41" i="4"/>
  <c r="N8" i="3"/>
  <c r="H35" i="5"/>
  <c r="C8" i="3"/>
  <c r="H41" i="4"/>
  <c r="L41" i="4"/>
  <c r="E35" i="5"/>
  <c r="P27" i="3"/>
  <c r="P26" i="3"/>
  <c r="E22" i="3"/>
  <c r="D22" i="3"/>
  <c r="F22" i="3"/>
  <c r="I23" i="3"/>
  <c r="L35" i="5"/>
  <c r="F35" i="5"/>
  <c r="D47" i="4"/>
  <c r="O624" i="14"/>
  <c r="N24" i="3" s="1"/>
  <c r="K8" i="3"/>
  <c r="O41" i="4"/>
  <c r="K35" i="5"/>
  <c r="K39" i="5" s="1"/>
  <c r="H22" i="3"/>
  <c r="N22" i="3"/>
  <c r="M22" i="3"/>
  <c r="N625" i="14"/>
  <c r="M25" i="3" s="1"/>
  <c r="S790" i="14"/>
  <c r="Q784" i="14"/>
  <c r="H24" i="3"/>
  <c r="H6" i="3" s="1"/>
  <c r="F7" i="14"/>
  <c r="D24" i="3"/>
  <c r="D6" i="3" s="1"/>
  <c r="C24" i="3"/>
  <c r="E25" i="3"/>
  <c r="E7" i="3" s="1"/>
  <c r="F25" i="3"/>
  <c r="F7" i="3" s="1"/>
  <c r="C25" i="3"/>
  <c r="I6" i="14"/>
  <c r="I7" i="14"/>
  <c r="G37" i="5"/>
  <c r="O493" i="14"/>
  <c r="N19" i="3" s="1"/>
  <c r="P4" i="14"/>
  <c r="E29" i="4"/>
  <c r="K492" i="14"/>
  <c r="J18" i="3" s="1"/>
  <c r="H5" i="3"/>
  <c r="P25" i="5"/>
  <c r="N25" i="5"/>
  <c r="F25" i="5"/>
  <c r="I25" i="5"/>
  <c r="N4" i="14"/>
  <c r="H25" i="5"/>
  <c r="P20" i="3"/>
  <c r="H29" i="4"/>
  <c r="H16" i="3"/>
  <c r="L492" i="14"/>
  <c r="K18" i="3" s="1"/>
  <c r="F29" i="4"/>
  <c r="J16" i="3"/>
  <c r="J4" i="3" s="1"/>
  <c r="G5" i="3"/>
  <c r="M16" i="3"/>
  <c r="P17" i="3"/>
  <c r="I17" i="3"/>
  <c r="P21" i="3"/>
  <c r="I20" i="3"/>
  <c r="J9" i="3"/>
  <c r="D8" i="3"/>
  <c r="L16" i="3"/>
  <c r="N16" i="3"/>
  <c r="O9" i="3"/>
  <c r="N9" i="3"/>
  <c r="M25" i="5"/>
  <c r="G29" i="4"/>
  <c r="D5" i="3"/>
  <c r="N493" i="14"/>
  <c r="M19" i="3" s="1"/>
  <c r="F16" i="3"/>
  <c r="S582" i="14"/>
  <c r="Q576" i="14"/>
  <c r="S583" i="14"/>
  <c r="Q490" i="14"/>
  <c r="S501" i="14"/>
  <c r="S504" i="14"/>
  <c r="P13" i="14"/>
  <c r="O13" i="3" s="1"/>
  <c r="F4" i="14"/>
  <c r="H4" i="14"/>
  <c r="M15" i="5"/>
  <c r="O17" i="4"/>
  <c r="M4" i="14"/>
  <c r="N5" i="3"/>
  <c r="O4" i="14"/>
  <c r="E17" i="4"/>
  <c r="F10" i="3"/>
  <c r="O5" i="14"/>
  <c r="E15" i="5"/>
  <c r="G15" i="5"/>
  <c r="L10" i="3"/>
  <c r="O15" i="5"/>
  <c r="R5" i="14"/>
  <c r="L17" i="4"/>
  <c r="M12" i="14"/>
  <c r="L12" i="3" s="1"/>
  <c r="H5" i="14"/>
  <c r="I17" i="4"/>
  <c r="H10" i="3"/>
  <c r="J4" i="14"/>
  <c r="F5" i="3"/>
  <c r="L4" i="14"/>
  <c r="O13" i="14"/>
  <c r="N13" i="3" s="1"/>
  <c r="P5" i="14"/>
  <c r="P15" i="5"/>
  <c r="N15" i="5"/>
  <c r="O5" i="3"/>
  <c r="M5" i="14"/>
  <c r="M10" i="3"/>
  <c r="P17" i="4"/>
  <c r="I4" i="14"/>
  <c r="L5" i="14"/>
  <c r="H15" i="5"/>
  <c r="O10" i="3"/>
  <c r="N17" i="4"/>
  <c r="G10" i="3"/>
  <c r="K5" i="3"/>
  <c r="L5" i="3"/>
  <c r="K5" i="14"/>
  <c r="M5" i="3"/>
  <c r="N5" i="14"/>
  <c r="E5" i="14"/>
  <c r="F8" i="14"/>
  <c r="F5" i="14"/>
  <c r="I5" i="14"/>
  <c r="D17" i="4"/>
  <c r="K15" i="5"/>
  <c r="C10" i="3"/>
  <c r="K17" i="4"/>
  <c r="E4" i="14"/>
  <c r="G5" i="14"/>
  <c r="K4" i="14"/>
  <c r="E5" i="3"/>
  <c r="J5" i="14"/>
  <c r="J8" i="14"/>
  <c r="L12" i="14"/>
  <c r="K12" i="3" s="1"/>
  <c r="H9" i="3"/>
  <c r="E8" i="3"/>
  <c r="I8" i="14"/>
  <c r="K9" i="3"/>
  <c r="L8" i="14"/>
  <c r="P12" i="14"/>
  <c r="O12" i="3" s="1"/>
  <c r="S292" i="14"/>
  <c r="Q235" i="14"/>
  <c r="R8" i="14"/>
  <c r="H8" i="3"/>
  <c r="M9" i="3"/>
  <c r="G9" i="3"/>
  <c r="I9" i="14"/>
  <c r="M9" i="14"/>
  <c r="R7" i="14"/>
  <c r="F9" i="14"/>
  <c r="N8" i="14"/>
  <c r="F8" i="3"/>
  <c r="H8" i="14"/>
  <c r="I15" i="3"/>
  <c r="M8" i="3"/>
  <c r="Q15" i="14"/>
  <c r="O9" i="14"/>
  <c r="L9" i="3"/>
  <c r="D9" i="3"/>
  <c r="E9" i="3"/>
  <c r="P9" i="14"/>
  <c r="K8" i="14"/>
  <c r="K9" i="14"/>
  <c r="L8" i="3"/>
  <c r="N9" i="14"/>
  <c r="G9" i="14"/>
  <c r="P15" i="3"/>
  <c r="P14" i="3"/>
  <c r="I14" i="3"/>
  <c r="M8" i="14"/>
  <c r="R4" i="14"/>
  <c r="L9" i="14"/>
  <c r="F9" i="3"/>
  <c r="O8" i="14"/>
  <c r="J9" i="14"/>
  <c r="G8" i="14"/>
  <c r="H9" i="14"/>
  <c r="K13" i="14"/>
  <c r="J13" i="3" s="1"/>
  <c r="L13" i="14"/>
  <c r="K13" i="3" s="1"/>
  <c r="N12" i="14"/>
  <c r="M12" i="3" s="1"/>
  <c r="R9" i="14"/>
  <c r="P8" i="14"/>
  <c r="O8" i="3"/>
  <c r="K12" i="14"/>
  <c r="J12" i="3" s="1"/>
  <c r="R6" i="14"/>
  <c r="Q11" i="14"/>
  <c r="G4" i="14"/>
  <c r="F17" i="4"/>
  <c r="F15" i="5"/>
  <c r="N13" i="14"/>
  <c r="M13" i="3" s="1"/>
  <c r="Q178" i="14"/>
  <c r="Q14" i="14"/>
  <c r="Q10" i="14"/>
  <c r="G6" i="3"/>
  <c r="I12" i="3"/>
  <c r="G8" i="3"/>
  <c r="S21" i="14"/>
  <c r="Q19" i="14"/>
  <c r="U19" i="14" s="1"/>
  <c r="S25" i="14"/>
  <c r="S18" i="14"/>
  <c r="D17" i="5"/>
  <c r="S1232" i="14"/>
  <c r="K43" i="3"/>
  <c r="S1236" i="14"/>
  <c r="S1231" i="14"/>
  <c r="P45" i="3"/>
  <c r="S1235" i="14"/>
  <c r="P44" i="3"/>
  <c r="J8" i="3"/>
  <c r="I44" i="3"/>
  <c r="I45" i="3"/>
  <c r="S1252" i="14"/>
  <c r="Q1234" i="14"/>
  <c r="U1234" i="14" s="1"/>
  <c r="N67" i="5"/>
  <c r="J5" i="3"/>
  <c r="P41" i="3"/>
  <c r="Q1233" i="14"/>
  <c r="U1233" i="14" s="1"/>
  <c r="S1251" i="14"/>
  <c r="I41" i="3"/>
  <c r="R71" i="5"/>
  <c r="J11" i="5"/>
  <c r="R6" i="5"/>
  <c r="R21" i="5"/>
  <c r="R76" i="4"/>
  <c r="M63" i="4"/>
  <c r="R48" i="4"/>
  <c r="D39" i="4"/>
  <c r="M27" i="4"/>
  <c r="D27" i="4"/>
  <c r="Q27" i="4"/>
  <c r="E8" i="14" l="1"/>
  <c r="S840" i="14"/>
  <c r="E7" i="1"/>
  <c r="G37" i="1" s="1"/>
  <c r="H7" i="1"/>
  <c r="K7" i="1"/>
  <c r="Q63" i="4"/>
  <c r="F63" i="4"/>
  <c r="D63" i="4"/>
  <c r="S1041" i="14"/>
  <c r="S490" i="14"/>
  <c r="U490" i="14"/>
  <c r="S1168" i="14"/>
  <c r="U1168" i="14"/>
  <c r="Q622" i="14"/>
  <c r="U631" i="14"/>
  <c r="S10" i="14"/>
  <c r="U10" i="14"/>
  <c r="S909" i="14"/>
  <c r="U909" i="14"/>
  <c r="S912" i="14"/>
  <c r="U912" i="14"/>
  <c r="S1045" i="14"/>
  <c r="U1045" i="14"/>
  <c r="S777" i="14"/>
  <c r="U777" i="14"/>
  <c r="S1044" i="14"/>
  <c r="U1044" i="14"/>
  <c r="U609" i="14"/>
  <c r="S609" i="14"/>
  <c r="S14" i="14"/>
  <c r="U14" i="14"/>
  <c r="S178" i="14"/>
  <c r="U178" i="14"/>
  <c r="S1037" i="14"/>
  <c r="U1037" i="14"/>
  <c r="S1173" i="14"/>
  <c r="U1173" i="14"/>
  <c r="S636" i="14"/>
  <c r="U636" i="14"/>
  <c r="U608" i="14"/>
  <c r="S608" i="14"/>
  <c r="S841" i="14"/>
  <c r="U841" i="14"/>
  <c r="S907" i="14"/>
  <c r="U907" i="14"/>
  <c r="S366" i="14"/>
  <c r="U366" i="14"/>
  <c r="E9" i="14"/>
  <c r="S576" i="14"/>
  <c r="U576" i="14"/>
  <c r="I21" i="3"/>
  <c r="I9" i="3" s="1"/>
  <c r="S784" i="14"/>
  <c r="U784" i="14"/>
  <c r="S908" i="14"/>
  <c r="U908" i="14"/>
  <c r="S1177" i="14"/>
  <c r="U1177" i="14"/>
  <c r="S367" i="14"/>
  <c r="U367" i="14"/>
  <c r="S442" i="14"/>
  <c r="U442" i="14"/>
  <c r="S1172" i="14"/>
  <c r="U1172" i="14"/>
  <c r="S11" i="14"/>
  <c r="U11" i="14"/>
  <c r="S499" i="14"/>
  <c r="U499" i="14"/>
  <c r="Q623" i="14"/>
  <c r="U632" i="14"/>
  <c r="S15" i="14"/>
  <c r="U15" i="14"/>
  <c r="S235" i="14"/>
  <c r="U235" i="14"/>
  <c r="S626" i="14"/>
  <c r="U626" i="14"/>
  <c r="S919" i="14"/>
  <c r="U919" i="14"/>
  <c r="S234" i="14"/>
  <c r="U234" i="14"/>
  <c r="S1169" i="14"/>
  <c r="U1169" i="14"/>
  <c r="S491" i="14"/>
  <c r="U491" i="14"/>
  <c r="S778" i="14"/>
  <c r="U778" i="14"/>
  <c r="N17" i="5"/>
  <c r="N19" i="5"/>
  <c r="H67" i="5"/>
  <c r="H69" i="5"/>
  <c r="S39" i="3"/>
  <c r="U39" i="3"/>
  <c r="H27" i="5"/>
  <c r="H29" i="5"/>
  <c r="D37" i="5"/>
  <c r="D39" i="5"/>
  <c r="O67" i="5"/>
  <c r="O69" i="5"/>
  <c r="M67" i="5"/>
  <c r="M69" i="5"/>
  <c r="E17" i="5"/>
  <c r="E19" i="5"/>
  <c r="M40" i="5"/>
  <c r="M39" i="5"/>
  <c r="H31" i="1"/>
  <c r="H35" i="1" s="1"/>
  <c r="U36" i="3"/>
  <c r="K17" i="5"/>
  <c r="K19" i="5"/>
  <c r="F37" i="5"/>
  <c r="F39" i="5"/>
  <c r="E37" i="5"/>
  <c r="E39" i="5"/>
  <c r="S35" i="3"/>
  <c r="U35" i="3"/>
  <c r="E27" i="5"/>
  <c r="E29" i="5"/>
  <c r="P17" i="5"/>
  <c r="P19" i="5"/>
  <c r="F67" i="5"/>
  <c r="F69" i="5"/>
  <c r="I27" i="5"/>
  <c r="I29" i="5"/>
  <c r="L37" i="5"/>
  <c r="L39" i="5"/>
  <c r="M52" i="5"/>
  <c r="M54" i="5"/>
  <c r="F62" i="5"/>
  <c r="F64" i="5"/>
  <c r="K27" i="5"/>
  <c r="K29" i="5"/>
  <c r="M17" i="5"/>
  <c r="M19" i="5"/>
  <c r="F17" i="5"/>
  <c r="F19" i="5"/>
  <c r="H17" i="5"/>
  <c r="H19" i="5"/>
  <c r="G67" i="5"/>
  <c r="G69" i="5"/>
  <c r="O17" i="5"/>
  <c r="O19" i="5"/>
  <c r="F27" i="5"/>
  <c r="F29" i="5"/>
  <c r="L67" i="5"/>
  <c r="L69" i="5"/>
  <c r="K67" i="5"/>
  <c r="K69" i="5"/>
  <c r="Q37" i="3"/>
  <c r="U37" i="3" s="1"/>
  <c r="J45" i="5"/>
  <c r="J49" i="5" s="1"/>
  <c r="G49" i="5"/>
  <c r="M62" i="5"/>
  <c r="M64" i="5"/>
  <c r="I67" i="5"/>
  <c r="I69" i="5"/>
  <c r="M27" i="5"/>
  <c r="M29" i="5"/>
  <c r="N27" i="5"/>
  <c r="N29" i="5"/>
  <c r="Q57" i="5"/>
  <c r="Q59" i="5"/>
  <c r="D5" i="5"/>
  <c r="D9" i="5" s="1"/>
  <c r="G17" i="5"/>
  <c r="G19" i="5"/>
  <c r="P27" i="5"/>
  <c r="P29" i="5"/>
  <c r="H37" i="5"/>
  <c r="H39" i="5"/>
  <c r="S28" i="3"/>
  <c r="U28" i="3"/>
  <c r="F27" i="4"/>
  <c r="J63" i="4"/>
  <c r="J27" i="4"/>
  <c r="K35" i="4"/>
  <c r="Q35" i="4" s="1"/>
  <c r="J51" i="4"/>
  <c r="Q11" i="3"/>
  <c r="K59" i="4"/>
  <c r="L27" i="5"/>
  <c r="L5" i="5"/>
  <c r="Q578" i="14"/>
  <c r="U578" i="14" s="1"/>
  <c r="Q579" i="14"/>
  <c r="U579" i="14" s="1"/>
  <c r="E577" i="14"/>
  <c r="E493" i="14" s="1"/>
  <c r="Q607" i="14"/>
  <c r="F27" i="1"/>
  <c r="L27" i="1"/>
  <c r="I27" i="1"/>
  <c r="O9" i="4"/>
  <c r="L9" i="4"/>
  <c r="J9" i="4"/>
  <c r="E9" i="4"/>
  <c r="I9" i="4"/>
  <c r="M9" i="4"/>
  <c r="K9" i="4"/>
  <c r="Q9" i="4"/>
  <c r="G9" i="4"/>
  <c r="H9" i="4"/>
  <c r="N9" i="4"/>
  <c r="P9" i="4"/>
  <c r="D9" i="4"/>
  <c r="R9" i="4"/>
  <c r="R12" i="4"/>
  <c r="C17" i="1"/>
  <c r="Q1038" i="14"/>
  <c r="I32" i="1"/>
  <c r="S632" i="14"/>
  <c r="S631" i="14"/>
  <c r="Q627" i="14"/>
  <c r="Q634" i="14"/>
  <c r="Q633" i="14"/>
  <c r="C22" i="1"/>
  <c r="F22" i="1" s="1"/>
  <c r="E4" i="3"/>
  <c r="R4" i="3"/>
  <c r="M87" i="4"/>
  <c r="L32" i="1"/>
  <c r="O32" i="1"/>
  <c r="Q33" i="3"/>
  <c r="R9" i="3"/>
  <c r="R5" i="3"/>
  <c r="M12" i="1"/>
  <c r="R7" i="3"/>
  <c r="C12" i="1"/>
  <c r="R8" i="3"/>
  <c r="R6" i="3"/>
  <c r="Q29" i="4"/>
  <c r="M70" i="5"/>
  <c r="P42" i="3"/>
  <c r="Q42" i="3" s="1"/>
  <c r="U42" i="3" s="1"/>
  <c r="Q1039" i="14"/>
  <c r="M59" i="4"/>
  <c r="K47" i="4"/>
  <c r="M37" i="5"/>
  <c r="Q27" i="3"/>
  <c r="D30" i="5"/>
  <c r="D5" i="4"/>
  <c r="D35" i="4"/>
  <c r="E5" i="4"/>
  <c r="K30" i="5"/>
  <c r="H5" i="4"/>
  <c r="Q12" i="14"/>
  <c r="I10" i="3"/>
  <c r="K23" i="4"/>
  <c r="O6" i="3"/>
  <c r="P24" i="3"/>
  <c r="I24" i="3"/>
  <c r="I6" i="3" s="1"/>
  <c r="C6" i="3"/>
  <c r="P18" i="3"/>
  <c r="Q18" i="3" s="1"/>
  <c r="N7" i="3"/>
  <c r="P19" i="3"/>
  <c r="L7" i="3"/>
  <c r="I13" i="3"/>
  <c r="D4" i="3"/>
  <c r="J81" i="4"/>
  <c r="M7" i="14"/>
  <c r="P43" i="3"/>
  <c r="Q43" i="3" s="1"/>
  <c r="U43" i="3" s="1"/>
  <c r="I40" i="3"/>
  <c r="Q40" i="3" s="1"/>
  <c r="U40" i="3" s="1"/>
  <c r="J65" i="5"/>
  <c r="Q65" i="5"/>
  <c r="D70" i="5"/>
  <c r="P67" i="5"/>
  <c r="E67" i="5"/>
  <c r="K87" i="4"/>
  <c r="F70" i="5"/>
  <c r="H4" i="3"/>
  <c r="G4" i="3"/>
  <c r="Q81" i="4"/>
  <c r="K70" i="5"/>
  <c r="S36" i="3"/>
  <c r="E31" i="1"/>
  <c r="Q34" i="3"/>
  <c r="S38" i="3"/>
  <c r="N31" i="1"/>
  <c r="J75" i="4"/>
  <c r="Q60" i="5"/>
  <c r="K62" i="5"/>
  <c r="D62" i="5"/>
  <c r="J60" i="5"/>
  <c r="J64" i="5" s="1"/>
  <c r="R69" i="4"/>
  <c r="J72" i="4" s="1"/>
  <c r="R55" i="5"/>
  <c r="J57" i="5"/>
  <c r="Q75" i="4"/>
  <c r="M6" i="3"/>
  <c r="M5" i="4"/>
  <c r="O7" i="3"/>
  <c r="Q910" i="14"/>
  <c r="P31" i="3"/>
  <c r="Q31" i="3" s="1"/>
  <c r="Q32" i="3"/>
  <c r="J7" i="3"/>
  <c r="Q29" i="3"/>
  <c r="P30" i="3"/>
  <c r="Q30" i="3" s="1"/>
  <c r="L47" i="5"/>
  <c r="K50" i="5"/>
  <c r="Q45" i="5"/>
  <c r="G5" i="5"/>
  <c r="Q53" i="4"/>
  <c r="F59" i="4"/>
  <c r="J59" i="4" s="1"/>
  <c r="J53" i="4"/>
  <c r="D52" i="5"/>
  <c r="G47" i="5"/>
  <c r="F50" i="5"/>
  <c r="P7" i="14"/>
  <c r="P5" i="4"/>
  <c r="G5" i="4"/>
  <c r="D40" i="5"/>
  <c r="N5" i="4"/>
  <c r="I5" i="4"/>
  <c r="J35" i="5"/>
  <c r="P25" i="3"/>
  <c r="Q26" i="3"/>
  <c r="P22" i="3"/>
  <c r="J41" i="4"/>
  <c r="F47" i="4"/>
  <c r="J47" i="4" s="1"/>
  <c r="Q23" i="3"/>
  <c r="Q41" i="4"/>
  <c r="L5" i="4"/>
  <c r="F40" i="5"/>
  <c r="Q35" i="5"/>
  <c r="O6" i="14"/>
  <c r="K40" i="5"/>
  <c r="O5" i="4"/>
  <c r="M47" i="4"/>
  <c r="I22" i="3"/>
  <c r="N6" i="3"/>
  <c r="K37" i="5"/>
  <c r="N4" i="3"/>
  <c r="I25" i="3"/>
  <c r="K6" i="3"/>
  <c r="M4" i="3"/>
  <c r="L4" i="3"/>
  <c r="Q25" i="5"/>
  <c r="Q17" i="3"/>
  <c r="I5" i="5"/>
  <c r="J6" i="3"/>
  <c r="Q20" i="3"/>
  <c r="F35" i="4"/>
  <c r="J25" i="5"/>
  <c r="I16" i="3"/>
  <c r="P16" i="3"/>
  <c r="F30" i="5"/>
  <c r="F4" i="3"/>
  <c r="M30" i="5"/>
  <c r="M34" i="5" s="1"/>
  <c r="J29" i="4"/>
  <c r="M7" i="3"/>
  <c r="Q492" i="14"/>
  <c r="S498" i="14"/>
  <c r="L6" i="3"/>
  <c r="M5" i="5"/>
  <c r="C4" i="3"/>
  <c r="O5" i="5"/>
  <c r="M6" i="14"/>
  <c r="D20" i="5"/>
  <c r="E5" i="5"/>
  <c r="E9" i="5" s="1"/>
  <c r="F23" i="4"/>
  <c r="O7" i="14"/>
  <c r="P5" i="3"/>
  <c r="L6" i="14"/>
  <c r="H5" i="5"/>
  <c r="L7" i="14"/>
  <c r="P5" i="5"/>
  <c r="P10" i="3"/>
  <c r="P9" i="3"/>
  <c r="N5" i="5"/>
  <c r="K5" i="4"/>
  <c r="Q17" i="4"/>
  <c r="M23" i="4"/>
  <c r="M20" i="5"/>
  <c r="O4" i="3"/>
  <c r="K7" i="3"/>
  <c r="D23" i="4"/>
  <c r="P8" i="3"/>
  <c r="Q15" i="5"/>
  <c r="K20" i="5"/>
  <c r="K5" i="5"/>
  <c r="K9" i="5" s="1"/>
  <c r="K7" i="14"/>
  <c r="P6" i="14"/>
  <c r="Q5" i="14"/>
  <c r="N6" i="14"/>
  <c r="Q15" i="3"/>
  <c r="Q14" i="3"/>
  <c r="U14" i="3" s="1"/>
  <c r="J17" i="4"/>
  <c r="P12" i="3"/>
  <c r="Q12" i="3" s="1"/>
  <c r="K6" i="14"/>
  <c r="J15" i="5"/>
  <c r="J19" i="5" s="1"/>
  <c r="F20" i="5"/>
  <c r="F5" i="5"/>
  <c r="F9" i="5" s="1"/>
  <c r="N7" i="14"/>
  <c r="P13" i="3"/>
  <c r="F5" i="4"/>
  <c r="Q4" i="14"/>
  <c r="S19" i="14"/>
  <c r="Q13" i="14"/>
  <c r="N7" i="1"/>
  <c r="C37" i="1"/>
  <c r="I37" i="1" s="1"/>
  <c r="Q45" i="3"/>
  <c r="U45" i="3" s="1"/>
  <c r="Q44" i="3"/>
  <c r="U44" i="3" s="1"/>
  <c r="I8" i="3"/>
  <c r="J87" i="4"/>
  <c r="Q41" i="3"/>
  <c r="U41" i="3" s="1"/>
  <c r="I5" i="3"/>
  <c r="S1234" i="14"/>
  <c r="Q1171" i="14"/>
  <c r="U1171" i="14" s="1"/>
  <c r="S1233" i="14"/>
  <c r="Q1170" i="14"/>
  <c r="U1170" i="14" s="1"/>
  <c r="R11" i="5"/>
  <c r="Q79" i="4"/>
  <c r="M79" i="4"/>
  <c r="K79" i="4"/>
  <c r="D79" i="4"/>
  <c r="F79" i="4"/>
  <c r="J79" i="4"/>
  <c r="D51" i="4"/>
  <c r="K51" i="4"/>
  <c r="Q51" i="4"/>
  <c r="M51" i="4"/>
  <c r="F51" i="4"/>
  <c r="L17" i="1" l="1"/>
  <c r="C7" i="1"/>
  <c r="S37" i="3"/>
  <c r="Q21" i="3"/>
  <c r="J47" i="5"/>
  <c r="D7" i="5"/>
  <c r="H33" i="1"/>
  <c r="S13" i="14"/>
  <c r="U13" i="14"/>
  <c r="S492" i="14"/>
  <c r="U492" i="14"/>
  <c r="S12" i="14"/>
  <c r="U12" i="14"/>
  <c r="S1039" i="14"/>
  <c r="U1039" i="14"/>
  <c r="S910" i="14"/>
  <c r="U910" i="14"/>
  <c r="S633" i="14"/>
  <c r="U633" i="14"/>
  <c r="S1038" i="14"/>
  <c r="U1038" i="14"/>
  <c r="S623" i="14"/>
  <c r="U623" i="14"/>
  <c r="S622" i="14"/>
  <c r="U622" i="14"/>
  <c r="S634" i="14"/>
  <c r="U634" i="14"/>
  <c r="S5" i="14"/>
  <c r="U5" i="14"/>
  <c r="S627" i="14"/>
  <c r="U627" i="14"/>
  <c r="U607" i="14"/>
  <c r="S607" i="14"/>
  <c r="U4" i="14"/>
  <c r="S4" i="14"/>
  <c r="F22" i="5"/>
  <c r="F24" i="5"/>
  <c r="S23" i="3"/>
  <c r="U23" i="3"/>
  <c r="E33" i="1"/>
  <c r="E35" i="1"/>
  <c r="K32" i="5"/>
  <c r="K34" i="5"/>
  <c r="F12" i="1"/>
  <c r="K31" i="1"/>
  <c r="K52" i="5"/>
  <c r="K54" i="5"/>
  <c r="D22" i="5"/>
  <c r="D24" i="5"/>
  <c r="H11" i="1"/>
  <c r="H15" i="1" s="1"/>
  <c r="U12" i="3"/>
  <c r="H7" i="5"/>
  <c r="H9" i="5"/>
  <c r="O7" i="5"/>
  <c r="O9" i="5"/>
  <c r="N16" i="1"/>
  <c r="U20" i="3"/>
  <c r="Q62" i="5"/>
  <c r="Q64" i="5"/>
  <c r="K72" i="5"/>
  <c r="K74" i="5"/>
  <c r="D72" i="5"/>
  <c r="D74" i="5"/>
  <c r="L7" i="5"/>
  <c r="L9" i="5"/>
  <c r="M22" i="5"/>
  <c r="M24" i="5"/>
  <c r="K22" i="5"/>
  <c r="K24" i="5"/>
  <c r="Q37" i="5"/>
  <c r="Q39" i="5"/>
  <c r="N21" i="1"/>
  <c r="U26" i="3"/>
  <c r="S32" i="3"/>
  <c r="U32" i="3"/>
  <c r="Q67" i="5"/>
  <c r="Q69" i="5"/>
  <c r="D32" i="5"/>
  <c r="D34" i="5"/>
  <c r="M72" i="5"/>
  <c r="M74" i="5"/>
  <c r="F72" i="5"/>
  <c r="F74" i="5"/>
  <c r="J27" i="5"/>
  <c r="J29" i="5"/>
  <c r="H26" i="1"/>
  <c r="H30" i="1" s="1"/>
  <c r="U30" i="3"/>
  <c r="Q17" i="5"/>
  <c r="Q19" i="5"/>
  <c r="M7" i="5"/>
  <c r="M9" i="5"/>
  <c r="I7" i="5"/>
  <c r="I9" i="5"/>
  <c r="F42" i="5"/>
  <c r="F44" i="5"/>
  <c r="G7" i="5"/>
  <c r="G9" i="5"/>
  <c r="K26" i="1"/>
  <c r="U31" i="3"/>
  <c r="R57" i="5"/>
  <c r="R59" i="5"/>
  <c r="N33" i="1"/>
  <c r="N35" i="1"/>
  <c r="J67" i="5"/>
  <c r="J69" i="5"/>
  <c r="S21" i="3"/>
  <c r="U21" i="3"/>
  <c r="S33" i="3"/>
  <c r="U33" i="3"/>
  <c r="Q27" i="5"/>
  <c r="Q29" i="5"/>
  <c r="S34" i="3"/>
  <c r="U34" i="3"/>
  <c r="S18" i="3"/>
  <c r="U18" i="3"/>
  <c r="P7" i="5"/>
  <c r="P9" i="5"/>
  <c r="D42" i="5"/>
  <c r="D44" i="5"/>
  <c r="Q40" i="5"/>
  <c r="K44" i="5"/>
  <c r="E26" i="1"/>
  <c r="U29" i="3"/>
  <c r="S15" i="3"/>
  <c r="U15" i="3"/>
  <c r="N7" i="5"/>
  <c r="N9" i="5"/>
  <c r="F32" i="5"/>
  <c r="F34" i="5"/>
  <c r="S17" i="3"/>
  <c r="U17" i="3"/>
  <c r="J37" i="5"/>
  <c r="J39" i="5"/>
  <c r="F52" i="5"/>
  <c r="F54" i="5"/>
  <c r="Q47" i="5"/>
  <c r="Q49" i="5"/>
  <c r="S27" i="3"/>
  <c r="U27" i="3"/>
  <c r="E11" i="1"/>
  <c r="U11" i="3"/>
  <c r="M42" i="5"/>
  <c r="M44" i="5"/>
  <c r="Q59" i="4"/>
  <c r="R59" i="4" s="1"/>
  <c r="S14" i="3"/>
  <c r="Q8" i="3"/>
  <c r="U8" i="3" s="1"/>
  <c r="Q10" i="3"/>
  <c r="S11" i="3"/>
  <c r="K7" i="5"/>
  <c r="K10" i="5"/>
  <c r="S579" i="14"/>
  <c r="Q495" i="14"/>
  <c r="Q9" i="14" s="1"/>
  <c r="S578" i="14"/>
  <c r="Q494" i="14"/>
  <c r="U494" i="14" s="1"/>
  <c r="Q577" i="14"/>
  <c r="U577" i="14" s="1"/>
  <c r="C19" i="3"/>
  <c r="E7" i="14"/>
  <c r="Q624" i="14"/>
  <c r="J23" i="4"/>
  <c r="F17" i="1"/>
  <c r="I17" i="1"/>
  <c r="O17" i="1"/>
  <c r="O12" i="1"/>
  <c r="Q625" i="14"/>
  <c r="I22" i="1"/>
  <c r="O22" i="1"/>
  <c r="L22" i="1"/>
  <c r="I12" i="1"/>
  <c r="G27" i="1"/>
  <c r="G32" i="1"/>
  <c r="G12" i="1"/>
  <c r="G22" i="1"/>
  <c r="G17" i="1"/>
  <c r="Q87" i="4"/>
  <c r="R87" i="4" s="1"/>
  <c r="Q90" i="4" s="1"/>
  <c r="M27" i="1"/>
  <c r="M17" i="1"/>
  <c r="M32" i="1"/>
  <c r="M22" i="1"/>
  <c r="M37" i="1"/>
  <c r="R29" i="4"/>
  <c r="E32" i="4" s="1"/>
  <c r="Q30" i="5"/>
  <c r="L12" i="1"/>
  <c r="R81" i="4"/>
  <c r="Q84" i="4" s="1"/>
  <c r="Q47" i="4"/>
  <c r="R47" i="4" s="1"/>
  <c r="J50" i="4" s="1"/>
  <c r="K42" i="5"/>
  <c r="S26" i="3"/>
  <c r="J35" i="4"/>
  <c r="R35" i="4" s="1"/>
  <c r="D11" i="4"/>
  <c r="R25" i="5"/>
  <c r="M32" i="5"/>
  <c r="S20" i="3"/>
  <c r="E16" i="1"/>
  <c r="H16" i="1"/>
  <c r="J30" i="5"/>
  <c r="Q23" i="4"/>
  <c r="S30" i="3"/>
  <c r="Q24" i="3"/>
  <c r="Q13" i="3"/>
  <c r="R65" i="5"/>
  <c r="Q70" i="5"/>
  <c r="J70" i="5"/>
  <c r="C31" i="1"/>
  <c r="Q72" i="4"/>
  <c r="R60" i="5"/>
  <c r="J62" i="5"/>
  <c r="R75" i="4"/>
  <c r="Q78" i="4" s="1"/>
  <c r="M72" i="4"/>
  <c r="P72" i="4"/>
  <c r="I72" i="4"/>
  <c r="E72" i="4"/>
  <c r="N72" i="4"/>
  <c r="F72" i="4"/>
  <c r="G72" i="4"/>
  <c r="D72" i="4"/>
  <c r="L72" i="4"/>
  <c r="H72" i="4"/>
  <c r="K72" i="4"/>
  <c r="O72" i="4"/>
  <c r="N26" i="1"/>
  <c r="S31" i="3"/>
  <c r="S29" i="3"/>
  <c r="R45" i="5"/>
  <c r="J50" i="5"/>
  <c r="Q50" i="5"/>
  <c r="R53" i="4"/>
  <c r="J56" i="4" s="1"/>
  <c r="K11" i="4"/>
  <c r="D10" i="5"/>
  <c r="M11" i="4"/>
  <c r="Q5" i="4"/>
  <c r="R35" i="5"/>
  <c r="Q22" i="3"/>
  <c r="R41" i="4"/>
  <c r="E44" i="4" s="1"/>
  <c r="J5" i="5"/>
  <c r="I4" i="3"/>
  <c r="F11" i="4"/>
  <c r="Q25" i="3"/>
  <c r="E21" i="1"/>
  <c r="J40" i="5"/>
  <c r="Q16" i="3"/>
  <c r="E7" i="5"/>
  <c r="F10" i="5"/>
  <c r="P4" i="3"/>
  <c r="R17" i="4"/>
  <c r="J20" i="4" s="1"/>
  <c r="M10" i="5"/>
  <c r="Q5" i="5"/>
  <c r="Q20" i="5"/>
  <c r="P6" i="3"/>
  <c r="J5" i="4"/>
  <c r="N11" i="1"/>
  <c r="J20" i="5"/>
  <c r="J24" i="5" s="1"/>
  <c r="R15" i="5"/>
  <c r="J17" i="5"/>
  <c r="F7" i="5"/>
  <c r="S12" i="3"/>
  <c r="P7" i="3"/>
  <c r="P27" i="1"/>
  <c r="P12" i="1"/>
  <c r="P32" i="1"/>
  <c r="P22" i="1"/>
  <c r="P17" i="1"/>
  <c r="P37" i="1"/>
  <c r="J27" i="1"/>
  <c r="J32" i="1"/>
  <c r="J22" i="1"/>
  <c r="J12" i="1"/>
  <c r="J17" i="1"/>
  <c r="D12" i="1"/>
  <c r="O37" i="1"/>
  <c r="L37" i="1"/>
  <c r="F37" i="1"/>
  <c r="J37" i="1"/>
  <c r="Q9" i="3"/>
  <c r="S45" i="3"/>
  <c r="S44" i="3"/>
  <c r="N36" i="1"/>
  <c r="N40" i="1" s="1"/>
  <c r="S1170" i="14"/>
  <c r="S43" i="3"/>
  <c r="K36" i="1"/>
  <c r="K40" i="1" s="1"/>
  <c r="S1171" i="14"/>
  <c r="S40" i="3"/>
  <c r="S41" i="3"/>
  <c r="E36" i="1"/>
  <c r="E40" i="1" s="1"/>
  <c r="Q5" i="3"/>
  <c r="S42" i="3"/>
  <c r="H36" i="1"/>
  <c r="H40" i="1" s="1"/>
  <c r="C26" i="1" l="1"/>
  <c r="S8" i="3"/>
  <c r="H28" i="1"/>
  <c r="S625" i="14"/>
  <c r="U625" i="14"/>
  <c r="S9" i="14"/>
  <c r="U9" i="14"/>
  <c r="S624" i="14"/>
  <c r="U624" i="14"/>
  <c r="S495" i="14"/>
  <c r="U495" i="14"/>
  <c r="L26" i="1"/>
  <c r="C30" i="1"/>
  <c r="K11" i="1"/>
  <c r="U13" i="3"/>
  <c r="D12" i="5"/>
  <c r="D14" i="5"/>
  <c r="S24" i="3"/>
  <c r="U24" i="3"/>
  <c r="R27" i="5"/>
  <c r="R29" i="5"/>
  <c r="Q32" i="5"/>
  <c r="Q34" i="5"/>
  <c r="C11" i="1"/>
  <c r="C15" i="1" s="1"/>
  <c r="R17" i="5"/>
  <c r="R19" i="5"/>
  <c r="K28" i="1"/>
  <c r="K30" i="1"/>
  <c r="R62" i="5"/>
  <c r="R64" i="5"/>
  <c r="K12" i="5"/>
  <c r="K14" i="5"/>
  <c r="Q42" i="5"/>
  <c r="Q44" i="5"/>
  <c r="N23" i="1"/>
  <c r="N25" i="1"/>
  <c r="N18" i="1"/>
  <c r="N20" i="1"/>
  <c r="F12" i="5"/>
  <c r="F14" i="5"/>
  <c r="N28" i="1"/>
  <c r="N30" i="1"/>
  <c r="E28" i="1"/>
  <c r="E30" i="1"/>
  <c r="N13" i="1"/>
  <c r="N15" i="1"/>
  <c r="F31" i="1"/>
  <c r="C35" i="1"/>
  <c r="J32" i="5"/>
  <c r="J34" i="5"/>
  <c r="S25" i="3"/>
  <c r="U25" i="3"/>
  <c r="S9" i="3"/>
  <c r="U9" i="3"/>
  <c r="J7" i="5"/>
  <c r="J9" i="5"/>
  <c r="H13" i="1"/>
  <c r="S16" i="3"/>
  <c r="U16" i="3"/>
  <c r="S22" i="3"/>
  <c r="U22" i="3"/>
  <c r="Q52" i="5"/>
  <c r="Q54" i="5"/>
  <c r="J72" i="5"/>
  <c r="J74" i="5"/>
  <c r="H18" i="1"/>
  <c r="H20" i="1"/>
  <c r="K35" i="1"/>
  <c r="K33" i="1"/>
  <c r="Q22" i="5"/>
  <c r="Q24" i="5"/>
  <c r="J42" i="5"/>
  <c r="J44" i="5"/>
  <c r="R37" i="5"/>
  <c r="R39" i="5"/>
  <c r="J52" i="5"/>
  <c r="J54" i="5"/>
  <c r="Q72" i="5"/>
  <c r="Q74" i="5"/>
  <c r="E18" i="1"/>
  <c r="E20" i="1"/>
  <c r="S10" i="3"/>
  <c r="U10" i="3"/>
  <c r="E13" i="1"/>
  <c r="E15" i="1"/>
  <c r="M12" i="5"/>
  <c r="M14" i="5"/>
  <c r="S5" i="3"/>
  <c r="U5" i="3"/>
  <c r="Q7" i="5"/>
  <c r="Q9" i="5"/>
  <c r="E23" i="1"/>
  <c r="E25" i="1"/>
  <c r="R47" i="5"/>
  <c r="R49" i="5"/>
  <c r="R67" i="5"/>
  <c r="R69" i="5"/>
  <c r="Q38" i="4"/>
  <c r="I19" i="3"/>
  <c r="C7" i="3"/>
  <c r="S494" i="14"/>
  <c r="Q8" i="14"/>
  <c r="S577" i="14"/>
  <c r="Q493" i="14"/>
  <c r="Q6" i="14"/>
  <c r="R23" i="4"/>
  <c r="F32" i="4"/>
  <c r="G7" i="1"/>
  <c r="K84" i="4"/>
  <c r="D84" i="4"/>
  <c r="I84" i="4"/>
  <c r="Q32" i="4"/>
  <c r="P32" i="4"/>
  <c r="M7" i="1"/>
  <c r="J32" i="4"/>
  <c r="I32" i="4"/>
  <c r="L32" i="4"/>
  <c r="G32" i="4"/>
  <c r="M32" i="4"/>
  <c r="K32" i="4"/>
  <c r="H32" i="4"/>
  <c r="N32" i="4"/>
  <c r="D32" i="4"/>
  <c r="O32" i="4"/>
  <c r="H84" i="4"/>
  <c r="N84" i="4"/>
  <c r="L84" i="4"/>
  <c r="J84" i="4"/>
  <c r="E84" i="4"/>
  <c r="P84" i="4"/>
  <c r="G84" i="4"/>
  <c r="F84" i="4"/>
  <c r="O84" i="4"/>
  <c r="M84" i="4"/>
  <c r="H21" i="1"/>
  <c r="Q6" i="3"/>
  <c r="I44" i="4"/>
  <c r="P44" i="4"/>
  <c r="N44" i="4"/>
  <c r="Q44" i="4"/>
  <c r="H44" i="4"/>
  <c r="F44" i="4"/>
  <c r="M44" i="4"/>
  <c r="D44" i="4"/>
  <c r="J11" i="4"/>
  <c r="R30" i="5"/>
  <c r="C16" i="1"/>
  <c r="Q4" i="3"/>
  <c r="O31" i="1"/>
  <c r="K21" i="1"/>
  <c r="L11" i="1"/>
  <c r="S13" i="3"/>
  <c r="J90" i="4"/>
  <c r="R70" i="5"/>
  <c r="C33" i="1"/>
  <c r="I31" i="1"/>
  <c r="L31" i="1"/>
  <c r="F78" i="4"/>
  <c r="M78" i="4"/>
  <c r="D78" i="4"/>
  <c r="K78" i="4"/>
  <c r="J78" i="4"/>
  <c r="O26" i="1"/>
  <c r="C28" i="1"/>
  <c r="I26" i="1"/>
  <c r="F26" i="1"/>
  <c r="Q11" i="4"/>
  <c r="R50" i="5"/>
  <c r="K62" i="4"/>
  <c r="M62" i="4"/>
  <c r="D62" i="4"/>
  <c r="Q62" i="4"/>
  <c r="F62" i="4"/>
  <c r="J62" i="4"/>
  <c r="M56" i="4"/>
  <c r="L56" i="4"/>
  <c r="K56" i="4"/>
  <c r="H56" i="4"/>
  <c r="F56" i="4"/>
  <c r="E56" i="4"/>
  <c r="N56" i="4"/>
  <c r="I56" i="4"/>
  <c r="Q56" i="4"/>
  <c r="O56" i="4"/>
  <c r="P56" i="4"/>
  <c r="D56" i="4"/>
  <c r="G56" i="4"/>
  <c r="R40" i="5"/>
  <c r="G44" i="4"/>
  <c r="L44" i="4"/>
  <c r="O44" i="4"/>
  <c r="K44" i="4"/>
  <c r="J44" i="4"/>
  <c r="D50" i="4"/>
  <c r="M50" i="4"/>
  <c r="F50" i="4"/>
  <c r="K50" i="4"/>
  <c r="Q50" i="4"/>
  <c r="K38" i="4"/>
  <c r="F38" i="4"/>
  <c r="D38" i="4"/>
  <c r="M38" i="4"/>
  <c r="J38" i="4"/>
  <c r="D20" i="4"/>
  <c r="J10" i="5"/>
  <c r="H20" i="4"/>
  <c r="F20" i="4"/>
  <c r="O20" i="4"/>
  <c r="G20" i="4"/>
  <c r="N20" i="4"/>
  <c r="R5" i="4"/>
  <c r="G8" i="4" s="1"/>
  <c r="E20" i="4"/>
  <c r="I20" i="4"/>
  <c r="L20" i="4"/>
  <c r="P20" i="4"/>
  <c r="Q20" i="4"/>
  <c r="M20" i="4"/>
  <c r="K20" i="4"/>
  <c r="R20" i="5"/>
  <c r="Q10" i="5"/>
  <c r="J22" i="5"/>
  <c r="R5" i="5"/>
  <c r="P7" i="1"/>
  <c r="D27" i="1"/>
  <c r="D32" i="1"/>
  <c r="D17" i="1"/>
  <c r="D22" i="1"/>
  <c r="O7" i="1"/>
  <c r="L7" i="1"/>
  <c r="F7" i="1"/>
  <c r="J7" i="1"/>
  <c r="D37" i="1"/>
  <c r="I7" i="1"/>
  <c r="N38" i="1"/>
  <c r="N6" i="1"/>
  <c r="N10" i="1" s="1"/>
  <c r="K38" i="1"/>
  <c r="D90" i="4"/>
  <c r="M90" i="4"/>
  <c r="K90" i="4"/>
  <c r="F90" i="4"/>
  <c r="H38" i="1"/>
  <c r="C36" i="1"/>
  <c r="E38" i="1"/>
  <c r="E6" i="1"/>
  <c r="C13" i="1" l="1"/>
  <c r="S8" i="14"/>
  <c r="U8" i="14"/>
  <c r="S493" i="14"/>
  <c r="U493" i="14"/>
  <c r="S6" i="14"/>
  <c r="U6" i="14"/>
  <c r="O11" i="1"/>
  <c r="F11" i="1"/>
  <c r="J12" i="5"/>
  <c r="J14" i="5"/>
  <c r="K23" i="1"/>
  <c r="K25" i="1"/>
  <c r="R42" i="5"/>
  <c r="R44" i="5"/>
  <c r="S4" i="3"/>
  <c r="U4" i="3"/>
  <c r="F36" i="1"/>
  <c r="C40" i="1"/>
  <c r="G36" i="1"/>
  <c r="E10" i="1"/>
  <c r="R72" i="5"/>
  <c r="R74" i="5"/>
  <c r="R32" i="5"/>
  <c r="R34" i="5"/>
  <c r="K13" i="1"/>
  <c r="K15" i="1"/>
  <c r="R22" i="5"/>
  <c r="R24" i="5"/>
  <c r="I16" i="1"/>
  <c r="C20" i="1"/>
  <c r="I11" i="1"/>
  <c r="Q12" i="5"/>
  <c r="Q14" i="5"/>
  <c r="R52" i="5"/>
  <c r="R54" i="5"/>
  <c r="S6" i="3"/>
  <c r="U6" i="3"/>
  <c r="R9" i="5"/>
  <c r="R7" i="5"/>
  <c r="H23" i="1"/>
  <c r="H25" i="1"/>
  <c r="J26" i="4"/>
  <c r="M26" i="4"/>
  <c r="Q7" i="14"/>
  <c r="Q19" i="3"/>
  <c r="U19" i="3" s="1"/>
  <c r="I7" i="3"/>
  <c r="D26" i="4"/>
  <c r="Q26" i="4"/>
  <c r="F26" i="4"/>
  <c r="K26" i="4"/>
  <c r="C21" i="1"/>
  <c r="H6" i="1"/>
  <c r="R11" i="4"/>
  <c r="O16" i="1"/>
  <c r="C18" i="1"/>
  <c r="F16" i="1"/>
  <c r="N8" i="4"/>
  <c r="J8" i="4"/>
  <c r="H8" i="4"/>
  <c r="R8" i="4"/>
  <c r="D8" i="4"/>
  <c r="Q8" i="4"/>
  <c r="K8" i="4"/>
  <c r="E8" i="4"/>
  <c r="F8" i="4"/>
  <c r="R10" i="5"/>
  <c r="M8" i="4"/>
  <c r="I8" i="4"/>
  <c r="L8" i="4"/>
  <c r="P8" i="4"/>
  <c r="O8" i="4"/>
  <c r="D7" i="1"/>
  <c r="P26" i="1"/>
  <c r="N8" i="1"/>
  <c r="P16" i="1"/>
  <c r="P21" i="1"/>
  <c r="P11" i="1"/>
  <c r="P31" i="1"/>
  <c r="P36" i="1"/>
  <c r="L36" i="1"/>
  <c r="O36" i="1"/>
  <c r="C38" i="1"/>
  <c r="G26" i="1"/>
  <c r="E8" i="1"/>
  <c r="G31" i="1"/>
  <c r="G11" i="1"/>
  <c r="G21" i="1"/>
  <c r="G16" i="1"/>
  <c r="I36" i="1"/>
  <c r="S7" i="14" l="1"/>
  <c r="U7" i="14"/>
  <c r="J36" i="1"/>
  <c r="H10" i="1"/>
  <c r="C6" i="1"/>
  <c r="F6" i="1" s="1"/>
  <c r="C25" i="1"/>
  <c r="R12" i="5"/>
  <c r="R14" i="5"/>
  <c r="J14" i="4"/>
  <c r="O21" i="1"/>
  <c r="S19" i="3"/>
  <c r="K16" i="1"/>
  <c r="K20" i="1" s="1"/>
  <c r="Q7" i="3"/>
  <c r="I21" i="1"/>
  <c r="F21" i="1"/>
  <c r="C23" i="1"/>
  <c r="J31" i="1"/>
  <c r="H8" i="1"/>
  <c r="J16" i="1"/>
  <c r="J11" i="1"/>
  <c r="J21" i="1"/>
  <c r="J26" i="1"/>
  <c r="L21" i="1"/>
  <c r="Q14" i="4"/>
  <c r="K14" i="4"/>
  <c r="D14" i="4"/>
  <c r="M14" i="4"/>
  <c r="F14" i="4"/>
  <c r="G6" i="1"/>
  <c r="P6" i="1"/>
  <c r="C10" i="1" l="1"/>
  <c r="D26" i="1"/>
  <c r="D31" i="1"/>
  <c r="S7" i="3"/>
  <c r="U7" i="3"/>
  <c r="K18" i="1"/>
  <c r="K6" i="1"/>
  <c r="L16" i="1"/>
  <c r="I6" i="1"/>
  <c r="D11" i="1"/>
  <c r="D16" i="1"/>
  <c r="C8" i="1"/>
  <c r="D21" i="1"/>
  <c r="O6" i="1"/>
  <c r="D36" i="1"/>
  <c r="J6" i="1"/>
  <c r="L6" i="1" l="1"/>
  <c r="K10" i="1"/>
  <c r="M31" i="1"/>
  <c r="M36" i="1"/>
  <c r="M21" i="1"/>
  <c r="M11" i="1"/>
  <c r="M26" i="1"/>
  <c r="M16" i="1"/>
  <c r="K8" i="1"/>
  <c r="D6" i="1"/>
  <c r="M6" i="1" l="1"/>
</calcChain>
</file>

<file path=xl/sharedStrings.xml><?xml version="1.0" encoding="utf-8"?>
<sst xmlns="http://schemas.openxmlformats.org/spreadsheetml/2006/main" count="4506" uniqueCount="437">
  <si>
    <t>空知</t>
    <rPh sb="0" eb="2">
      <t>ソラチ</t>
    </rPh>
    <phoneticPr fontId="6"/>
  </si>
  <si>
    <t>十勝</t>
    <rPh sb="0" eb="2">
      <t>トカチ</t>
    </rPh>
    <phoneticPr fontId="6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</si>
  <si>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</si>
  <si>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</si>
  <si>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</si>
  <si>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</si>
  <si>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</si>
  <si>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</si>
  <si>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</si>
  <si>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</si>
  <si>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</si>
  <si>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</si>
  <si>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</si>
  <si>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</si>
  <si>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</si>
  <si>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</si>
  <si>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</si>
  <si>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</si>
  <si>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</si>
  <si>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</si>
  <si>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</si>
  <si>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</si>
  <si>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6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</si>
  <si>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6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</si>
  <si>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</si>
  <si>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</si>
  <si>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</si>
  <si>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</si>
  <si>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</si>
  <si>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</si>
  <si>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</si>
  <si>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</si>
  <si>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</si>
  <si>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</si>
  <si>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</si>
  <si>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</si>
  <si>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</si>
  <si>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</si>
  <si>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</si>
  <si>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</si>
  <si>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</si>
  <si>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</si>
  <si>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</si>
  <si>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</si>
  <si>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</si>
  <si>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</si>
  <si>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</si>
  <si>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</si>
  <si>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</si>
  <si>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</si>
  <si>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</si>
  <si>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</si>
  <si>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</si>
  <si>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</si>
  <si>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</si>
  <si>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</si>
  <si>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</si>
  <si>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</si>
  <si>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6"/>
  </si>
  <si>
    <t>市町村名</t>
    <rPh sb="0" eb="4">
      <t>シチョウソンメイ</t>
    </rPh>
    <phoneticPr fontId="6"/>
  </si>
  <si>
    <t>区　分</t>
    <rPh sb="0" eb="1">
      <t>ク</t>
    </rPh>
    <rPh sb="2" eb="3">
      <t>ブン</t>
    </rPh>
    <phoneticPr fontId="6"/>
  </si>
  <si>
    <t>４　月</t>
    <rPh sb="2" eb="3">
      <t>ガツ</t>
    </rPh>
    <phoneticPr fontId="6"/>
  </si>
  <si>
    <t>５　月</t>
    <rPh sb="2" eb="3">
      <t>ガツ</t>
    </rPh>
    <phoneticPr fontId="6"/>
  </si>
  <si>
    <t>６　月</t>
    <rPh sb="2" eb="3">
      <t>ガツ</t>
    </rPh>
    <phoneticPr fontId="6"/>
  </si>
  <si>
    <t>７　月</t>
    <rPh sb="2" eb="3">
      <t>ガツ</t>
    </rPh>
    <phoneticPr fontId="6"/>
  </si>
  <si>
    <t>８　月</t>
    <rPh sb="2" eb="3">
      <t>ガツ</t>
    </rPh>
    <phoneticPr fontId="6"/>
  </si>
  <si>
    <t>９　月</t>
    <rPh sb="2" eb="3">
      <t>ガツ</t>
    </rPh>
    <phoneticPr fontId="6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</si>
  <si>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</si>
  <si>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</si>
  <si>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</si>
  <si>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</si>
  <si>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6"/>
  </si>
  <si>
    <t>入込総数</t>
    <rPh sb="0" eb="2">
      <t>イリコ</t>
    </rPh>
    <rPh sb="2" eb="4">
      <t>ソウスウ</t>
    </rPh>
    <phoneticPr fontId="6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</si>
  <si>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6"/>
  </si>
  <si>
    <t>内道内客</t>
    <rPh sb="0" eb="1">
      <t>ウチ</t>
    </rPh>
    <rPh sb="1" eb="3">
      <t>ドウナイ</t>
    </rPh>
    <rPh sb="3" eb="4">
      <t>キャク</t>
    </rPh>
    <phoneticPr fontId="6"/>
  </si>
  <si>
    <t>内日帰客</t>
    <rPh sb="0" eb="1">
      <t>ウチ</t>
    </rPh>
    <rPh sb="1" eb="3">
      <t>ヒガエ</t>
    </rPh>
    <rPh sb="3" eb="4">
      <t>キャク</t>
    </rPh>
    <phoneticPr fontId="6"/>
  </si>
  <si>
    <t>内宿泊客</t>
    <rPh sb="0" eb="1">
      <t>ウチ</t>
    </rPh>
    <rPh sb="1" eb="4">
      <t>シュクハクキャク</t>
    </rPh>
    <phoneticPr fontId="6"/>
  </si>
  <si>
    <t>宿泊客延数</t>
    <rPh sb="0" eb="3">
      <t>シュクハクキャク</t>
    </rPh>
    <rPh sb="3" eb="4">
      <t>ノ</t>
    </rPh>
    <rPh sb="4" eb="5">
      <t>スウ</t>
    </rPh>
    <phoneticPr fontId="6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</si>
  <si>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</si>
  <si>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</si>
  <si>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</si>
  <si>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</si>
  <si>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</si>
  <si>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</si>
  <si>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</si>
  <si>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</si>
  <si>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</si>
  <si>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</si>
  <si>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</si>
  <si>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</si>
  <si>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</si>
  <si>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</si>
  <si>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</si>
  <si>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</si>
  <si>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</si>
  <si>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</si>
  <si>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</si>
  <si>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</si>
  <si>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</si>
  <si>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</si>
  <si>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</si>
  <si>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</si>
  <si>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</si>
  <si>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</si>
  <si>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</si>
  <si>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</si>
  <si>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</si>
  <si>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</si>
  <si>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</si>
  <si>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</si>
  <si>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</si>
  <si>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</si>
  <si>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</si>
  <si>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</si>
  <si>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</si>
  <si>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</si>
  <si>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</si>
  <si>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</si>
  <si>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</si>
  <si>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</si>
  <si>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</si>
  <si>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</si>
  <si>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</si>
  <si>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</si>
  <si>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</si>
  <si>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</si>
  <si>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</si>
  <si>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</si>
  <si>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</si>
  <si>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</si>
  <si>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</si>
  <si>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</si>
  <si>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</si>
  <si>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</si>
  <si>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</si>
  <si>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</si>
  <si>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</si>
  <si>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</si>
  <si>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</si>
  <si>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</si>
  <si>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</si>
  <si>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</si>
  <si>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</si>
  <si>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</si>
  <si>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</si>
  <si>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</si>
  <si>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6"/>
  </si>
  <si>
    <t>単位：人泊、％</t>
    <rPh sb="4" eb="5">
      <t>ハク</t>
    </rPh>
    <phoneticPr fontId="6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</si>
  <si>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</si>
  <si>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</si>
  <si>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</si>
  <si>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</si>
  <si>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</si>
  <si>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</si>
  <si>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</si>
  <si>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</si>
  <si>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</si>
  <si>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6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</si>
  <si>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</si>
  <si>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</si>
  <si>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</si>
  <si>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</si>
  <si>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</si>
  <si>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</si>
  <si>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</si>
  <si>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</si>
  <si>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</si>
  <si>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</si>
  <si>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</si>
  <si>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</si>
  <si>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</si>
  <si>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</si>
  <si>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</si>
  <si>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</si>
  <si>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</si>
  <si>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</si>
  <si>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</si>
  <si>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</si>
  <si>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</si>
  <si>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</si>
  <si>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</si>
  <si>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</si>
  <si>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</si>
  <si>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</si>
  <si>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</si>
  <si>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</si>
  <si>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</si>
  <si>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</si>
  <si>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</si>
  <si>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</si>
  <si>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</si>
  <si>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</si>
  <si>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</si>
  <si>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</si>
  <si>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</si>
  <si>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</si>
  <si>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</si>
  <si>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</si>
  <si>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</si>
  <si>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</si>
  <si>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</si>
  <si>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</si>
  <si>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</si>
  <si>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</si>
  <si>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</si>
  <si>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</si>
  <si>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</si>
  <si>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</si>
  <si>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</si>
  <si>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</si>
  <si>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</si>
  <si>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</si>
  <si>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</si>
  <si>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</si>
  <si>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</si>
  <si>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</si>
  <si>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</si>
  <si>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</si>
  <si>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</si>
  <si>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</si>
  <si>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</si>
  <si>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</si>
  <si>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</si>
  <si>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</si>
  <si>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</si>
  <si>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</si>
  <si>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</si>
  <si>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</si>
  <si>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</si>
  <si>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</si>
  <si>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</si>
  <si>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</si>
  <si>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</si>
  <si>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</si>
  <si>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</si>
  <si>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</si>
  <si>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</si>
  <si>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</si>
  <si>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</si>
  <si>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</si>
  <si>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</si>
  <si>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</si>
  <si>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</si>
  <si>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</si>
  <si>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</si>
  <si>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</si>
  <si>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</si>
  <si>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</si>
  <si>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</si>
  <si>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</si>
  <si>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</si>
  <si>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</si>
  <si>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</si>
  <si>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</si>
  <si>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</si>
  <si>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上期計</t>
  </si>
  <si>
    <t>年　間
合　計</t>
  </si>
  <si>
    <t>対前年
比</t>
  </si>
  <si>
    <t>十勝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</si>
  <si>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</si>
  <si>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</si>
  <si>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</si>
  <si>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</si>
  <si>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</si>
  <si>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</si>
  <si>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</si>
  <si>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</si>
  <si>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</si>
  <si>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</si>
  <si>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</si>
  <si>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</si>
  <si>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</si>
  <si>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</si>
  <si>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</si>
  <si>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</si>
  <si>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</si>
  <si>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</si>
  <si>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</si>
  <si>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</si>
  <si>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</si>
  <si>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</si>
  <si>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</si>
  <si>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</si>
  <si>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</si>
  <si>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</si>
  <si>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</si>
  <si>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</si>
  <si>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</si>
  <si>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</si>
  <si>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6"/>
  </si>
  <si>
    <t>神恵内村</t>
    <rPh sb="3" eb="4">
      <t>ムラ</t>
    </rPh>
    <phoneticPr fontId="6"/>
  </si>
  <si>
    <t>29頁</t>
    <rPh sb="2" eb="3">
      <t>ページ</t>
    </rPh>
    <phoneticPr fontId="6"/>
  </si>
  <si>
    <t>北斗市</t>
    <rPh sb="0" eb="2">
      <t>ホクト</t>
    </rPh>
    <rPh sb="2" eb="3">
      <t>シ</t>
    </rPh>
    <phoneticPr fontId="6"/>
  </si>
  <si>
    <t>石狩市</t>
  </si>
  <si>
    <t>洞爺湖町</t>
    <rPh sb="0" eb="3">
      <t>トウヤコ</t>
    </rPh>
    <phoneticPr fontId="6"/>
  </si>
  <si>
    <t>平取町</t>
  </si>
  <si>
    <t>大空町</t>
    <rPh sb="0" eb="2">
      <t>オオゾラ</t>
    </rPh>
    <phoneticPr fontId="6"/>
  </si>
  <si>
    <t>1頁</t>
    <rPh sb="1" eb="2">
      <t>ページ</t>
    </rPh>
    <phoneticPr fontId="6"/>
  </si>
  <si>
    <t>2頁</t>
    <rPh sb="1" eb="2">
      <t>ページ</t>
    </rPh>
    <phoneticPr fontId="6"/>
  </si>
  <si>
    <t>3～4頁</t>
    <rPh sb="3" eb="4">
      <t>ページ</t>
    </rPh>
    <phoneticPr fontId="6"/>
  </si>
  <si>
    <t>5頁</t>
    <rPh sb="1" eb="2">
      <t>ページ</t>
    </rPh>
    <phoneticPr fontId="6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</si>
  <si>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6"/>
  </si>
  <si>
    <t>道央圏域計</t>
    <rPh sb="0" eb="2">
      <t>ドウオウ</t>
    </rPh>
    <phoneticPr fontId="6"/>
  </si>
  <si>
    <t>道南圏域計</t>
    <rPh sb="0" eb="2">
      <t>ドウナン</t>
    </rPh>
    <phoneticPr fontId="6"/>
  </si>
  <si>
    <t>マレーシア</t>
  </si>
  <si>
    <t>タイ</t>
  </si>
  <si>
    <t>インド</t>
  </si>
  <si>
    <t>アメリカ</t>
    <phoneticPr fontId="6"/>
  </si>
  <si>
    <t>オーストラリア</t>
    <phoneticPr fontId="6"/>
  </si>
  <si>
    <t>その他</t>
    <rPh sb="2" eb="3">
      <t>タ</t>
    </rPh>
    <phoneticPr fontId="6"/>
  </si>
  <si>
    <t>石狩</t>
    <rPh sb="0" eb="2">
      <t>イシカリ</t>
    </rPh>
    <phoneticPr fontId="6"/>
  </si>
  <si>
    <t>後志</t>
    <rPh sb="0" eb="2">
      <t>シリベシ</t>
    </rPh>
    <phoneticPr fontId="6"/>
  </si>
  <si>
    <t>オホーツク</t>
    <phoneticPr fontId="6"/>
  </si>
  <si>
    <t>道南圏域計</t>
    <rPh sb="1" eb="2">
      <t>ミナミ</t>
    </rPh>
    <phoneticPr fontId="6"/>
  </si>
  <si>
    <t>全道計</t>
    <rPh sb="0" eb="2">
      <t>ゼンドウ</t>
    </rPh>
    <phoneticPr fontId="6"/>
  </si>
  <si>
    <t>空知総合振興局計</t>
    <rPh sb="2" eb="4">
      <t>ソウゴウ</t>
    </rPh>
    <rPh sb="4" eb="7">
      <t>シンコウキョク</t>
    </rPh>
    <phoneticPr fontId="6"/>
  </si>
  <si>
    <t>石狩振興局計</t>
    <rPh sb="2" eb="5">
      <t>シンコウキョク</t>
    </rPh>
    <phoneticPr fontId="6"/>
  </si>
  <si>
    <t>道央</t>
    <rPh sb="0" eb="2">
      <t>ドウオウ</t>
    </rPh>
    <phoneticPr fontId="6"/>
  </si>
  <si>
    <t>後志総合振興局計</t>
    <rPh sb="2" eb="4">
      <t>ソウゴウ</t>
    </rPh>
    <rPh sb="4" eb="7">
      <t>シンコウキョク</t>
    </rPh>
    <phoneticPr fontId="6"/>
  </si>
  <si>
    <t>胆振総合振興局計</t>
    <rPh sb="2" eb="4">
      <t>ソウゴウ</t>
    </rPh>
    <rPh sb="4" eb="7">
      <t>シンコウキョク</t>
    </rPh>
    <phoneticPr fontId="6"/>
  </si>
  <si>
    <t>胆振</t>
    <rPh sb="0" eb="2">
      <t>イブリ</t>
    </rPh>
    <phoneticPr fontId="6"/>
  </si>
  <si>
    <t>安平町</t>
    <rPh sb="0" eb="2">
      <t>アビラ</t>
    </rPh>
    <phoneticPr fontId="6"/>
  </si>
  <si>
    <t>日高振興局計</t>
    <rPh sb="2" eb="5">
      <t>シンコウキョク</t>
    </rPh>
    <phoneticPr fontId="6"/>
  </si>
  <si>
    <t>渡島総合振興局計</t>
    <rPh sb="2" eb="4">
      <t>ソウゴウ</t>
    </rPh>
    <rPh sb="4" eb="7">
      <t>シンコウキョク</t>
    </rPh>
    <phoneticPr fontId="6"/>
  </si>
  <si>
    <t>道南</t>
    <rPh sb="0" eb="2">
      <t>ドウナン</t>
    </rPh>
    <phoneticPr fontId="6"/>
  </si>
  <si>
    <t>檜山振興局計</t>
    <rPh sb="2" eb="5">
      <t>シンコウキョク</t>
    </rPh>
    <phoneticPr fontId="6"/>
  </si>
  <si>
    <t>上川総合振興局計</t>
    <rPh sb="2" eb="4">
      <t>ソウゴウ</t>
    </rPh>
    <rPh sb="4" eb="7">
      <t>シンコウキョク</t>
    </rPh>
    <phoneticPr fontId="6"/>
  </si>
  <si>
    <t>道北</t>
    <rPh sb="0" eb="2">
      <t>ドウホク</t>
    </rPh>
    <phoneticPr fontId="6"/>
  </si>
  <si>
    <t>上川</t>
    <rPh sb="0" eb="2">
      <t>カミカワ</t>
    </rPh>
    <phoneticPr fontId="6"/>
  </si>
  <si>
    <t>留萌振興局計</t>
    <rPh sb="2" eb="5">
      <t>シンコウキョク</t>
    </rPh>
    <rPh sb="5" eb="6">
      <t>ケイ</t>
    </rPh>
    <phoneticPr fontId="6"/>
  </si>
  <si>
    <t>宗谷総合振興局計</t>
    <rPh sb="2" eb="4">
      <t>ソウゴウ</t>
    </rPh>
    <rPh sb="4" eb="7">
      <t>シンコウキョク</t>
    </rPh>
    <phoneticPr fontId="6"/>
  </si>
  <si>
    <t>オホーツク総合振興局計</t>
    <rPh sb="5" eb="7">
      <t>ソウゴウ</t>
    </rPh>
    <rPh sb="7" eb="10">
      <t>シンコウキョク</t>
    </rPh>
    <phoneticPr fontId="6"/>
  </si>
  <si>
    <t>十勝総合振興局計</t>
    <rPh sb="2" eb="4">
      <t>ソウゴウ</t>
    </rPh>
    <rPh sb="4" eb="7">
      <t>シンコウキョク</t>
    </rPh>
    <phoneticPr fontId="6"/>
  </si>
  <si>
    <t>釧路総合振興局計</t>
    <rPh sb="2" eb="4">
      <t>ソウゴウ</t>
    </rPh>
    <rPh sb="4" eb="7">
      <t>シンコウキョク</t>
    </rPh>
    <phoneticPr fontId="6"/>
  </si>
  <si>
    <t>根室振興局計</t>
    <rPh sb="2" eb="5">
      <t>シンコウキョク</t>
    </rPh>
    <phoneticPr fontId="6"/>
  </si>
  <si>
    <t>宿泊客数</t>
    <rPh sb="0" eb="2">
      <t>シュクハク</t>
    </rPh>
    <rPh sb="2" eb="4">
      <t>キャクスウ</t>
    </rPh>
    <phoneticPr fontId="6"/>
  </si>
  <si>
    <t>札幌市</t>
    <phoneticPr fontId="6"/>
  </si>
  <si>
    <t>むかわ町</t>
    <phoneticPr fontId="6"/>
  </si>
  <si>
    <t>せたな町</t>
    <phoneticPr fontId="6"/>
  </si>
  <si>
    <t>計</t>
    <rPh sb="0" eb="1">
      <t>ケイ</t>
    </rPh>
    <phoneticPr fontId="6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</si>
  <si>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6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</si>
  <si>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6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</si>
  <si>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6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</si>
  <si>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6"/>
  </si>
  <si>
    <t>振興局</t>
    <rPh sb="0" eb="3">
      <t>シンコウキョク</t>
    </rPh>
    <phoneticPr fontId="6"/>
  </si>
  <si>
    <t>合計</t>
    <phoneticPr fontId="6"/>
  </si>
  <si>
    <t>道　央</t>
    <phoneticPr fontId="6"/>
  </si>
  <si>
    <t>空　知</t>
    <rPh sb="0" eb="1">
      <t>ソラ</t>
    </rPh>
    <rPh sb="2" eb="3">
      <t>チ</t>
    </rPh>
    <phoneticPr fontId="6"/>
  </si>
  <si>
    <t>後　志</t>
    <phoneticPr fontId="6"/>
  </si>
  <si>
    <t>胆　振</t>
    <rPh sb="0" eb="1">
      <t>キモ</t>
    </rPh>
    <rPh sb="2" eb="3">
      <t>オサム</t>
    </rPh>
    <phoneticPr fontId="6"/>
  </si>
  <si>
    <t>道　南</t>
    <rPh sb="0" eb="1">
      <t>ミチ</t>
    </rPh>
    <rPh sb="2" eb="3">
      <t>ミナミ</t>
    </rPh>
    <phoneticPr fontId="6"/>
  </si>
  <si>
    <t>渡　島</t>
    <rPh sb="0" eb="1">
      <t>ワタリ</t>
    </rPh>
    <rPh sb="2" eb="3">
      <t>シマ</t>
    </rPh>
    <phoneticPr fontId="6"/>
  </si>
  <si>
    <t>道　南</t>
    <phoneticPr fontId="6"/>
  </si>
  <si>
    <t>道　北</t>
    <rPh sb="0" eb="1">
      <t>ミチ</t>
    </rPh>
    <rPh sb="2" eb="3">
      <t>キタ</t>
    </rPh>
    <phoneticPr fontId="6"/>
  </si>
  <si>
    <t>上　川</t>
    <rPh sb="0" eb="1">
      <t>ウエ</t>
    </rPh>
    <rPh sb="2" eb="3">
      <t>カワ</t>
    </rPh>
    <phoneticPr fontId="6"/>
  </si>
  <si>
    <t>留　萌</t>
    <rPh sb="0" eb="1">
      <t>トメ</t>
    </rPh>
    <rPh sb="2" eb="3">
      <t>モエ</t>
    </rPh>
    <phoneticPr fontId="6"/>
  </si>
  <si>
    <t>宗　谷</t>
    <rPh sb="0" eb="1">
      <t>シュウ</t>
    </rPh>
    <rPh sb="2" eb="3">
      <t>タニ</t>
    </rPh>
    <phoneticPr fontId="6"/>
  </si>
  <si>
    <t>オホーツク</t>
    <phoneticPr fontId="6"/>
  </si>
  <si>
    <t>十　勝</t>
    <rPh sb="0" eb="1">
      <t>ジュウ</t>
    </rPh>
    <rPh sb="2" eb="3">
      <t>カツ</t>
    </rPh>
    <phoneticPr fontId="6"/>
  </si>
  <si>
    <t>釧路・根室</t>
    <rPh sb="0" eb="2">
      <t>クシロ</t>
    </rPh>
    <rPh sb="3" eb="5">
      <t>ネムロ</t>
    </rPh>
    <phoneticPr fontId="6"/>
  </si>
  <si>
    <t>釧路</t>
    <rPh sb="0" eb="2">
      <t>クシロ</t>
    </rPh>
    <phoneticPr fontId="6"/>
  </si>
  <si>
    <t>6～28頁</t>
    <rPh sb="4" eb="5">
      <t>ページ</t>
    </rPh>
    <phoneticPr fontId="6"/>
  </si>
  <si>
    <t>30～31頁</t>
    <rPh sb="5" eb="6">
      <t>ページ</t>
    </rPh>
    <phoneticPr fontId="6"/>
  </si>
  <si>
    <t>32頁</t>
    <rPh sb="2" eb="3">
      <t>ページ</t>
    </rPh>
    <phoneticPr fontId="6"/>
  </si>
  <si>
    <t>33頁</t>
    <rPh sb="2" eb="3">
      <t>ページ</t>
    </rPh>
    <phoneticPr fontId="6"/>
  </si>
  <si>
    <t>34～40頁</t>
    <rPh sb="5" eb="6">
      <t>ページ</t>
    </rPh>
    <phoneticPr fontId="6"/>
  </si>
  <si>
    <t>アメリカ</t>
  </si>
  <si>
    <t>オーストラリア</t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</si>
  <si>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3">
      <t>ゼンネンヒ</t>
    </rPh>
    <phoneticPr fontId="6"/>
  </si>
  <si>
    <t>中国</t>
    <rPh sb="0" eb="2">
      <t>チュウゴク</t>
    </rPh>
    <phoneticPr fontId="6"/>
  </si>
  <si>
    <t>韓国</t>
    <rPh sb="0" eb="2">
      <t>カンコク</t>
    </rPh>
    <phoneticPr fontId="6"/>
  </si>
  <si>
    <t>台湾</t>
    <rPh sb="0" eb="2">
      <t>タイワン</t>
    </rPh>
    <phoneticPr fontId="6"/>
  </si>
  <si>
    <t>香港</t>
    <rPh sb="0" eb="2">
      <t>ホンコン</t>
    </rPh>
    <phoneticPr fontId="6"/>
  </si>
  <si>
    <t>41～47頁</t>
    <rPh sb="5" eb="6">
      <t>ページ</t>
    </rPh>
    <phoneticPr fontId="6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</si>
  <si>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6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</si>
  <si>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6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</si>
  <si>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6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</si>
  <si>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6"/>
  </si>
  <si>
    <t xml:space="preserve"> </t>
    <phoneticPr fontId="6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</si>
  <si>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6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</si>
  <si>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6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</si>
  <si>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6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</si>
  <si>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6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</si>
  <si>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6"/>
  </si>
  <si>
    <t>ｲﾝﾄﾞﾈｼｱ</t>
    <phoneticPr fontId="6"/>
  </si>
  <si>
    <t>フィリピン</t>
    <phoneticPr fontId="6"/>
  </si>
  <si>
    <t>ベトナム</t>
    <phoneticPr fontId="6"/>
  </si>
  <si>
    <t>インドネシア</t>
    <phoneticPr fontId="6"/>
  </si>
  <si>
    <t>中札内村</t>
    <rPh sb="0" eb="3">
      <t>ナカサツナイ</t>
    </rPh>
    <rPh sb="3" eb="4">
      <t>ムラ</t>
    </rPh>
    <phoneticPr fontId="6"/>
  </si>
  <si>
    <t>中札内村</t>
    <rPh sb="0" eb="4">
      <t>ナカサツナイムラ</t>
    </rPh>
    <phoneticPr fontId="6"/>
  </si>
  <si>
    <t>北海道経済部観光局観光振興課</t>
    <rPh sb="0" eb="3">
      <t>ホッカイドウ</t>
    </rPh>
    <rPh sb="3" eb="6">
      <t>ケイザイブ</t>
    </rPh>
    <rPh sb="6" eb="8">
      <t>カンコウ</t>
    </rPh>
    <rPh sb="8" eb="9">
      <t>キョク</t>
    </rPh>
    <rPh sb="9" eb="11">
      <t>カンコウ</t>
    </rPh>
    <rPh sb="11" eb="13">
      <t>シンコウ</t>
    </rPh>
    <phoneticPr fontId="6"/>
  </si>
  <si>
    <t xml:space="preserve">令和３年度（２０２１年度）   </t>
    <rPh sb="0" eb="2">
      <t>レイワ</t>
    </rPh>
    <rPh sb="3" eb="5">
      <t>ネンド</t>
    </rPh>
    <rPh sb="10" eb="12">
      <t>ネンド</t>
    </rPh>
    <rPh sb="13" eb="15">
      <t>ヘイネンド</t>
    </rPh>
    <phoneticPr fontId="6"/>
  </si>
  <si>
    <t>Ｒ３年度</t>
    <rPh sb="2" eb="4">
      <t>ネンド</t>
    </rPh>
    <phoneticPr fontId="6"/>
  </si>
  <si>
    <t>Ｒ２年度</t>
    <rPh sb="2" eb="4">
      <t>ネンド</t>
    </rPh>
    <phoneticPr fontId="6"/>
  </si>
  <si>
    <t>１　令和３年度圏域別観光入込客数（延べ人数）</t>
    <rPh sb="2" eb="4">
      <t>レイワ</t>
    </rPh>
    <phoneticPr fontId="6"/>
  </si>
  <si>
    <t>２　令和３年度圏域別・月別観光入込客数（延べ人数）</t>
    <rPh sb="2" eb="4">
      <t>レイワ</t>
    </rPh>
    <phoneticPr fontId="6"/>
  </si>
  <si>
    <t>３　令和３年度季節別・月別観光入込客数（延べ人数）の構成比</t>
    <rPh sb="2" eb="4">
      <t>レイワ</t>
    </rPh>
    <phoneticPr fontId="6"/>
  </si>
  <si>
    <t>４　令和３年度季節別・月別観光入込客数（延べ人数）の前年度対比</t>
    <rPh sb="2" eb="4">
      <t>レイワ</t>
    </rPh>
    <phoneticPr fontId="6"/>
  </si>
  <si>
    <t>５　令和３年度市町村別・月別観光入込客数</t>
    <rPh sb="2" eb="4">
      <t>レイワ</t>
    </rPh>
    <rPh sb="5" eb="7">
      <t>ネンド</t>
    </rPh>
    <rPh sb="7" eb="9">
      <t>ヘイネンド</t>
    </rPh>
    <rPh sb="8" eb="10">
      <t>カミキ</t>
    </rPh>
    <rPh sb="11" eb="15">
      <t>シチョウソンベツ</t>
    </rPh>
    <rPh sb="16" eb="18">
      <t>ツキベツ</t>
    </rPh>
    <rPh sb="18" eb="20">
      <t>カンコウ</t>
    </rPh>
    <phoneticPr fontId="6"/>
  </si>
  <si>
    <t>１　令和３年度月別・国別訪日外国人宿泊者数（延べ人数）</t>
    <rPh sb="2" eb="4">
      <t>レイワ</t>
    </rPh>
    <phoneticPr fontId="6"/>
  </si>
  <si>
    <t>R２年度</t>
    <phoneticPr fontId="6"/>
  </si>
  <si>
    <t>-</t>
    <phoneticPr fontId="6"/>
  </si>
  <si>
    <t>　　</t>
    <phoneticPr fontId="6"/>
  </si>
  <si>
    <t>28年度</t>
    <rPh sb="2" eb="4">
      <t>ネンド</t>
    </rPh>
    <phoneticPr fontId="6"/>
  </si>
  <si>
    <t>H28との差</t>
    <rPh sb="5" eb="6">
      <t>サ</t>
    </rPh>
    <phoneticPr fontId="6"/>
  </si>
  <si>
    <t>計</t>
    <rPh sb="0" eb="1">
      <t>ケイ</t>
    </rPh>
    <phoneticPr fontId="5"/>
  </si>
  <si>
    <t>R2年度</t>
    <rPh sb="2" eb="4">
      <t>ネンド</t>
    </rPh>
    <phoneticPr fontId="6"/>
  </si>
  <si>
    <t>前年比</t>
    <rPh sb="0" eb="3">
      <t>ゼンネンヒ</t>
    </rPh>
    <phoneticPr fontId="6"/>
  </si>
  <si>
    <t>Ｒ元年度</t>
    <rPh sb="1" eb="2">
      <t>モト</t>
    </rPh>
    <rPh sb="2" eb="4">
      <t>ネンド</t>
    </rPh>
    <phoneticPr fontId="6"/>
  </si>
  <si>
    <t>２　令和３年度振興局別・国別訪日外国人宿泊者数（延べ人数）</t>
    <rPh sb="2" eb="4">
      <t>レイワ</t>
    </rPh>
    <rPh sb="5" eb="7">
      <t>ネンド</t>
    </rPh>
    <rPh sb="7" eb="10">
      <t>シンコウキョク</t>
    </rPh>
    <phoneticPr fontId="6"/>
  </si>
  <si>
    <t>３　令和3年度季節別・月別訪日外国人宿泊者数（延べ人数）の構成比</t>
    <rPh sb="2" eb="4">
      <t>レイワ</t>
    </rPh>
    <rPh sb="5" eb="7">
      <t>ネンド</t>
    </rPh>
    <phoneticPr fontId="6"/>
  </si>
  <si>
    <t>４　令和３年度季節別・月別訪日外国人宿泊者数（延べ人数）の前年度対比</t>
    <rPh sb="2" eb="4">
      <t>レイワ</t>
    </rPh>
    <rPh sb="5" eb="7">
      <t>ネンド</t>
    </rPh>
    <phoneticPr fontId="6"/>
  </si>
  <si>
    <t>５　令和３年度市町村別・月別訪日外国人宿泊者数（延べ人数）</t>
    <rPh sb="2" eb="4">
      <t>レイワ</t>
    </rPh>
    <rPh sb="5" eb="7">
      <t>ネンド</t>
    </rPh>
    <rPh sb="24" eb="25">
      <t>ノ</t>
    </rPh>
    <rPh sb="26" eb="28">
      <t>ニンズウ</t>
    </rPh>
    <phoneticPr fontId="6"/>
  </si>
  <si>
    <t>６　令和３年度市町村別・国別訪日外国人宿泊者数（延べ人数）</t>
    <rPh sb="2" eb="4">
      <t>レイワ</t>
    </rPh>
    <rPh sb="5" eb="7">
      <t>ネンド</t>
    </rPh>
    <rPh sb="7" eb="10">
      <t>シチョウソン</t>
    </rPh>
    <rPh sb="10" eb="11">
      <t>ベツ</t>
    </rPh>
    <rPh sb="12" eb="14">
      <t>クニベツ</t>
    </rPh>
    <rPh sb="14" eb="16">
      <t>ホウニチ</t>
    </rPh>
    <rPh sb="16" eb="18">
      <t>ガイコク</t>
    </rPh>
    <rPh sb="18" eb="19">
      <t>ジン</t>
    </rPh>
    <rPh sb="19" eb="22">
      <t>シュクハクシャ</t>
    </rPh>
    <rPh sb="22" eb="23">
      <t>カズ</t>
    </rPh>
    <rPh sb="24" eb="25">
      <t>ノ</t>
    </rPh>
    <rPh sb="26" eb="28">
      <t>ニンズウ</t>
    </rPh>
    <phoneticPr fontId="6"/>
  </si>
  <si>
    <t>R元年度</t>
    <rPh sb="1" eb="2">
      <t>モト</t>
    </rPh>
    <rPh sb="2" eb="4">
      <t>ネンド</t>
    </rPh>
    <phoneticPr fontId="6"/>
  </si>
  <si>
    <t>対前々年度比</t>
    <rPh sb="0" eb="1">
      <t>タイ</t>
    </rPh>
    <rPh sb="1" eb="3">
      <t>ゼンゼン</t>
    </rPh>
    <rPh sb="3" eb="6">
      <t>ネンドヒ</t>
    </rPh>
    <phoneticPr fontId="6"/>
  </si>
  <si>
    <t>対前々年度比</t>
    <rPh sb="0" eb="6">
      <t>タイゼンゼンネンドヒ</t>
    </rPh>
    <phoneticPr fontId="6"/>
  </si>
  <si>
    <t>R元年度</t>
    <rPh sb="1" eb="2">
      <t>モト</t>
    </rPh>
    <rPh sb="2" eb="4">
      <t>ネンド</t>
    </rPh>
    <phoneticPr fontId="6"/>
  </si>
  <si>
    <t>対前々年度比</t>
    <rPh sb="0" eb="1">
      <t>タイ</t>
    </rPh>
    <rPh sb="1" eb="5">
      <t>ゼンゼンネンド</t>
    </rPh>
    <rPh sb="5" eb="6">
      <t>ヒ</t>
    </rPh>
    <phoneticPr fontId="6"/>
  </si>
  <si>
    <t>対前々年度比</t>
    <rPh sb="0" eb="1">
      <t>タイ</t>
    </rPh>
    <rPh sb="1" eb="3">
      <t>マエマエ</t>
    </rPh>
    <rPh sb="3" eb="4">
      <t>ドシ</t>
    </rPh>
    <rPh sb="4" eb="5">
      <t>ド</t>
    </rPh>
    <rPh sb="5" eb="6">
      <t>ヒ</t>
    </rPh>
    <phoneticPr fontId="6"/>
  </si>
  <si>
    <t>対前々年度比</t>
    <rPh sb="1" eb="5">
      <t>ゼンゼンネンド</t>
    </rPh>
    <phoneticPr fontId="6"/>
  </si>
  <si>
    <t>胆振</t>
    <phoneticPr fontId="6"/>
  </si>
  <si>
    <t>日高</t>
    <phoneticPr fontId="6"/>
  </si>
  <si>
    <t>渡島</t>
    <phoneticPr fontId="6"/>
  </si>
  <si>
    <t>檜山</t>
    <phoneticPr fontId="6"/>
  </si>
  <si>
    <t>上川</t>
    <phoneticPr fontId="6"/>
  </si>
  <si>
    <t>留萌</t>
    <phoneticPr fontId="6"/>
  </si>
  <si>
    <t>宗谷</t>
    <phoneticPr fontId="6"/>
  </si>
  <si>
    <t>釧路</t>
    <phoneticPr fontId="6"/>
  </si>
  <si>
    <t>根室</t>
    <phoneticPr fontId="6"/>
  </si>
  <si>
    <t>R３年度</t>
    <rPh sb="2" eb="4">
      <t>ネンド</t>
    </rPh>
    <phoneticPr fontId="6"/>
  </si>
  <si>
    <t>R２年度</t>
    <rPh sb="2" eb="4">
      <t>ネンド</t>
    </rPh>
    <phoneticPr fontId="6"/>
  </si>
  <si>
    <t>対前々年度比</t>
    <rPh sb="0" eb="6">
      <t>タイゼンゼンネンドヒ</t>
    </rPh>
    <phoneticPr fontId="6"/>
  </si>
  <si>
    <t>令和元年度</t>
    <phoneticPr fontId="6"/>
  </si>
  <si>
    <t>令和元年度</t>
    <rPh sb="0" eb="2">
      <t>レイワ</t>
    </rPh>
    <rPh sb="2" eb="3">
      <t>モト</t>
    </rPh>
    <rPh sb="3" eb="5">
      <t>ネンド</t>
    </rPh>
    <phoneticPr fontId="6"/>
  </si>
  <si>
    <t>単位：入込総数→千人、宿泊客延数→千人泊、対前年比→％</t>
    <phoneticPr fontId="6"/>
  </si>
  <si>
    <t>令和４年（２０２２年）９月</t>
    <rPh sb="0" eb="2">
      <t>レイワ</t>
    </rPh>
    <rPh sb="3" eb="4">
      <t>ネン</t>
    </rPh>
    <rPh sb="9" eb="10">
      <t>ネン</t>
    </rPh>
    <rPh sb="12" eb="13">
      <t>ツキ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</si>
</sst>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  <numFmt numFmtId="186" formatCode="0_);[Red]\(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2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7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10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7" fillId="0" borderId="0" xfId="0" applyFont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0" fontId="5" fillId="0" borderId="0" xfId="0" applyFont="1" applyFill="1"/>
    <xf numFmtId="0" fontId="0" fillId="0" borderId="26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2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39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32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7" xfId="0" applyNumberFormat="1" applyFill="1" applyBorder="1"/>
    <xf numFmtId="178" fontId="0" fillId="0" borderId="34" xfId="0" applyNumberFormat="1" applyFill="1" applyBorder="1"/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5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7" xfId="0" applyNumberFormat="1" applyFill="1" applyBorder="1" applyAlignment="1">
      <alignment horizontal="center" vertical="center" shrinkToFit="1"/>
    </xf>
    <xf numFmtId="178" fontId="0" fillId="0" borderId="41" xfId="0" applyNumberFormat="1" applyFill="1" applyBorder="1" applyAlignment="1">
      <alignment horizontal="center" vertical="center" shrinkToFit="1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49" xfId="0" applyNumberFormat="1" applyFill="1" applyBorder="1" applyAlignment="1">
      <alignment horizontal="center" vertical="center"/>
    </xf>
    <xf numFmtId="178" fontId="0" fillId="0" borderId="50" xfId="0" applyNumberFormat="1" applyFill="1" applyBorder="1" applyAlignment="1">
      <alignment horizontal="center" vertical="center"/>
    </xf>
    <xf numFmtId="183" fontId="0" fillId="0" borderId="13" xfId="2" applyNumberFormat="1" applyFont="1" applyBorder="1" applyAlignment="1">
      <alignment vertical="center"/>
    </xf>
    <xf numFmtId="183" fontId="0" fillId="0" borderId="26" xfId="2" applyNumberFormat="1" applyFont="1" applyBorder="1" applyAlignment="1">
      <alignment vertical="center"/>
    </xf>
    <xf numFmtId="183" fontId="0" fillId="0" borderId="24" xfId="2" applyNumberFormat="1" applyFont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3" fontId="0" fillId="0" borderId="8" xfId="2" applyNumberFormat="1" applyFont="1" applyBorder="1" applyAlignment="1">
      <alignment vertical="center"/>
    </xf>
    <xf numFmtId="178" fontId="0" fillId="0" borderId="51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52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15" fillId="0" borderId="0" xfId="0" applyFont="1" applyFill="1"/>
    <xf numFmtId="180" fontId="15" fillId="0" borderId="0" xfId="0" applyNumberFormat="1" applyFont="1" applyFill="1"/>
    <xf numFmtId="0" fontId="15" fillId="0" borderId="0" xfId="0" applyFont="1" applyFill="1" applyAlignment="1">
      <alignment horizontal="center"/>
    </xf>
    <xf numFmtId="180" fontId="15" fillId="0" borderId="0" xfId="0" applyNumberFormat="1" applyFont="1" applyFill="1" applyAlignment="1">
      <alignment horizontal="right"/>
    </xf>
    <xf numFmtId="0" fontId="15" fillId="0" borderId="29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/>
    <xf numFmtId="177" fontId="15" fillId="0" borderId="9" xfId="0" applyNumberFormat="1" applyFont="1" applyFill="1" applyBorder="1"/>
    <xf numFmtId="0" fontId="15" fillId="0" borderId="18" xfId="0" applyFont="1" applyFill="1" applyBorder="1" applyAlignment="1">
      <alignment horizontal="center"/>
    </xf>
    <xf numFmtId="177" fontId="15" fillId="0" borderId="13" xfId="0" applyNumberFormat="1" applyFont="1" applyFill="1" applyBorder="1"/>
    <xf numFmtId="0" fontId="15" fillId="0" borderId="16" xfId="0" applyFont="1" applyFill="1" applyBorder="1"/>
    <xf numFmtId="177" fontId="15" fillId="0" borderId="8" xfId="0" applyNumberFormat="1" applyFont="1" applyFill="1" applyBorder="1"/>
    <xf numFmtId="0" fontId="15" fillId="0" borderId="19" xfId="0" applyFont="1" applyFill="1" applyBorder="1" applyAlignment="1">
      <alignment horizontal="center"/>
    </xf>
    <xf numFmtId="177" fontId="15" fillId="0" borderId="9" xfId="0" applyNumberFormat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8" xfId="0" applyNumberFormat="1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/>
    </xf>
    <xf numFmtId="177" fontId="15" fillId="0" borderId="14" xfId="0" applyNumberFormat="1" applyFont="1" applyFill="1" applyBorder="1" applyAlignment="1">
      <alignment horizontal="right" vertical="center"/>
    </xf>
    <xf numFmtId="181" fontId="15" fillId="0" borderId="9" xfId="0" applyNumberFormat="1" applyFont="1" applyFill="1" applyBorder="1" applyAlignment="1">
      <alignment vertical="center"/>
    </xf>
    <xf numFmtId="181" fontId="15" fillId="0" borderId="13" xfId="0" applyNumberFormat="1" applyFont="1" applyFill="1" applyBorder="1" applyAlignment="1">
      <alignment vertical="center"/>
    </xf>
    <xf numFmtId="181" fontId="15" fillId="0" borderId="8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/>
    </xf>
    <xf numFmtId="184" fontId="15" fillId="0" borderId="13" xfId="2" applyNumberFormat="1" applyFont="1" applyFill="1" applyBorder="1" applyAlignment="1">
      <alignment vertical="center"/>
    </xf>
    <xf numFmtId="182" fontId="15" fillId="0" borderId="13" xfId="2" applyNumberFormat="1" applyFont="1" applyFill="1" applyBorder="1" applyAlignment="1">
      <alignment vertical="center"/>
    </xf>
    <xf numFmtId="182" fontId="15" fillId="0" borderId="9" xfId="2" applyNumberFormat="1" applyFont="1" applyFill="1" applyBorder="1" applyAlignment="1">
      <alignment vertical="center"/>
    </xf>
    <xf numFmtId="177" fontId="15" fillId="0" borderId="9" xfId="4" applyNumberFormat="1" applyFont="1" applyFill="1" applyBorder="1" applyAlignment="1">
      <alignment vertical="center"/>
    </xf>
    <xf numFmtId="182" fontId="15" fillId="0" borderId="13" xfId="0" applyNumberFormat="1" applyFont="1" applyFill="1" applyBorder="1" applyAlignment="1">
      <alignment vertical="center"/>
    </xf>
    <xf numFmtId="177" fontId="15" fillId="0" borderId="13" xfId="4" applyNumberFormat="1" applyFont="1" applyFill="1" applyBorder="1" applyAlignment="1">
      <alignment vertical="center"/>
    </xf>
    <xf numFmtId="182" fontId="15" fillId="0" borderId="13" xfId="4" applyNumberFormat="1" applyFont="1" applyFill="1" applyBorder="1" applyAlignment="1">
      <alignment vertical="center"/>
    </xf>
    <xf numFmtId="182" fontId="15" fillId="0" borderId="8" xfId="0" applyNumberFormat="1" applyFont="1" applyFill="1" applyBorder="1" applyAlignment="1">
      <alignment vertical="center"/>
    </xf>
    <xf numFmtId="182" fontId="15" fillId="0" borderId="8" xfId="2" applyNumberFormat="1" applyFont="1" applyFill="1" applyBorder="1" applyAlignment="1">
      <alignment vertical="center"/>
    </xf>
    <xf numFmtId="177" fontId="15" fillId="0" borderId="8" xfId="4" applyNumberFormat="1" applyFont="1" applyFill="1" applyBorder="1" applyAlignment="1">
      <alignment vertical="center"/>
    </xf>
    <xf numFmtId="182" fontId="15" fillId="0" borderId="9" xfId="0" applyNumberFormat="1" applyFont="1" applyFill="1" applyBorder="1" applyAlignment="1">
      <alignment vertical="center"/>
    </xf>
    <xf numFmtId="182" fontId="15" fillId="0" borderId="34" xfId="0" applyNumberFormat="1" applyFont="1" applyFill="1" applyBorder="1" applyAlignment="1">
      <alignment vertical="center"/>
    </xf>
    <xf numFmtId="177" fontId="15" fillId="0" borderId="24" xfId="0" applyNumberFormat="1" applyFont="1" applyFill="1" applyBorder="1" applyAlignment="1">
      <alignment vertical="center"/>
    </xf>
    <xf numFmtId="179" fontId="15" fillId="0" borderId="13" xfId="0" applyNumberFormat="1" applyFont="1" applyFill="1" applyBorder="1" applyAlignment="1">
      <alignment vertical="center"/>
    </xf>
    <xf numFmtId="179" fontId="15" fillId="0" borderId="8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179" fontId="15" fillId="0" borderId="9" xfId="0" applyNumberFormat="1" applyFont="1" applyFill="1" applyBorder="1" applyAlignment="1">
      <alignment vertical="center"/>
    </xf>
    <xf numFmtId="177" fontId="15" fillId="0" borderId="60" xfId="0" applyNumberFormat="1" applyFont="1" applyFill="1" applyBorder="1" applyAlignment="1" applyProtection="1">
      <alignment vertical="center"/>
      <protection locked="0"/>
    </xf>
    <xf numFmtId="177" fontId="15" fillId="0" borderId="61" xfId="0" applyNumberFormat="1" applyFont="1" applyFill="1" applyBorder="1" applyAlignment="1" applyProtection="1">
      <alignment vertical="center"/>
      <protection locked="0"/>
    </xf>
    <xf numFmtId="0" fontId="15" fillId="0" borderId="49" xfId="0" applyFont="1" applyFill="1" applyBorder="1"/>
    <xf numFmtId="177" fontId="15" fillId="0" borderId="26" xfId="0" applyNumberFormat="1" applyFont="1" applyFill="1" applyBorder="1" applyAlignment="1">
      <alignment vertical="center"/>
    </xf>
    <xf numFmtId="177" fontId="15" fillId="0" borderId="62" xfId="0" applyNumberFormat="1" applyFont="1" applyFill="1" applyBorder="1" applyAlignment="1" applyProtection="1">
      <alignment vertical="center"/>
      <protection locked="0"/>
    </xf>
    <xf numFmtId="181" fontId="15" fillId="0" borderId="60" xfId="0" applyNumberFormat="1" applyFont="1" applyFill="1" applyBorder="1" applyAlignment="1" applyProtection="1">
      <alignment vertical="center"/>
      <protection locked="0"/>
    </xf>
    <xf numFmtId="181" fontId="15" fillId="0" borderId="61" xfId="0" applyNumberFormat="1" applyFont="1" applyFill="1" applyBorder="1" applyAlignment="1" applyProtection="1">
      <alignment vertical="center"/>
      <protection locked="0"/>
    </xf>
    <xf numFmtId="181" fontId="15" fillId="0" borderId="62" xfId="0" applyNumberFormat="1" applyFont="1" applyFill="1" applyBorder="1" applyAlignment="1" applyProtection="1">
      <alignment vertical="center"/>
      <protection locked="0"/>
    </xf>
    <xf numFmtId="181" fontId="15" fillId="0" borderId="67" xfId="0" applyNumberFormat="1" applyFont="1" applyFill="1" applyBorder="1" applyAlignment="1" applyProtection="1">
      <alignment vertical="center"/>
      <protection locked="0"/>
    </xf>
    <xf numFmtId="181" fontId="15" fillId="0" borderId="68" xfId="0" applyNumberFormat="1" applyFont="1" applyFill="1" applyBorder="1" applyAlignment="1" applyProtection="1">
      <alignment vertical="center"/>
      <protection locked="0"/>
    </xf>
    <xf numFmtId="181" fontId="15" fillId="0" borderId="66" xfId="0" applyNumberFormat="1" applyFont="1" applyFill="1" applyBorder="1" applyAlignment="1" applyProtection="1">
      <alignment vertical="center"/>
      <protection locked="0"/>
    </xf>
    <xf numFmtId="181" fontId="15" fillId="0" borderId="65" xfId="0" applyNumberFormat="1" applyFont="1" applyFill="1" applyBorder="1" applyAlignment="1" applyProtection="1">
      <alignment vertical="center"/>
      <protection locked="0"/>
    </xf>
    <xf numFmtId="176" fontId="15" fillId="0" borderId="9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15" fillId="0" borderId="8" xfId="0" applyNumberFormat="1" applyFont="1" applyFill="1" applyBorder="1" applyAlignment="1">
      <alignment horizontal="right" vertical="center"/>
    </xf>
    <xf numFmtId="182" fontId="15" fillId="0" borderId="13" xfId="5" applyNumberFormat="1" applyFont="1" applyFill="1" applyBorder="1" applyAlignment="1">
      <alignment vertical="center"/>
    </xf>
    <xf numFmtId="182" fontId="15" fillId="0" borderId="9" xfId="2" applyNumberFormat="1" applyFont="1" applyFill="1" applyBorder="1" applyAlignment="1">
      <alignment vertical="center" shrinkToFit="1"/>
    </xf>
    <xf numFmtId="182" fontId="15" fillId="0" borderId="13" xfId="2" applyNumberFormat="1" applyFont="1" applyFill="1" applyBorder="1" applyAlignment="1">
      <alignment vertical="center" shrinkToFit="1"/>
    </xf>
    <xf numFmtId="182" fontId="15" fillId="0" borderId="8" xfId="2" applyNumberFormat="1" applyFont="1" applyFill="1" applyBorder="1" applyAlignment="1">
      <alignment vertical="center" shrinkToFit="1"/>
    </xf>
    <xf numFmtId="182" fontId="15" fillId="0" borderId="24" xfId="2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horizontal="left"/>
    </xf>
    <xf numFmtId="0" fontId="10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2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5" fontId="0" fillId="0" borderId="24" xfId="0" applyNumberFormat="1" applyFill="1" applyBorder="1" applyAlignment="1">
      <alignment horizontal="right" vertical="center"/>
    </xf>
    <xf numFmtId="185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8" fontId="11" fillId="0" borderId="9" xfId="0" applyNumberFormat="1" applyFont="1" applyFill="1" applyBorder="1" applyAlignment="1">
      <alignment vertical="center"/>
    </xf>
    <xf numFmtId="178" fontId="11" fillId="0" borderId="8" xfId="0" applyNumberFormat="1" applyFont="1" applyFill="1" applyBorder="1" applyAlignment="1">
      <alignment vertical="center"/>
    </xf>
    <xf numFmtId="183" fontId="0" fillId="0" borderId="13" xfId="2" applyNumberFormat="1" applyFont="1" applyFill="1" applyBorder="1" applyAlignment="1">
      <alignment vertical="center"/>
    </xf>
    <xf numFmtId="183" fontId="0" fillId="0" borderId="26" xfId="2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0" xfId="4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/>
    <xf numFmtId="177" fontId="0" fillId="0" borderId="9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15" fillId="0" borderId="45" xfId="0" applyNumberFormat="1" applyFont="1" applyFill="1" applyBorder="1" applyAlignment="1">
      <alignment vertical="center"/>
    </xf>
    <xf numFmtId="177" fontId="15" fillId="0" borderId="43" xfId="0" applyNumberFormat="1" applyFont="1" applyFill="1" applyBorder="1" applyAlignment="1">
      <alignment vertical="center"/>
    </xf>
    <xf numFmtId="182" fontId="15" fillId="0" borderId="26" xfId="0" applyNumberFormat="1" applyFont="1" applyFill="1" applyBorder="1" applyAlignment="1">
      <alignment vertical="center"/>
    </xf>
    <xf numFmtId="182" fontId="15" fillId="0" borderId="36" xfId="0" applyNumberFormat="1" applyFont="1" applyFill="1" applyBorder="1" applyAlignment="1">
      <alignment vertical="center"/>
    </xf>
    <xf numFmtId="182" fontId="15" fillId="0" borderId="55" xfId="0" applyNumberFormat="1" applyFont="1" applyFill="1" applyBorder="1" applyAlignment="1">
      <alignment vertical="center"/>
    </xf>
    <xf numFmtId="182" fontId="15" fillId="0" borderId="56" xfId="0" applyNumberFormat="1" applyFont="1" applyFill="1" applyBorder="1" applyAlignment="1">
      <alignment vertical="center"/>
    </xf>
    <xf numFmtId="182" fontId="15" fillId="0" borderId="57" xfId="0" applyNumberFormat="1" applyFont="1" applyFill="1" applyBorder="1" applyAlignment="1">
      <alignment vertical="center"/>
    </xf>
    <xf numFmtId="182" fontId="15" fillId="0" borderId="58" xfId="0" applyNumberFormat="1" applyFont="1" applyFill="1" applyBorder="1" applyAlignment="1">
      <alignment vertical="center"/>
    </xf>
    <xf numFmtId="182" fontId="15" fillId="0" borderId="59" xfId="0" applyNumberFormat="1" applyFont="1" applyFill="1" applyBorder="1" applyAlignment="1">
      <alignment vertical="center"/>
    </xf>
    <xf numFmtId="182" fontId="15" fillId="0" borderId="37" xfId="0" applyNumberFormat="1" applyFont="1" applyFill="1" applyBorder="1" applyAlignment="1">
      <alignment vertical="center"/>
    </xf>
    <xf numFmtId="182" fontId="15" fillId="0" borderId="45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2" fontId="16" fillId="0" borderId="13" xfId="0" applyNumberFormat="1" applyFont="1" applyFill="1" applyBorder="1" applyAlignment="1">
      <alignment vertical="center"/>
    </xf>
    <xf numFmtId="182" fontId="16" fillId="0" borderId="8" xfId="0" applyNumberFormat="1" applyFont="1" applyFill="1" applyBorder="1" applyAlignment="1">
      <alignment vertical="center"/>
    </xf>
    <xf numFmtId="182" fontId="15" fillId="0" borderId="9" xfId="4" applyNumberFormat="1" applyFont="1" applyFill="1" applyBorder="1" applyAlignment="1">
      <alignment vertical="center"/>
    </xf>
    <xf numFmtId="178" fontId="18" fillId="0" borderId="38" xfId="0" applyNumberFormat="1" applyFont="1" applyFill="1" applyBorder="1" applyAlignment="1">
      <alignment vertical="center"/>
    </xf>
    <xf numFmtId="183" fontId="0" fillId="0" borderId="24" xfId="2" applyNumberFormat="1" applyFont="1" applyFill="1" applyBorder="1" applyAlignment="1">
      <alignment vertical="center"/>
    </xf>
    <xf numFmtId="177" fontId="0" fillId="0" borderId="6" xfId="0" applyNumberFormat="1" applyFill="1" applyBorder="1"/>
    <xf numFmtId="177" fontId="0" fillId="0" borderId="5" xfId="0" applyNumberFormat="1" applyFill="1" applyBorder="1"/>
    <xf numFmtId="0" fontId="0" fillId="0" borderId="9" xfId="0" applyBorder="1" applyAlignment="1">
      <alignment horizont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6" xfId="1" applyNumberFormat="1" applyFont="1" applyBorder="1"/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176" fontId="0" fillId="0" borderId="6" xfId="1" applyNumberFormat="1" applyFont="1" applyFill="1" applyBorder="1"/>
    <xf numFmtId="176" fontId="0" fillId="0" borderId="84" xfId="1" applyNumberFormat="1" applyFont="1" applyBorder="1"/>
    <xf numFmtId="176" fontId="0" fillId="0" borderId="85" xfId="1" applyNumberFormat="1" applyFont="1" applyBorder="1"/>
    <xf numFmtId="0" fontId="0" fillId="0" borderId="1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177" fontId="0" fillId="0" borderId="86" xfId="0" applyNumberFormat="1" applyBorder="1"/>
    <xf numFmtId="177" fontId="0" fillId="0" borderId="84" xfId="0" applyNumberFormat="1" applyBorder="1"/>
    <xf numFmtId="179" fontId="0" fillId="0" borderId="5" xfId="0" applyNumberFormat="1" applyBorder="1"/>
    <xf numFmtId="179" fontId="0" fillId="0" borderId="6" xfId="0" applyNumberFormat="1" applyBorder="1"/>
    <xf numFmtId="179" fontId="0" fillId="0" borderId="6" xfId="0" quotePrefix="1" applyNumberFormat="1" applyBorder="1" applyAlignment="1">
      <alignment horizontal="right"/>
    </xf>
    <xf numFmtId="179" fontId="0" fillId="0" borderId="7" xfId="0" quotePrefix="1" applyNumberFormat="1" applyBorder="1" applyAlignment="1">
      <alignment horizontal="right"/>
    </xf>
    <xf numFmtId="179" fontId="0" fillId="0" borderId="6" xfId="0" applyNumberFormat="1" applyFill="1" applyBorder="1"/>
    <xf numFmtId="179" fontId="0" fillId="0" borderId="6" xfId="0" quotePrefix="1" applyNumberFormat="1" applyFill="1" applyBorder="1" applyAlignment="1">
      <alignment horizontal="right"/>
    </xf>
    <xf numFmtId="179" fontId="0" fillId="0" borderId="5" xfId="0" applyNumberFormat="1" applyFill="1" applyBorder="1"/>
    <xf numFmtId="0" fontId="0" fillId="0" borderId="46" xfId="0" applyBorder="1" applyAlignment="1">
      <alignment horizontal="center" vertical="center" shrinkToFit="1"/>
    </xf>
    <xf numFmtId="177" fontId="0" fillId="0" borderId="49" xfId="0" applyNumberFormat="1" applyBorder="1"/>
    <xf numFmtId="177" fontId="0" fillId="0" borderId="26" xfId="0" applyNumberFormat="1" applyBorder="1"/>
    <xf numFmtId="177" fontId="0" fillId="0" borderId="27" xfId="0" applyNumberFormat="1" applyBorder="1"/>
    <xf numFmtId="177" fontId="0" fillId="0" borderId="87" xfId="0" applyNumberFormat="1" applyBorder="1"/>
    <xf numFmtId="177" fontId="0" fillId="0" borderId="37" xfId="0" applyNumberFormat="1" applyBorder="1"/>
    <xf numFmtId="177" fontId="0" fillId="0" borderId="34" xfId="0" applyNumberFormat="1" applyBorder="1"/>
    <xf numFmtId="177" fontId="0" fillId="0" borderId="36" xfId="0" applyNumberFormat="1" applyBorder="1"/>
    <xf numFmtId="0" fontId="0" fillId="0" borderId="8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Fill="1" applyBorder="1"/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0" xfId="0" applyBorder="1" applyAlignment="1">
      <alignment horizontal="center" shrinkToFit="1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 horizontal="center"/>
    </xf>
    <xf numFmtId="179" fontId="0" fillId="0" borderId="9" xfId="0" applyNumberFormat="1" applyBorder="1"/>
    <xf numFmtId="179" fontId="0" fillId="0" borderId="45" xfId="0" applyNumberFormat="1" applyBorder="1"/>
    <xf numFmtId="179" fontId="0" fillId="0" borderId="37" xfId="0" applyNumberFormat="1" applyBorder="1"/>
    <xf numFmtId="179" fontId="0" fillId="0" borderId="103" xfId="0" applyNumberFormat="1" applyBorder="1"/>
    <xf numFmtId="179" fontId="0" fillId="0" borderId="13" xfId="0" applyNumberFormat="1" applyBorder="1"/>
    <xf numFmtId="179" fontId="0" fillId="0" borderId="43" xfId="0" applyNumberFormat="1" applyBorder="1"/>
    <xf numFmtId="179" fontId="0" fillId="0" borderId="34" xfId="0" applyNumberFormat="1" applyBorder="1"/>
    <xf numFmtId="179" fontId="0" fillId="0" borderId="104" xfId="0" applyNumberFormat="1" applyBorder="1"/>
    <xf numFmtId="179" fontId="0" fillId="0" borderId="91" xfId="0" applyNumberFormat="1" applyFill="1" applyBorder="1"/>
    <xf numFmtId="179" fontId="0" fillId="0" borderId="93" xfId="0" applyNumberFormat="1" applyFill="1" applyBorder="1"/>
    <xf numFmtId="179" fontId="0" fillId="0" borderId="91" xfId="0" applyNumberFormat="1" applyBorder="1"/>
    <xf numFmtId="179" fontId="0" fillId="0" borderId="93" xfId="0" applyNumberFormat="1" applyBorder="1"/>
    <xf numFmtId="179" fontId="0" fillId="0" borderId="87" xfId="0" applyNumberFormat="1" applyBorder="1"/>
    <xf numFmtId="179" fontId="0" fillId="0" borderId="105" xfId="0" applyNumberFormat="1" applyBorder="1"/>
    <xf numFmtId="180" fontId="15" fillId="0" borderId="30" xfId="0" applyNumberFormat="1" applyFont="1" applyFill="1" applyBorder="1" applyAlignment="1">
      <alignment horizontal="center"/>
    </xf>
    <xf numFmtId="177" fontId="15" fillId="0" borderId="44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15" fillId="0" borderId="43" xfId="0" applyNumberFormat="1" applyFont="1" applyFill="1" applyBorder="1" applyAlignment="1">
      <alignment horizontal="right" vertical="center"/>
    </xf>
    <xf numFmtId="177" fontId="15" fillId="0" borderId="45" xfId="0" applyNumberFormat="1" applyFont="1" applyFill="1" applyBorder="1" applyAlignment="1">
      <alignment horizontal="right" vertical="center"/>
    </xf>
    <xf numFmtId="177" fontId="15" fillId="0" borderId="44" xfId="0" applyNumberFormat="1" applyFont="1" applyFill="1" applyBorder="1" applyAlignment="1">
      <alignment horizontal="right" vertical="center"/>
    </xf>
    <xf numFmtId="177" fontId="15" fillId="0" borderId="55" xfId="0" applyNumberFormat="1" applyFont="1" applyFill="1" applyBorder="1" applyAlignment="1">
      <alignment vertical="center"/>
    </xf>
    <xf numFmtId="177" fontId="15" fillId="0" borderId="53" xfId="0" applyNumberFormat="1" applyFont="1" applyFill="1" applyBorder="1" applyAlignment="1">
      <alignment vertical="center"/>
    </xf>
    <xf numFmtId="180" fontId="15" fillId="0" borderId="45" xfId="0" applyNumberFormat="1" applyFont="1" applyFill="1" applyBorder="1"/>
    <xf numFmtId="180" fontId="15" fillId="0" borderId="43" xfId="0" applyNumberFormat="1" applyFont="1" applyFill="1" applyBorder="1"/>
    <xf numFmtId="180" fontId="15" fillId="0" borderId="44" xfId="0" applyNumberFormat="1" applyFont="1" applyFill="1" applyBorder="1"/>
    <xf numFmtId="0" fontId="15" fillId="0" borderId="0" xfId="0" applyFont="1" applyFill="1" applyBorder="1"/>
    <xf numFmtId="0" fontId="15" fillId="0" borderId="95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80" fontId="15" fillId="0" borderId="40" xfId="0" applyNumberFormat="1" applyFont="1" applyFill="1" applyBorder="1" applyAlignment="1">
      <alignment horizontal="center"/>
    </xf>
    <xf numFmtId="180" fontId="15" fillId="0" borderId="46" xfId="0" applyNumberFormat="1" applyFont="1" applyFill="1" applyBorder="1" applyAlignment="1">
      <alignment horizontal="center" shrinkToFit="1"/>
    </xf>
    <xf numFmtId="0" fontId="15" fillId="0" borderId="50" xfId="0" applyFont="1" applyFill="1" applyBorder="1"/>
    <xf numFmtId="177" fontId="15" fillId="0" borderId="42" xfId="0" applyNumberFormat="1" applyFont="1" applyFill="1" applyBorder="1" applyAlignment="1">
      <alignment vertical="center"/>
    </xf>
    <xf numFmtId="0" fontId="15" fillId="0" borderId="9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26" xfId="0" applyFont="1" applyFill="1" applyBorder="1"/>
    <xf numFmtId="177" fontId="15" fillId="0" borderId="27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9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77" fontId="15" fillId="0" borderId="8" xfId="0" applyNumberFormat="1" applyFont="1" applyFill="1" applyBorder="1" applyAlignment="1">
      <alignment horizontal="right" vertical="center"/>
    </xf>
    <xf numFmtId="184" fontId="15" fillId="0" borderId="9" xfId="2" applyNumberFormat="1" applyFont="1" applyFill="1" applyBorder="1" applyAlignment="1">
      <alignment vertical="center"/>
    </xf>
    <xf numFmtId="184" fontId="15" fillId="0" borderId="8" xfId="2" applyNumberFormat="1" applyFont="1" applyFill="1" applyBorder="1" applyAlignment="1">
      <alignment vertical="center"/>
    </xf>
    <xf numFmtId="182" fontId="16" fillId="0" borderId="9" xfId="2" applyNumberFormat="1" applyFont="1" applyFill="1" applyBorder="1" applyAlignment="1">
      <alignment vertical="center"/>
    </xf>
    <xf numFmtId="177" fontId="15" fillId="0" borderId="9" xfId="4" applyNumberFormat="1" applyFont="1" applyFill="1" applyBorder="1" applyAlignment="1">
      <alignment horizontal="right" vertical="center"/>
    </xf>
    <xf numFmtId="177" fontId="15" fillId="0" borderId="13" xfId="4" applyNumberFormat="1" applyFont="1" applyFill="1" applyBorder="1" applyAlignment="1">
      <alignment horizontal="right" vertical="center"/>
    </xf>
    <xf numFmtId="177" fontId="15" fillId="0" borderId="8" xfId="4" applyNumberFormat="1" applyFont="1" applyFill="1" applyBorder="1" applyAlignment="1">
      <alignment horizontal="right" vertical="center"/>
    </xf>
    <xf numFmtId="0" fontId="15" fillId="0" borderId="37" xfId="0" applyFont="1" applyFill="1" applyBorder="1"/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/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77" fontId="15" fillId="0" borderId="25" xfId="0" applyNumberFormat="1" applyFont="1" applyFill="1" applyBorder="1" applyAlignment="1">
      <alignment horizontal="right" vertical="center"/>
    </xf>
    <xf numFmtId="180" fontId="15" fillId="0" borderId="11" xfId="0" applyNumberFormat="1" applyFont="1" applyFill="1" applyBorder="1" applyAlignment="1">
      <alignment horizontal="center" shrinkToFit="1"/>
    </xf>
    <xf numFmtId="180" fontId="15" fillId="0" borderId="4" xfId="0" applyNumberFormat="1" applyFont="1" applyFill="1" applyBorder="1" applyAlignment="1">
      <alignment horizontal="center" shrinkToFit="1"/>
    </xf>
    <xf numFmtId="177" fontId="15" fillId="0" borderId="86" xfId="0" applyNumberFormat="1" applyFont="1" applyFill="1" applyBorder="1" applyAlignment="1">
      <alignment horizontal="right" vertical="center"/>
    </xf>
    <xf numFmtId="177" fontId="15" fillId="0" borderId="84" xfId="0" applyNumberFormat="1" applyFont="1" applyFill="1" applyBorder="1" applyAlignment="1">
      <alignment horizontal="right" vertical="center"/>
    </xf>
    <xf numFmtId="177" fontId="15" fillId="0" borderId="85" xfId="0" applyNumberFormat="1" applyFont="1" applyFill="1" applyBorder="1" applyAlignment="1">
      <alignment horizontal="right" vertical="center"/>
    </xf>
    <xf numFmtId="177" fontId="0" fillId="0" borderId="37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8" fontId="0" fillId="0" borderId="37" xfId="0" applyNumberFormat="1" applyFill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36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0" fontId="0" fillId="0" borderId="81" xfId="0" applyBorder="1"/>
    <xf numFmtId="0" fontId="0" fillId="0" borderId="83" xfId="0" applyBorder="1"/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7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0" fillId="0" borderId="106" xfId="0" applyBorder="1"/>
    <xf numFmtId="0" fontId="0" fillId="0" borderId="4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7" fontId="0" fillId="0" borderId="13" xfId="0" applyNumberFormat="1" applyFill="1" applyBorder="1"/>
    <xf numFmtId="177" fontId="0" fillId="0" borderId="14" xfId="0" applyNumberFormat="1" applyFill="1" applyBorder="1"/>
    <xf numFmtId="178" fontId="0" fillId="0" borderId="14" xfId="0" applyNumberFormat="1" applyFill="1" applyBorder="1"/>
    <xf numFmtId="178" fontId="0" fillId="0" borderId="12" xfId="0" applyNumberFormat="1" applyFill="1" applyBorder="1"/>
    <xf numFmtId="186" fontId="0" fillId="0" borderId="0" xfId="0" applyNumberFormat="1" applyAlignment="1">
      <alignment vertical="center"/>
    </xf>
    <xf numFmtId="186" fontId="0" fillId="0" borderId="0" xfId="0" applyNumberFormat="1" applyFill="1" applyAlignment="1">
      <alignment horizontal="right" vertical="center"/>
    </xf>
    <xf numFmtId="186" fontId="0" fillId="0" borderId="0" xfId="0" applyNumberFormat="1"/>
    <xf numFmtId="186" fontId="0" fillId="0" borderId="0" xfId="0" applyNumberFormat="1" applyAlignment="1"/>
    <xf numFmtId="0" fontId="0" fillId="3" borderId="11" xfId="0" applyFill="1" applyBorder="1" applyAlignment="1">
      <alignment horizontal="center" vertical="center"/>
    </xf>
    <xf numFmtId="180" fontId="0" fillId="3" borderId="12" xfId="0" applyNumberFormat="1" applyFill="1" applyBorder="1" applyAlignment="1">
      <alignment vertical="center"/>
    </xf>
    <xf numFmtId="180" fontId="0" fillId="3" borderId="15" xfId="0" applyNumberFormat="1" applyFill="1" applyBorder="1" applyAlignment="1">
      <alignment vertical="center"/>
    </xf>
    <xf numFmtId="180" fontId="0" fillId="3" borderId="14" xfId="0" applyNumberFormat="1" applyFill="1" applyBorder="1" applyAlignment="1">
      <alignment vertical="center"/>
    </xf>
    <xf numFmtId="178" fontId="0" fillId="3" borderId="32" xfId="0" applyNumberFormat="1" applyFill="1" applyBorder="1" applyAlignment="1">
      <alignment vertical="center"/>
    </xf>
    <xf numFmtId="180" fontId="0" fillId="3" borderId="32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180" fontId="0" fillId="3" borderId="25" xfId="0" applyNumberFormat="1" applyFill="1" applyBorder="1" applyAlignment="1">
      <alignment vertical="center"/>
    </xf>
    <xf numFmtId="180" fontId="0" fillId="3" borderId="27" xfId="0" applyNumberFormat="1" applyFill="1" applyBorder="1" applyAlignment="1">
      <alignment vertical="center"/>
    </xf>
    <xf numFmtId="178" fontId="0" fillId="3" borderId="0" xfId="0" applyNumberFormat="1" applyFill="1" applyBorder="1" applyAlignment="1">
      <alignment vertical="center"/>
    </xf>
    <xf numFmtId="180" fontId="0" fillId="3" borderId="0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 vertical="center" shrinkToFit="1"/>
    </xf>
    <xf numFmtId="38" fontId="0" fillId="0" borderId="0" xfId="2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38" fontId="0" fillId="0" borderId="0" xfId="2" applyFont="1" applyFill="1" applyAlignment="1">
      <alignment horizontal="right" vertical="center"/>
    </xf>
    <xf numFmtId="180" fontId="0" fillId="3" borderId="46" xfId="0" applyNumberFormat="1" applyFill="1" applyBorder="1" applyAlignment="1">
      <alignment horizontal="center" vertical="center" shrinkToFit="1"/>
    </xf>
    <xf numFmtId="180" fontId="0" fillId="3" borderId="14" xfId="1" applyNumberFormat="1" applyFont="1" applyFill="1" applyBorder="1" applyAlignment="1">
      <alignment vertical="center"/>
    </xf>
    <xf numFmtId="180" fontId="0" fillId="3" borderId="27" xfId="1" applyNumberFormat="1" applyFont="1" applyFill="1" applyBorder="1" applyAlignment="1">
      <alignment vertical="center"/>
    </xf>
    <xf numFmtId="180" fontId="0" fillId="3" borderId="12" xfId="1" applyNumberFormat="1" applyFont="1" applyFill="1" applyBorder="1" applyAlignment="1">
      <alignment vertical="center"/>
    </xf>
    <xf numFmtId="180" fontId="0" fillId="3" borderId="14" xfId="1" applyNumberFormat="1" applyFont="1" applyFill="1" applyBorder="1" applyAlignment="1">
      <alignment vertical="center" shrinkToFit="1"/>
    </xf>
    <xf numFmtId="180" fontId="0" fillId="3" borderId="15" xfId="1" applyNumberFormat="1" applyFont="1" applyFill="1" applyBorder="1" applyAlignment="1">
      <alignment vertical="center"/>
    </xf>
    <xf numFmtId="180" fontId="0" fillId="3" borderId="25" xfId="1" applyNumberFormat="1" applyFont="1" applyFill="1" applyBorder="1" applyAlignment="1">
      <alignment vertical="center"/>
    </xf>
    <xf numFmtId="0" fontId="0" fillId="3" borderId="47" xfId="0" applyFill="1" applyBorder="1" applyAlignment="1">
      <alignment horizontal="center" vertical="center" shrinkToFit="1"/>
    </xf>
    <xf numFmtId="183" fontId="0" fillId="3" borderId="37" xfId="2" applyNumberFormat="1" applyFont="1" applyFill="1" applyBorder="1" applyAlignment="1">
      <alignment vertical="center"/>
    </xf>
    <xf numFmtId="183" fontId="0" fillId="3" borderId="34" xfId="2" applyNumberFormat="1" applyFont="1" applyFill="1" applyBorder="1" applyAlignment="1">
      <alignment vertical="center"/>
    </xf>
    <xf numFmtId="183" fontId="0" fillId="3" borderId="36" xfId="2" applyNumberFormat="1" applyFont="1" applyFill="1" applyBorder="1" applyAlignment="1">
      <alignment vertical="center"/>
    </xf>
    <xf numFmtId="178" fontId="0" fillId="3" borderId="37" xfId="0" applyNumberFormat="1" applyFill="1" applyBorder="1" applyAlignment="1">
      <alignment vertical="center"/>
    </xf>
    <xf numFmtId="178" fontId="0" fillId="3" borderId="106" xfId="0" applyNumberFormat="1" applyFill="1" applyBorder="1" applyAlignment="1">
      <alignment vertical="center"/>
    </xf>
    <xf numFmtId="178" fontId="0" fillId="3" borderId="35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horizontal="center" vertical="center" shrinkToFit="1"/>
    </xf>
    <xf numFmtId="180" fontId="0" fillId="0" borderId="13" xfId="1" applyNumberFormat="1" applyFont="1" applyFill="1" applyBorder="1" applyAlignment="1">
      <alignment vertical="center"/>
    </xf>
    <xf numFmtId="180" fontId="0" fillId="0" borderId="26" xfId="1" applyNumberFormat="1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0" fontId="0" fillId="3" borderId="48" xfId="0" applyFill="1" applyBorder="1" applyAlignment="1">
      <alignment horizontal="center" vertical="center" shrinkToFit="1"/>
    </xf>
    <xf numFmtId="183" fontId="0" fillId="3" borderId="33" xfId="2" applyNumberFormat="1" applyFont="1" applyFill="1" applyBorder="1" applyAlignment="1">
      <alignment vertical="center"/>
    </xf>
    <xf numFmtId="180" fontId="0" fillId="0" borderId="24" xfId="1" applyNumberFormat="1" applyFont="1" applyFill="1" applyBorder="1" applyAlignment="1">
      <alignment vertical="center"/>
    </xf>
    <xf numFmtId="183" fontId="0" fillId="3" borderId="35" xfId="2" applyNumberFormat="1" applyFont="1" applyFill="1" applyBorder="1" applyAlignment="1">
      <alignment vertical="center"/>
    </xf>
    <xf numFmtId="180" fontId="0" fillId="0" borderId="9" xfId="1" applyNumberFormat="1" applyFont="1" applyFill="1" applyBorder="1" applyAlignment="1">
      <alignment vertical="center"/>
    </xf>
    <xf numFmtId="180" fontId="0" fillId="0" borderId="13" xfId="1" applyNumberFormat="1" applyFont="1" applyFill="1" applyBorder="1" applyAlignment="1">
      <alignment vertical="center" shrinkToFit="1"/>
    </xf>
    <xf numFmtId="180" fontId="0" fillId="0" borderId="8" xfId="1" applyNumberFormat="1" applyFont="1" applyFill="1" applyBorder="1" applyAlignment="1">
      <alignment vertical="center"/>
    </xf>
    <xf numFmtId="178" fontId="0" fillId="3" borderId="34" xfId="0" applyNumberFormat="1" applyFill="1" applyBorder="1" applyAlignment="1">
      <alignment vertical="center"/>
    </xf>
    <xf numFmtId="180" fontId="0" fillId="0" borderId="41" xfId="0" applyNumberFormat="1" applyFill="1" applyBorder="1" applyAlignment="1">
      <alignment horizontal="center" vertical="center" shrinkToFit="1"/>
    </xf>
    <xf numFmtId="180" fontId="0" fillId="0" borderId="13" xfId="0" applyNumberFormat="1" applyFill="1" applyBorder="1" applyAlignment="1">
      <alignment vertical="center"/>
    </xf>
    <xf numFmtId="178" fontId="0" fillId="3" borderId="33" xfId="0" applyNumberFormat="1" applyFill="1" applyBorder="1" applyAlignment="1">
      <alignment vertical="center"/>
    </xf>
    <xf numFmtId="178" fontId="0" fillId="3" borderId="36" xfId="0" applyNumberFormat="1" applyFill="1" applyBorder="1" applyAlignment="1">
      <alignment vertical="center"/>
    </xf>
    <xf numFmtId="180" fontId="0" fillId="0" borderId="24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vertical="center"/>
    </xf>
    <xf numFmtId="178" fontId="0" fillId="3" borderId="81" xfId="0" applyNumberFormat="1" applyFill="1" applyBorder="1" applyAlignment="1">
      <alignment vertical="center"/>
    </xf>
    <xf numFmtId="0" fontId="0" fillId="0" borderId="45" xfId="0" applyBorder="1" applyAlignment="1">
      <alignment horizontal="center" shrinkToFit="1"/>
    </xf>
    <xf numFmtId="0" fontId="0" fillId="0" borderId="43" xfId="0" applyFill="1" applyBorder="1" applyAlignment="1">
      <alignment horizont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shrinkToFit="1"/>
    </xf>
    <xf numFmtId="0" fontId="0" fillId="0" borderId="55" xfId="0" applyFill="1" applyBorder="1" applyAlignment="1">
      <alignment horizontal="center" vertical="center" shrinkToFit="1"/>
    </xf>
    <xf numFmtId="178" fontId="0" fillId="0" borderId="37" xfId="0" applyNumberFormat="1" applyBorder="1"/>
    <xf numFmtId="178" fontId="0" fillId="0" borderId="18" xfId="0" applyNumberFormat="1" applyFill="1" applyBorder="1"/>
    <xf numFmtId="177" fontId="0" fillId="0" borderId="18" xfId="0" applyNumberFormat="1" applyFill="1" applyBorder="1"/>
    <xf numFmtId="178" fontId="0" fillId="0" borderId="17" xfId="0" applyNumberFormat="1" applyFill="1" applyBorder="1"/>
    <xf numFmtId="178" fontId="0" fillId="0" borderId="80" xfId="0" applyNumberFormat="1" applyBorder="1"/>
    <xf numFmtId="178" fontId="0" fillId="0" borderId="97" xfId="0" applyNumberFormat="1" applyFill="1" applyBorder="1"/>
    <xf numFmtId="177" fontId="0" fillId="0" borderId="97" xfId="0" applyNumberFormat="1" applyFill="1" applyBorder="1"/>
    <xf numFmtId="177" fontId="0" fillId="0" borderId="98" xfId="0" applyNumberFormat="1" applyFill="1" applyBorder="1"/>
    <xf numFmtId="178" fontId="0" fillId="0" borderId="80" xfId="0" applyNumberFormat="1" applyFill="1" applyBorder="1"/>
    <xf numFmtId="178" fontId="0" fillId="0" borderId="86" xfId="0" applyNumberFormat="1" applyBorder="1"/>
    <xf numFmtId="178" fontId="0" fillId="0" borderId="84" xfId="0" applyNumberFormat="1" applyFill="1" applyBorder="1"/>
    <xf numFmtId="177" fontId="0" fillId="0" borderId="84" xfId="0" applyNumberFormat="1" applyFill="1" applyBorder="1"/>
    <xf numFmtId="177" fontId="0" fillId="0" borderId="85" xfId="0" applyNumberFormat="1" applyFill="1" applyBorder="1"/>
    <xf numFmtId="178" fontId="0" fillId="0" borderId="86" xfId="0" applyNumberFormat="1" applyFill="1" applyBorder="1"/>
    <xf numFmtId="178" fontId="0" fillId="0" borderId="6" xfId="0" applyNumberFormat="1" applyFill="1" applyBorder="1"/>
    <xf numFmtId="178" fontId="0" fillId="0" borderId="5" xfId="0" applyNumberFormat="1" applyFill="1" applyBorder="1"/>
    <xf numFmtId="0" fontId="0" fillId="0" borderId="27" xfId="0" applyBorder="1" applyAlignment="1">
      <alignment horizontal="center"/>
    </xf>
    <xf numFmtId="178" fontId="0" fillId="0" borderId="34" xfId="0" applyNumberFormat="1" applyBorder="1"/>
    <xf numFmtId="177" fontId="0" fillId="0" borderId="35" xfId="0" applyNumberFormat="1" applyBorder="1" applyAlignment="1"/>
    <xf numFmtId="0" fontId="0" fillId="0" borderId="8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0" fillId="0" borderId="49" xfId="0" applyNumberFormat="1" applyBorder="1" applyAlignment="1"/>
    <xf numFmtId="177" fontId="0" fillId="0" borderId="26" xfId="0" applyNumberFormat="1" applyBorder="1" applyAlignment="1"/>
    <xf numFmtId="177" fontId="0" fillId="0" borderId="27" xfId="0" applyNumberFormat="1" applyBorder="1" applyAlignment="1"/>
    <xf numFmtId="0" fontId="0" fillId="0" borderId="48" xfId="0" applyBorder="1" applyAlignment="1">
      <alignment horizontal="center" vertical="center"/>
    </xf>
    <xf numFmtId="177" fontId="0" fillId="0" borderId="35" xfId="0" applyNumberFormat="1" applyBorder="1"/>
    <xf numFmtId="177" fontId="0" fillId="0" borderId="9" xfId="1" applyNumberFormat="1" applyFont="1" applyBorder="1"/>
    <xf numFmtId="177" fontId="0" fillId="0" borderId="13" xfId="1" applyNumberFormat="1" applyFont="1" applyBorder="1"/>
    <xf numFmtId="177" fontId="0" fillId="0" borderId="8" xfId="1" applyNumberFormat="1" applyFont="1" applyBorder="1"/>
    <xf numFmtId="0" fontId="11" fillId="0" borderId="0" xfId="0" applyFont="1" applyFill="1" applyAlignment="1">
      <alignment horizontal="right"/>
    </xf>
    <xf numFmtId="177" fontId="0" fillId="0" borderId="87" xfId="0" applyNumberFormat="1" applyFill="1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177" fontId="0" fillId="0" borderId="9" xfId="0" applyNumberFormat="1" applyBorder="1"/>
    <xf numFmtId="177" fontId="0" fillId="0" borderId="12" xfId="0" applyNumberFormat="1" applyBorder="1"/>
    <xf numFmtId="177" fontId="0" fillId="0" borderId="13" xfId="0" applyNumberFormat="1" applyBorder="1"/>
    <xf numFmtId="177" fontId="0" fillId="0" borderId="14" xfId="0" applyNumberFormat="1" applyBorder="1"/>
    <xf numFmtId="177" fontId="0" fillId="0" borderId="17" xfId="0" applyNumberFormat="1" applyBorder="1"/>
    <xf numFmtId="177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 applyFill="1"/>
    <xf numFmtId="177" fontId="0" fillId="0" borderId="12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15" fillId="0" borderId="17" xfId="0" applyFont="1" applyFill="1" applyBorder="1"/>
    <xf numFmtId="0" fontId="15" fillId="0" borderId="18" xfId="0" applyFont="1" applyFill="1" applyBorder="1" applyAlignment="1">
      <alignment horizontal="center"/>
    </xf>
    <xf numFmtId="0" fontId="15" fillId="0" borderId="16" xfId="0" applyFont="1" applyFill="1" applyBorder="1"/>
    <xf numFmtId="177" fontId="15" fillId="0" borderId="9" xfId="0" applyNumberFormat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8" xfId="0" applyNumberFormat="1" applyFont="1" applyFill="1" applyBorder="1" applyAlignment="1">
      <alignment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/>
    </xf>
    <xf numFmtId="182" fontId="15" fillId="0" borderId="13" xfId="0" applyNumberFormat="1" applyFont="1" applyFill="1" applyBorder="1" applyAlignment="1">
      <alignment vertical="center"/>
    </xf>
    <xf numFmtId="182" fontId="15" fillId="0" borderId="8" xfId="0" applyNumberFormat="1" applyFont="1" applyFill="1" applyBorder="1" applyAlignment="1">
      <alignment vertical="center"/>
    </xf>
    <xf numFmtId="182" fontId="15" fillId="0" borderId="9" xfId="0" applyNumberFormat="1" applyFont="1" applyFill="1" applyBorder="1" applyAlignment="1">
      <alignment vertical="center"/>
    </xf>
    <xf numFmtId="182" fontId="15" fillId="0" borderId="34" xfId="0" applyNumberFormat="1" applyFont="1" applyFill="1" applyBorder="1" applyAlignment="1">
      <alignment vertical="center"/>
    </xf>
    <xf numFmtId="177" fontId="15" fillId="0" borderId="24" xfId="0" applyNumberFormat="1" applyFont="1" applyFill="1" applyBorder="1" applyAlignment="1">
      <alignment vertical="center"/>
    </xf>
    <xf numFmtId="179" fontId="15" fillId="0" borderId="13" xfId="0" applyNumberFormat="1" applyFont="1" applyFill="1" applyBorder="1" applyAlignment="1">
      <alignment vertical="center"/>
    </xf>
    <xf numFmtId="179" fontId="15" fillId="0" borderId="8" xfId="0" applyNumberFormat="1" applyFont="1" applyFill="1" applyBorder="1" applyAlignment="1">
      <alignment vertical="center"/>
    </xf>
    <xf numFmtId="179" fontId="15" fillId="0" borderId="9" xfId="0" applyNumberFormat="1" applyFont="1" applyFill="1" applyBorder="1" applyAlignment="1">
      <alignment vertical="center"/>
    </xf>
    <xf numFmtId="177" fontId="15" fillId="0" borderId="45" xfId="0" applyNumberFormat="1" applyFont="1" applyFill="1" applyBorder="1" applyAlignment="1">
      <alignment vertical="center"/>
    </xf>
    <xf numFmtId="177" fontId="15" fillId="0" borderId="43" xfId="0" applyNumberFormat="1" applyFont="1" applyFill="1" applyBorder="1" applyAlignment="1">
      <alignment vertical="center"/>
    </xf>
    <xf numFmtId="182" fontId="15" fillId="0" borderId="26" xfId="0" applyNumberFormat="1" applyFont="1" applyFill="1" applyBorder="1" applyAlignment="1">
      <alignment vertical="center"/>
    </xf>
    <xf numFmtId="182" fontId="15" fillId="0" borderId="36" xfId="0" applyNumberFormat="1" applyFont="1" applyFill="1" applyBorder="1" applyAlignment="1">
      <alignment vertical="center"/>
    </xf>
    <xf numFmtId="182" fontId="15" fillId="0" borderId="55" xfId="0" applyNumberFormat="1" applyFont="1" applyFill="1" applyBorder="1" applyAlignment="1">
      <alignment vertical="center"/>
    </xf>
    <xf numFmtId="182" fontId="15" fillId="0" borderId="56" xfId="0" applyNumberFormat="1" applyFont="1" applyFill="1" applyBorder="1" applyAlignment="1">
      <alignment vertical="center"/>
    </xf>
    <xf numFmtId="182" fontId="15" fillId="0" borderId="57" xfId="0" applyNumberFormat="1" applyFont="1" applyFill="1" applyBorder="1" applyAlignment="1">
      <alignment vertical="center"/>
    </xf>
    <xf numFmtId="182" fontId="15" fillId="0" borderId="58" xfId="0" applyNumberFormat="1" applyFont="1" applyFill="1" applyBorder="1" applyAlignment="1">
      <alignment vertical="center"/>
    </xf>
    <xf numFmtId="182" fontId="15" fillId="0" borderId="59" xfId="0" applyNumberFormat="1" applyFont="1" applyFill="1" applyBorder="1" applyAlignment="1">
      <alignment vertical="center"/>
    </xf>
    <xf numFmtId="182" fontId="15" fillId="0" borderId="37" xfId="0" applyNumberFormat="1" applyFont="1" applyFill="1" applyBorder="1" applyAlignment="1">
      <alignment vertical="center"/>
    </xf>
    <xf numFmtId="182" fontId="15" fillId="0" borderId="45" xfId="0" applyNumberFormat="1" applyFont="1" applyFill="1" applyBorder="1" applyAlignment="1">
      <alignment vertical="center"/>
    </xf>
    <xf numFmtId="177" fontId="15" fillId="0" borderId="60" xfId="0" applyNumberFormat="1" applyFont="1" applyFill="1" applyBorder="1" applyAlignment="1" applyProtection="1">
      <alignment vertical="center"/>
      <protection locked="0"/>
    </xf>
    <xf numFmtId="177" fontId="15" fillId="0" borderId="61" xfId="0" applyNumberFormat="1" applyFont="1" applyFill="1" applyBorder="1" applyAlignment="1" applyProtection="1">
      <alignment vertical="center"/>
      <protection locked="0"/>
    </xf>
    <xf numFmtId="0" fontId="15" fillId="0" borderId="49" xfId="0" applyFont="1" applyFill="1" applyBorder="1"/>
    <xf numFmtId="177" fontId="15" fillId="0" borderId="26" xfId="0" applyNumberFormat="1" applyFont="1" applyFill="1" applyBorder="1" applyAlignment="1">
      <alignment vertical="center"/>
    </xf>
    <xf numFmtId="177" fontId="15" fillId="0" borderId="63" xfId="0" applyNumberFormat="1" applyFont="1" applyFill="1" applyBorder="1" applyAlignment="1">
      <alignment vertical="center"/>
    </xf>
    <xf numFmtId="177" fontId="15" fillId="0" borderId="64" xfId="0" applyNumberFormat="1" applyFont="1" applyFill="1" applyBorder="1" applyAlignment="1">
      <alignment vertical="center"/>
    </xf>
    <xf numFmtId="177" fontId="15" fillId="0" borderId="65" xfId="0" applyNumberFormat="1" applyFont="1" applyFill="1" applyBorder="1" applyAlignment="1" applyProtection="1">
      <alignment vertical="center"/>
      <protection locked="0"/>
    </xf>
    <xf numFmtId="177" fontId="15" fillId="0" borderId="66" xfId="0" applyNumberFormat="1" applyFont="1" applyFill="1" applyBorder="1" applyAlignment="1" applyProtection="1">
      <alignment vertical="center"/>
      <protection locked="0"/>
    </xf>
    <xf numFmtId="182" fontId="15" fillId="0" borderId="9" xfId="2" applyNumberFormat="1" applyFont="1" applyFill="1" applyBorder="1" applyAlignment="1">
      <alignment vertical="center" shrinkToFit="1"/>
    </xf>
    <xf numFmtId="182" fontId="15" fillId="0" borderId="13" xfId="2" applyNumberFormat="1" applyFont="1" applyFill="1" applyBorder="1" applyAlignment="1">
      <alignment vertical="center" shrinkToFit="1"/>
    </xf>
    <xf numFmtId="182" fontId="15" fillId="0" borderId="8" xfId="2" applyNumberFormat="1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36" xfId="0" applyNumberFormat="1" applyBorder="1" applyAlignment="1"/>
    <xf numFmtId="179" fontId="15" fillId="0" borderId="26" xfId="0" applyNumberFormat="1" applyFont="1" applyFill="1" applyBorder="1" applyAlignment="1">
      <alignment vertical="center"/>
    </xf>
    <xf numFmtId="177" fontId="15" fillId="0" borderId="38" xfId="0" applyNumberFormat="1" applyFont="1" applyFill="1" applyBorder="1" applyAlignment="1">
      <alignment vertical="center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86" fontId="4" fillId="0" borderId="9" xfId="2" applyNumberFormat="1" applyFont="1" applyBorder="1" applyAlignment="1">
      <alignment horizontal="right"/>
    </xf>
    <xf numFmtId="186" fontId="4" fillId="0" borderId="12" xfId="2" applyNumberFormat="1" applyFont="1" applyBorder="1" applyAlignment="1">
      <alignment horizontal="right"/>
    </xf>
    <xf numFmtId="186" fontId="4" fillId="0" borderId="13" xfId="2" applyNumberFormat="1" applyFont="1" applyBorder="1" applyAlignment="1">
      <alignment horizontal="right"/>
    </xf>
    <xf numFmtId="186" fontId="4" fillId="0" borderId="14" xfId="2" applyNumberFormat="1" applyFont="1" applyBorder="1" applyAlignment="1">
      <alignment horizontal="right"/>
    </xf>
    <xf numFmtId="177" fontId="0" fillId="0" borderId="34" xfId="0" applyNumberFormat="1" applyFill="1" applyBorder="1"/>
    <xf numFmtId="177" fontId="0" fillId="0" borderId="49" xfId="0" applyNumberFormat="1" applyFill="1" applyBorder="1"/>
    <xf numFmtId="177" fontId="0" fillId="0" borderId="26" xfId="0" applyNumberFormat="1" applyFill="1" applyBorder="1"/>
    <xf numFmtId="177" fontId="0" fillId="0" borderId="27" xfId="0" applyNumberFormat="1" applyFill="1" applyBorder="1"/>
    <xf numFmtId="177" fontId="0" fillId="0" borderId="85" xfId="0" applyNumberFormat="1" applyBorder="1"/>
    <xf numFmtId="177" fontId="0" fillId="0" borderId="35" xfId="0" applyNumberFormat="1" applyFill="1" applyBorder="1"/>
    <xf numFmtId="177" fontId="0" fillId="0" borderId="108" xfId="0" applyNumberFormat="1" applyBorder="1"/>
    <xf numFmtId="177" fontId="0" fillId="0" borderId="36" xfId="0" applyNumberFormat="1" applyFill="1" applyBorder="1"/>
    <xf numFmtId="177" fontId="0" fillId="0" borderId="108" xfId="0" applyNumberFormat="1" applyFill="1" applyBorder="1"/>
    <xf numFmtId="178" fontId="0" fillId="0" borderId="45" xfId="0" applyNumberFormat="1" applyBorder="1"/>
    <xf numFmtId="178" fontId="0" fillId="0" borderId="43" xfId="0" applyNumberFormat="1" applyBorder="1"/>
    <xf numFmtId="177" fontId="0" fillId="0" borderId="43" xfId="0" applyNumberFormat="1" applyBorder="1"/>
    <xf numFmtId="177" fontId="0" fillId="0" borderId="98" xfId="0" applyNumberFormat="1" applyBorder="1"/>
    <xf numFmtId="178" fontId="0" fillId="0" borderId="45" xfId="0" applyNumberFormat="1" applyFill="1" applyBorder="1"/>
    <xf numFmtId="178" fontId="0" fillId="0" borderId="43" xfId="0" applyNumberFormat="1" applyFill="1" applyBorder="1"/>
    <xf numFmtId="177" fontId="0" fillId="0" borderId="43" xfId="0" applyNumberFormat="1" applyFill="1" applyBorder="1"/>
    <xf numFmtId="177" fontId="0" fillId="0" borderId="55" xfId="0" applyNumberFormat="1" applyFill="1" applyBorder="1"/>
    <xf numFmtId="177" fontId="0" fillId="0" borderId="16" xfId="0" applyNumberFormat="1" applyFill="1" applyBorder="1"/>
    <xf numFmtId="178" fontId="0" fillId="0" borderId="84" xfId="0" applyNumberFormat="1" applyBorder="1"/>
    <xf numFmtId="0" fontId="0" fillId="0" borderId="80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7" xfId="0" applyBorder="1" applyAlignment="1">
      <alignment horizontal="center" wrapText="1"/>
    </xf>
    <xf numFmtId="0" fontId="0" fillId="0" borderId="9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0" fillId="0" borderId="89" xfId="0" applyNumberFormat="1" applyBorder="1" applyAlignment="1"/>
    <xf numFmtId="177" fontId="0" fillId="0" borderId="35" xfId="0" applyNumberFormat="1" applyBorder="1" applyAlignment="1"/>
    <xf numFmtId="177" fontId="0" fillId="0" borderId="44" xfId="0" applyNumberFormat="1" applyBorder="1" applyAlignment="1"/>
    <xf numFmtId="177" fontId="0" fillId="0" borderId="98" xfId="0" applyNumberFormat="1" applyBorder="1" applyAlignment="1"/>
    <xf numFmtId="177" fontId="0" fillId="0" borderId="85" xfId="0" applyNumberFormat="1" applyBorder="1" applyAlignment="1"/>
    <xf numFmtId="177" fontId="0" fillId="0" borderId="43" xfId="0" applyNumberFormat="1" applyBorder="1" applyAlignment="1"/>
    <xf numFmtId="177" fontId="0" fillId="0" borderId="97" xfId="0" applyNumberFormat="1" applyBorder="1" applyAlignment="1"/>
    <xf numFmtId="177" fontId="0" fillId="0" borderId="84" xfId="0" applyNumberFormat="1" applyBorder="1" applyAlignment="1"/>
    <xf numFmtId="177" fontId="0" fillId="0" borderId="88" xfId="0" applyNumberFormat="1" applyBorder="1" applyAlignment="1"/>
    <xf numFmtId="177" fontId="0" fillId="0" borderId="34" xfId="0" applyNumberFormat="1" applyBorder="1" applyAlignment="1"/>
    <xf numFmtId="0" fontId="0" fillId="0" borderId="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7" fontId="0" fillId="0" borderId="18" xfId="0" applyNumberFormat="1" applyBorder="1" applyAlignment="1"/>
    <xf numFmtId="177" fontId="0" fillId="0" borderId="13" xfId="0" applyNumberFormat="1" applyBorder="1" applyAlignment="1"/>
    <xf numFmtId="177" fontId="0" fillId="0" borderId="14" xfId="0" applyNumberFormat="1" applyBorder="1" applyAlignment="1"/>
    <xf numFmtId="177" fontId="0" fillId="0" borderId="17" xfId="0" applyNumberFormat="1" applyBorder="1" applyAlignment="1"/>
    <xf numFmtId="177" fontId="0" fillId="0" borderId="9" xfId="0" applyNumberFormat="1" applyBorder="1" applyAlignment="1"/>
    <xf numFmtId="177" fontId="0" fillId="0" borderId="12" xfId="0" applyNumberFormat="1" applyBorder="1" applyAlignment="1"/>
    <xf numFmtId="177" fontId="0" fillId="0" borderId="37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177" fontId="0" fillId="0" borderId="16" xfId="0" applyNumberFormat="1" applyBorder="1" applyAlignment="1"/>
    <xf numFmtId="0" fontId="0" fillId="0" borderId="5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7" fontId="0" fillId="0" borderId="98" xfId="0" applyNumberFormat="1" applyFill="1" applyBorder="1" applyAlignment="1"/>
    <xf numFmtId="177" fontId="0" fillId="0" borderId="35" xfId="0" applyNumberFormat="1" applyFill="1" applyBorder="1" applyAlignment="1"/>
    <xf numFmtId="177" fontId="0" fillId="0" borderId="44" xfId="0" applyNumberFormat="1" applyFill="1" applyBorder="1" applyAlignment="1"/>
    <xf numFmtId="177" fontId="0" fillId="0" borderId="85" xfId="0" applyNumberFormat="1" applyFill="1" applyBorder="1" applyAlignment="1"/>
    <xf numFmtId="177" fontId="0" fillId="0" borderId="89" xfId="0" applyNumberFormat="1" applyFill="1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9" fontId="0" fillId="0" borderId="13" xfId="0" applyNumberFormat="1" applyBorder="1" applyAlignment="1"/>
    <xf numFmtId="179" fontId="0" fillId="0" borderId="43" xfId="0" applyNumberFormat="1" applyBorder="1" applyAlignment="1"/>
    <xf numFmtId="179" fontId="0" fillId="0" borderId="34" xfId="0" applyNumberFormat="1" applyBorder="1" applyAlignment="1"/>
    <xf numFmtId="179" fontId="0" fillId="0" borderId="102" xfId="0" applyNumberFormat="1" applyBorder="1" applyAlignment="1"/>
    <xf numFmtId="179" fontId="0" fillId="0" borderId="96" xfId="0" applyNumberFormat="1" applyBorder="1" applyAlignment="1"/>
    <xf numFmtId="179" fontId="0" fillId="0" borderId="92" xfId="0" applyNumberFormat="1" applyBorder="1" applyAlignment="1"/>
    <xf numFmtId="179" fontId="0" fillId="0" borderId="97" xfId="0" applyNumberFormat="1" applyBorder="1" applyAlignment="1"/>
    <xf numFmtId="179" fontId="0" fillId="0" borderId="102" xfId="0" applyNumberFormat="1" applyFill="1" applyBorder="1" applyAlignment="1"/>
    <xf numFmtId="179" fontId="0" fillId="0" borderId="92" xfId="0" applyNumberFormat="1" applyFill="1" applyBorder="1" applyAlignment="1"/>
    <xf numFmtId="179" fontId="0" fillId="0" borderId="96" xfId="0" applyNumberFormat="1" applyFill="1" applyBorder="1" applyAlignment="1"/>
    <xf numFmtId="0" fontId="0" fillId="0" borderId="100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7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43" xfId="0" applyNumberFormat="1" applyFill="1" applyBorder="1" applyAlignment="1"/>
    <xf numFmtId="178" fontId="0" fillId="0" borderId="97" xfId="0" applyNumberFormat="1" applyFill="1" applyBorder="1" applyAlignment="1"/>
    <xf numFmtId="178" fontId="0" fillId="0" borderId="34" xfId="0" applyNumberFormat="1" applyFill="1" applyBorder="1" applyAlignment="1"/>
    <xf numFmtId="178" fontId="0" fillId="0" borderId="84" xfId="0" applyNumberFormat="1" applyFill="1" applyBorder="1" applyAlignment="1"/>
    <xf numFmtId="178" fontId="0" fillId="0" borderId="88" xfId="0" applyNumberFormat="1" applyFill="1" applyBorder="1" applyAlignment="1"/>
    <xf numFmtId="177" fontId="0" fillId="0" borderId="55" xfId="0" applyNumberFormat="1" applyBorder="1" applyAlignment="1"/>
    <xf numFmtId="177" fontId="0" fillId="0" borderId="32" xfId="0" applyNumberFormat="1" applyBorder="1" applyAlignment="1"/>
    <xf numFmtId="177" fontId="0" fillId="0" borderId="36" xfId="0" applyNumberFormat="1" applyBorder="1" applyAlignment="1"/>
    <xf numFmtId="177" fontId="0" fillId="0" borderId="108" xfId="0" applyNumberFormat="1" applyBorder="1" applyAlignment="1"/>
    <xf numFmtId="177" fontId="0" fillId="0" borderId="107" xfId="0" applyNumberFormat="1" applyBorder="1" applyAlignment="1"/>
    <xf numFmtId="178" fontId="0" fillId="0" borderId="13" xfId="0" applyNumberFormat="1" applyFill="1" applyBorder="1" applyAlignment="1"/>
    <xf numFmtId="177" fontId="0" fillId="0" borderId="34" xfId="0" applyNumberFormat="1" applyFill="1" applyBorder="1" applyAlignment="1"/>
    <xf numFmtId="177" fontId="0" fillId="0" borderId="13" xfId="0" applyNumberFormat="1" applyFill="1" applyBorder="1" applyAlignment="1"/>
    <xf numFmtId="177" fontId="0" fillId="0" borderId="43" xfId="0" applyNumberFormat="1" applyFill="1" applyBorder="1" applyAlignment="1"/>
    <xf numFmtId="177" fontId="0" fillId="0" borderId="49" xfId="0" applyNumberFormat="1" applyFill="1" applyBorder="1" applyAlignment="1"/>
    <xf numFmtId="177" fontId="0" fillId="0" borderId="26" xfId="0" applyNumberFormat="1" applyFill="1" applyBorder="1" applyAlignment="1"/>
    <xf numFmtId="177" fontId="0" fillId="0" borderId="27" xfId="0" applyNumberFormat="1" applyFill="1" applyBorder="1" applyAlignment="1"/>
    <xf numFmtId="177" fontId="0" fillId="0" borderId="36" xfId="0" applyNumberFormat="1" applyFill="1" applyBorder="1" applyAlignment="1"/>
    <xf numFmtId="177" fontId="0" fillId="0" borderId="55" xfId="0" applyNumberFormat="1" applyFill="1" applyBorder="1" applyAlignment="1"/>
    <xf numFmtId="178" fontId="0" fillId="0" borderId="37" xfId="0" applyNumberFormat="1" applyFill="1" applyBorder="1" applyAlignment="1"/>
    <xf numFmtId="178" fontId="0" fillId="0" borderId="9" xfId="0" applyNumberFormat="1" applyFill="1" applyBorder="1" applyAlignment="1"/>
    <xf numFmtId="178" fontId="0" fillId="0" borderId="45" xfId="0" applyNumberFormat="1" applyFill="1" applyBorder="1" applyAlignment="1"/>
    <xf numFmtId="178" fontId="0" fillId="0" borderId="18" xfId="0" applyNumberFormat="1" applyFill="1" applyBorder="1" applyAlignment="1"/>
    <xf numFmtId="178" fontId="0" fillId="0" borderId="14" xfId="0" applyNumberFormat="1" applyFill="1" applyBorder="1" applyAlignment="1"/>
    <xf numFmtId="0" fontId="0" fillId="0" borderId="5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177" fontId="0" fillId="0" borderId="18" xfId="0" applyNumberFormat="1" applyFill="1" applyBorder="1" applyAlignment="1"/>
    <xf numFmtId="177" fontId="0" fillId="0" borderId="14" xfId="0" applyNumberFormat="1" applyFill="1" applyBorder="1" applyAlignment="1"/>
    <xf numFmtId="178" fontId="0" fillId="0" borderId="17" xfId="0" applyNumberFormat="1" applyFill="1" applyBorder="1" applyAlignment="1"/>
    <xf numFmtId="178" fontId="0" fillId="0" borderId="12" xfId="0" applyNumberFormat="1" applyFill="1" applyBorder="1" applyAlignment="1"/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37" xfId="0" applyNumberFormat="1" applyBorder="1" applyAlignment="1"/>
    <xf numFmtId="178" fontId="0" fillId="0" borderId="45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178" fontId="0" fillId="0" borderId="34" xfId="0" applyNumberFormat="1" applyBorder="1" applyAlignment="1"/>
    <xf numFmtId="178" fontId="0" fillId="0" borderId="43" xfId="0" applyNumberFormat="1" applyBorder="1" applyAlignment="1"/>
    <xf numFmtId="178" fontId="0" fillId="0" borderId="97" xfId="0" applyNumberFormat="1" applyBorder="1" applyAlignment="1"/>
    <xf numFmtId="178" fontId="0" fillId="0" borderId="84" xfId="0" applyNumberFormat="1" applyBorder="1" applyAlignment="1"/>
    <xf numFmtId="178" fontId="0" fillId="0" borderId="88" xfId="0" applyNumberFormat="1" applyBorder="1" applyAlignment="1"/>
    <xf numFmtId="0" fontId="0" fillId="0" borderId="7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7" fontId="0" fillId="0" borderId="88" xfId="0" applyNumberFormat="1" applyFill="1" applyBorder="1" applyAlignment="1"/>
    <xf numFmtId="177" fontId="0" fillId="0" borderId="97" xfId="0" applyNumberFormat="1" applyFill="1" applyBorder="1" applyAlignment="1"/>
    <xf numFmtId="177" fontId="0" fillId="0" borderId="84" xfId="0" applyNumberFormat="1" applyFill="1" applyBorder="1" applyAlignment="1"/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7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2" borderId="77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2" xfId="0" applyNumberForma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77" xfId="0" applyNumberFormat="1" applyFill="1" applyBorder="1" applyAlignment="1">
      <alignment horizontal="center" vertical="center"/>
    </xf>
    <xf numFmtId="178" fontId="0" fillId="0" borderId="79" xfId="0" applyNumberForma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82" xfId="0" applyNumberFormat="1" applyFill="1" applyBorder="1" applyAlignment="1">
      <alignment horizontal="center" vertical="center" wrapText="1"/>
    </xf>
    <xf numFmtId="178" fontId="11" fillId="2" borderId="77" xfId="0" applyNumberFormat="1" applyFont="1" applyFill="1" applyBorder="1" applyAlignment="1">
      <alignment horizontal="center" vertical="center" wrapText="1"/>
    </xf>
    <xf numFmtId="178" fontId="11" fillId="2" borderId="79" xfId="0" applyNumberFormat="1" applyFont="1" applyFill="1" applyBorder="1" applyAlignment="1">
      <alignment horizontal="center" vertical="center" wrapText="1"/>
    </xf>
    <xf numFmtId="178" fontId="11" fillId="2" borderId="22" xfId="0" applyNumberFormat="1" applyFont="1" applyFill="1" applyBorder="1" applyAlignment="1">
      <alignment horizontal="center" vertical="center" wrapText="1"/>
    </xf>
    <xf numFmtId="178" fontId="11" fillId="2" borderId="0" xfId="0" applyNumberFormat="1" applyFont="1" applyFill="1" applyBorder="1" applyAlignment="1">
      <alignment horizontal="center" vertical="center" wrapText="1"/>
    </xf>
    <xf numFmtId="178" fontId="0" fillId="0" borderId="54" xfId="0" applyNumberFormat="1" applyFill="1" applyBorder="1" applyAlignment="1">
      <alignment horizontal="center" vertical="center"/>
    </xf>
    <xf numFmtId="178" fontId="0" fillId="2" borderId="79" xfId="0" applyNumberFormat="1" applyFill="1" applyBorder="1" applyAlignment="1">
      <alignment horizontal="center" vertical="center"/>
    </xf>
    <xf numFmtId="178" fontId="0" fillId="2" borderId="0" xfId="0" applyNumberFormat="1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54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</cellXfs>
  <cellStyles count="15">
    <cellStyle name="Normal" xfId="9"/>
    <cellStyle name="Normal 2" xfId="14"/>
    <cellStyle name="パーセント" xfId="1" builtinId="5"/>
    <cellStyle name="パーセント 2" xfId="8"/>
    <cellStyle name="桁区切り" xfId="2" builtinId="6"/>
    <cellStyle name="桁区切り 2" xfId="7"/>
    <cellStyle name="桁区切り 3" xfId="13"/>
    <cellStyle name="標準" xfId="0" builtinId="0"/>
    <cellStyle name="標準 2" xfId="3"/>
    <cellStyle name="標準 2 2" xfId="12"/>
    <cellStyle name="標準 3" xfId="6"/>
    <cellStyle name="標準 4" xfId="11"/>
    <cellStyle name="標準 8" xfId="10"/>
    <cellStyle name="標準_H23資料編各シート　20120829_1" xfId="4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tabSelected="1" view="pageBreakPreview" zoomScale="85" zoomScaleNormal="100" zoomScaleSheetLayoutView="85" workbookViewId="0">
      <selection activeCell="K25" sqref="K25"/>
    </sheetView>
  </sheetViews>
  <sheetFormatPr defaultColWidth="9" defaultRowHeight="13.5" customHeight="1" x14ac:dyDescent="0.2"/>
  <cols>
    <col min="1" max="1" width="5.36328125" style="12" customWidth="1"/>
    <col min="2" max="10" width="9" style="12"/>
    <col min="11" max="11" width="9" style="13"/>
    <col min="12" max="12" width="14.26953125" style="16" customWidth="1"/>
    <col min="13" max="13" width="7.90625" style="12" customWidth="1"/>
    <col min="14" max="24" width="9" style="12"/>
    <col min="25" max="25" width="9.26953125" style="12" customWidth="1"/>
    <col min="26" max="26" width="8.26953125" style="12" customWidth="1"/>
    <col min="27" max="16384" width="9" style="12"/>
  </cols>
  <sheetData>
    <row r="2" spans="2:12" ht="10.5" customHeight="1" x14ac:dyDescent="0.2">
      <c r="B2" s="595" t="s">
        <v>379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2" ht="10.5" customHeight="1" x14ac:dyDescent="0.2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</row>
    <row r="4" spans="2:12" ht="10.5" customHeight="1" x14ac:dyDescent="0.2"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2:12" ht="10.5" customHeight="1" x14ac:dyDescent="0.2"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</row>
    <row r="6" spans="2:12" ht="9.75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ht="10.5" customHeight="1" x14ac:dyDescent="0.2">
      <c r="B7" s="596" t="s">
        <v>391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</row>
    <row r="8" spans="2:12" ht="10.5" customHeight="1" x14ac:dyDescent="0.2"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</row>
    <row r="9" spans="2:12" ht="10.5" customHeight="1" x14ac:dyDescent="0.2"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</row>
    <row r="10" spans="2:12" ht="10.5" customHeight="1" x14ac:dyDescent="0.2"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</row>
    <row r="11" spans="2:12" ht="8.25" customHeight="1" x14ac:dyDescent="0.2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8.25" customHeight="1" thickBot="1" x14ac:dyDescent="0.25"/>
    <row r="13" spans="2:12" ht="12" customHeight="1" thickTop="1" x14ac:dyDescent="0.2">
      <c r="F13" s="597" t="s">
        <v>22</v>
      </c>
      <c r="G13" s="598"/>
      <c r="H13" s="599"/>
    </row>
    <row r="14" spans="2:12" ht="12" customHeight="1" x14ac:dyDescent="0.2">
      <c r="E14" s="45"/>
      <c r="F14" s="600"/>
      <c r="G14" s="601"/>
      <c r="H14" s="602"/>
    </row>
    <row r="15" spans="2:12" ht="12" customHeight="1" thickBot="1" x14ac:dyDescent="0.25">
      <c r="E15" s="45"/>
      <c r="F15" s="603"/>
      <c r="G15" s="604"/>
      <c r="H15" s="605"/>
    </row>
    <row r="16" spans="2:12" ht="6.75" customHeight="1" thickTop="1" x14ac:dyDescent="0.2"/>
    <row r="17" spans="2:12" ht="21.75" customHeight="1" x14ac:dyDescent="0.2"/>
    <row r="18" spans="2:12" ht="30" customHeight="1" x14ac:dyDescent="0.2">
      <c r="B18" s="15" t="s">
        <v>375</v>
      </c>
    </row>
    <row r="19" spans="2:12" ht="23.25" customHeight="1" x14ac:dyDescent="0.2">
      <c r="B19" s="14" t="s">
        <v>23</v>
      </c>
      <c r="K19" s="12"/>
      <c r="L19" s="16" t="s">
        <v>297</v>
      </c>
    </row>
    <row r="20" spans="2:12" ht="24" customHeight="1" x14ac:dyDescent="0.2">
      <c r="B20" s="14" t="s">
        <v>380</v>
      </c>
      <c r="L20" s="16" t="s">
        <v>298</v>
      </c>
    </row>
    <row r="21" spans="2:12" ht="24" customHeight="1" x14ac:dyDescent="0.2">
      <c r="B21" s="14" t="s">
        <v>381</v>
      </c>
      <c r="L21" s="16" t="s">
        <v>299</v>
      </c>
    </row>
    <row r="22" spans="2:12" ht="24" customHeight="1" x14ac:dyDescent="0.2">
      <c r="B22" s="14" t="s">
        <v>382</v>
      </c>
      <c r="L22" s="16" t="s">
        <v>300</v>
      </c>
    </row>
    <row r="23" spans="2:12" ht="24" customHeight="1" x14ac:dyDescent="0.2">
      <c r="B23" s="14" t="s">
        <v>383</v>
      </c>
      <c r="L23" s="16" t="s">
        <v>361</v>
      </c>
    </row>
    <row r="24" spans="2:12" ht="23.25" customHeight="1" x14ac:dyDescent="0.2"/>
    <row r="25" spans="2:12" ht="30" customHeight="1" x14ac:dyDescent="0.2">
      <c r="B25" s="15" t="s">
        <v>376</v>
      </c>
      <c r="L25" s="14"/>
    </row>
    <row r="26" spans="2:12" ht="24" customHeight="1" x14ac:dyDescent="0.2">
      <c r="B26" s="14" t="s">
        <v>377</v>
      </c>
      <c r="L26" s="16" t="s">
        <v>291</v>
      </c>
    </row>
    <row r="27" spans="2:12" ht="24" customHeight="1" x14ac:dyDescent="0.2">
      <c r="B27" s="14" t="s">
        <v>374</v>
      </c>
      <c r="L27" s="16" t="s">
        <v>362</v>
      </c>
    </row>
    <row r="28" spans="2:12" ht="24" customHeight="1" x14ac:dyDescent="0.2">
      <c r="B28" s="14" t="s">
        <v>340</v>
      </c>
      <c r="L28" s="16" t="s">
        <v>363</v>
      </c>
    </row>
    <row r="29" spans="2:12" ht="24" customHeight="1" x14ac:dyDescent="0.2">
      <c r="B29" s="14" t="s">
        <v>341</v>
      </c>
      <c r="L29" s="16" t="s">
        <v>364</v>
      </c>
    </row>
    <row r="30" spans="2:12" ht="24" customHeight="1" x14ac:dyDescent="0.2">
      <c r="B30" s="14" t="s">
        <v>342</v>
      </c>
      <c r="L30" s="16" t="s">
        <v>365</v>
      </c>
    </row>
    <row r="31" spans="2:12" ht="24" customHeight="1" x14ac:dyDescent="0.2">
      <c r="B31" s="14" t="s">
        <v>343</v>
      </c>
      <c r="L31" s="16" t="s">
        <v>373</v>
      </c>
    </row>
    <row r="32" spans="2:12" ht="12" customHeight="1" x14ac:dyDescent="0.2">
      <c r="B32" s="14"/>
    </row>
    <row r="33" spans="2:12" ht="12" customHeight="1" x14ac:dyDescent="0.2"/>
    <row r="34" spans="2:12" ht="8.25" customHeight="1" x14ac:dyDescent="0.2"/>
    <row r="35" spans="2:12" ht="30" x14ac:dyDescent="0.2">
      <c r="B35" s="594" t="s">
        <v>436</v>
      </c>
      <c r="C35" s="594"/>
      <c r="D35" s="594"/>
      <c r="E35" s="594"/>
      <c r="F35" s="594"/>
      <c r="G35" s="594"/>
      <c r="H35" s="594"/>
      <c r="I35" s="594"/>
      <c r="J35" s="594"/>
      <c r="K35" s="594"/>
      <c r="L35" s="594"/>
    </row>
    <row r="36" spans="2:12" ht="5.25" customHeight="1" x14ac:dyDescent="0.2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ht="5.25" customHeight="1" x14ac:dyDescent="0.2"/>
    <row r="38" spans="2:12" ht="30" x14ac:dyDescent="0.2">
      <c r="B38" s="594" t="s">
        <v>390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</row>
  </sheetData>
  <mergeCells count="5">
    <mergeCell ref="B38:L38"/>
    <mergeCell ref="B2:L5"/>
    <mergeCell ref="B7:L10"/>
    <mergeCell ref="F13:H15"/>
    <mergeCell ref="B35:L35"/>
  </mergeCells>
  <phoneticPr fontId="6"/>
  <printOptions horizontalCentered="1"/>
  <pageMargins left="0.82677165354330717" right="0.39370078740157483" top="1.1000000000000001" bottom="0.59055118110236227" header="0.51181102362204722" footer="0.35433070866141736"/>
  <pageSetup paperSize="9" scale="73" firstPageNumber="6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</sheetPr>
  <dimension ref="A1:R89"/>
  <sheetViews>
    <sheetView view="pageBreakPreview" zoomScale="75" zoomScaleNormal="75" zoomScaleSheetLayoutView="75" workbookViewId="0">
      <pane xSplit="3" ySplit="4" topLeftCell="D44" activePane="bottomRight" state="frozen"/>
      <selection activeCell="C8" sqref="C8"/>
      <selection pane="topRight" activeCell="C8" sqref="C8"/>
      <selection pane="bottomLeft" activeCell="C8" sqref="C8"/>
      <selection pane="bottomRight" activeCell="V36" sqref="V36"/>
    </sheetView>
  </sheetViews>
  <sheetFormatPr defaultColWidth="11.6328125" defaultRowHeight="13.5" customHeight="1" x14ac:dyDescent="0.2"/>
  <cols>
    <col min="1" max="1" width="10.6328125" customWidth="1"/>
    <col min="2" max="2" width="9" customWidth="1"/>
    <col min="3" max="3" width="13.08984375" style="47" customWidth="1"/>
    <col min="4" max="17" width="11.6328125" customWidth="1"/>
    <col min="18" max="18" width="13.08984375" customWidth="1"/>
    <col min="19" max="19" width="3.7265625" customWidth="1"/>
    <col min="25" max="25" width="9.26953125" customWidth="1"/>
    <col min="26" max="26" width="8.26953125" customWidth="1"/>
  </cols>
  <sheetData>
    <row r="1" spans="1:18" ht="24" customHeight="1" x14ac:dyDescent="0.3">
      <c r="A1" s="1" t="s">
        <v>410</v>
      </c>
    </row>
    <row r="2" spans="1:18" ht="18.75" customHeight="1" thickBot="1" x14ac:dyDescent="0.25">
      <c r="R2" s="78" t="s">
        <v>147</v>
      </c>
    </row>
    <row r="3" spans="1:18" ht="13.5" customHeight="1" x14ac:dyDescent="0.2">
      <c r="A3" s="642" t="s">
        <v>24</v>
      </c>
      <c r="B3" s="642" t="s">
        <v>25</v>
      </c>
      <c r="C3" s="815"/>
      <c r="D3" s="644" t="s">
        <v>260</v>
      </c>
      <c r="E3" s="624"/>
      <c r="F3" s="624" t="s">
        <v>261</v>
      </c>
      <c r="G3" s="624"/>
      <c r="H3" s="624"/>
      <c r="I3" s="626"/>
      <c r="J3" s="642" t="s">
        <v>50</v>
      </c>
      <c r="K3" s="679" t="s">
        <v>262</v>
      </c>
      <c r="L3" s="624"/>
      <c r="M3" s="624" t="s">
        <v>263</v>
      </c>
      <c r="N3" s="624"/>
      <c r="O3" s="624"/>
      <c r="P3" s="680"/>
      <c r="Q3" s="642" t="s">
        <v>53</v>
      </c>
      <c r="R3" s="677" t="s">
        <v>54</v>
      </c>
    </row>
    <row r="4" spans="1:18" ht="13.5" customHeight="1" thickBot="1" x14ac:dyDescent="0.25">
      <c r="A4" s="643"/>
      <c r="B4" s="645"/>
      <c r="C4" s="816"/>
      <c r="D4" s="307" t="s">
        <v>264</v>
      </c>
      <c r="E4" s="308" t="s">
        <v>265</v>
      </c>
      <c r="F4" s="308" t="s">
        <v>266</v>
      </c>
      <c r="G4" s="308" t="s">
        <v>267</v>
      </c>
      <c r="H4" s="308" t="s">
        <v>268</v>
      </c>
      <c r="I4" s="477" t="s">
        <v>269</v>
      </c>
      <c r="J4" s="645"/>
      <c r="K4" s="311" t="s">
        <v>270</v>
      </c>
      <c r="L4" s="308" t="s">
        <v>271</v>
      </c>
      <c r="M4" s="308" t="s">
        <v>272</v>
      </c>
      <c r="N4" s="308" t="s">
        <v>273</v>
      </c>
      <c r="O4" s="308" t="s">
        <v>274</v>
      </c>
      <c r="P4" s="310" t="s">
        <v>275</v>
      </c>
      <c r="Q4" s="645"/>
      <c r="R4" s="678"/>
    </row>
    <row r="5" spans="1:18" ht="13.5" customHeight="1" x14ac:dyDescent="0.2">
      <c r="A5" s="627" t="s">
        <v>12</v>
      </c>
      <c r="B5" s="642" t="s">
        <v>55</v>
      </c>
      <c r="C5" s="585" t="str">
        <f>'1頁'!B6</f>
        <v>Ｒ３年度</v>
      </c>
      <c r="D5" s="41">
        <f t="shared" ref="D5:R5" si="0">D17+D29+D41+D53+D65+D77</f>
        <v>2477</v>
      </c>
      <c r="E5" s="36">
        <f t="shared" si="0"/>
        <v>2178</v>
      </c>
      <c r="F5" s="36">
        <f t="shared" si="0"/>
        <v>2123</v>
      </c>
      <c r="G5" s="36">
        <f t="shared" si="0"/>
        <v>9261</v>
      </c>
      <c r="H5" s="36">
        <f t="shared" si="0"/>
        <v>6798</v>
      </c>
      <c r="I5" s="37">
        <f t="shared" si="0"/>
        <v>3774</v>
      </c>
      <c r="J5" s="42">
        <f t="shared" si="0"/>
        <v>26611</v>
      </c>
      <c r="K5" s="461">
        <f t="shared" si="0"/>
        <v>4061</v>
      </c>
      <c r="L5" s="36">
        <f t="shared" si="0"/>
        <v>2069</v>
      </c>
      <c r="M5" s="36">
        <f t="shared" si="0"/>
        <v>11644</v>
      </c>
      <c r="N5" s="36">
        <f t="shared" si="0"/>
        <v>12723</v>
      </c>
      <c r="O5" s="36">
        <f t="shared" si="0"/>
        <v>10371</v>
      </c>
      <c r="P5" s="575">
        <f t="shared" si="0"/>
        <v>6748</v>
      </c>
      <c r="Q5" s="42">
        <f t="shared" si="0"/>
        <v>47616</v>
      </c>
      <c r="R5" s="470">
        <f t="shared" si="0"/>
        <v>74227</v>
      </c>
    </row>
    <row r="6" spans="1:18" ht="13.5" customHeight="1" x14ac:dyDescent="0.2">
      <c r="A6" s="628"/>
      <c r="B6" s="645"/>
      <c r="C6" s="586" t="str">
        <f>'1頁'!B7</f>
        <v>Ｒ２年度</v>
      </c>
      <c r="D6" s="43">
        <f t="shared" ref="D6:R6" si="1">D18+D30+D42+D54+D66+D78</f>
        <v>3529</v>
      </c>
      <c r="E6" s="35">
        <f t="shared" si="1"/>
        <v>2749</v>
      </c>
      <c r="F6" s="35">
        <f t="shared" si="1"/>
        <v>3285</v>
      </c>
      <c r="G6" s="35">
        <f t="shared" si="1"/>
        <v>4193</v>
      </c>
      <c r="H6" s="35">
        <f t="shared" si="1"/>
        <v>6475</v>
      </c>
      <c r="I6" s="38">
        <f t="shared" si="1"/>
        <v>4056</v>
      </c>
      <c r="J6" s="44">
        <f t="shared" si="1"/>
        <v>24287</v>
      </c>
      <c r="K6" s="478">
        <f t="shared" si="1"/>
        <v>3332</v>
      </c>
      <c r="L6" s="35">
        <f t="shared" si="1"/>
        <v>2094</v>
      </c>
      <c r="M6" s="35">
        <f t="shared" si="1"/>
        <v>10566</v>
      </c>
      <c r="N6" s="35">
        <f t="shared" si="1"/>
        <v>7688</v>
      </c>
      <c r="O6" s="35">
        <f t="shared" si="1"/>
        <v>7740</v>
      </c>
      <c r="P6" s="576">
        <f t="shared" si="1"/>
        <v>6185</v>
      </c>
      <c r="Q6" s="44">
        <f t="shared" si="1"/>
        <v>37605</v>
      </c>
      <c r="R6" s="584">
        <f t="shared" si="1"/>
        <v>61892</v>
      </c>
    </row>
    <row r="7" spans="1:18" ht="13.5" customHeight="1" x14ac:dyDescent="0.2">
      <c r="A7" s="628"/>
      <c r="B7" s="646"/>
      <c r="C7" s="586" t="s">
        <v>434</v>
      </c>
      <c r="D7" s="43">
        <v>464164</v>
      </c>
      <c r="E7" s="35">
        <v>581148</v>
      </c>
      <c r="F7" s="35">
        <v>666760</v>
      </c>
      <c r="G7" s="35">
        <v>842998</v>
      </c>
      <c r="H7" s="35">
        <v>623904</v>
      </c>
      <c r="I7" s="38">
        <v>426612</v>
      </c>
      <c r="J7" s="44">
        <v>3605586</v>
      </c>
      <c r="K7" s="478">
        <v>522774</v>
      </c>
      <c r="L7" s="35">
        <v>431327</v>
      </c>
      <c r="M7" s="35">
        <v>1090282</v>
      </c>
      <c r="N7" s="35">
        <v>1145363</v>
      </c>
      <c r="O7" s="35">
        <v>665870</v>
      </c>
      <c r="P7" s="576">
        <v>74854</v>
      </c>
      <c r="Q7" s="44">
        <v>3930470</v>
      </c>
      <c r="R7" s="584">
        <v>7536056</v>
      </c>
    </row>
    <row r="8" spans="1:18" ht="13.5" customHeight="1" x14ac:dyDescent="0.2">
      <c r="A8" s="628"/>
      <c r="B8" s="647" t="s">
        <v>56</v>
      </c>
      <c r="C8" s="587" t="str">
        <f>$C$5</f>
        <v>Ｒ３年度</v>
      </c>
      <c r="D8" s="500">
        <f t="shared" ref="D8:Q8" si="2">D5/$R5*100</f>
        <v>3.3370606383122046</v>
      </c>
      <c r="E8" s="497">
        <f t="shared" si="2"/>
        <v>2.9342422568607107</v>
      </c>
      <c r="F8" s="497">
        <f t="shared" si="2"/>
        <v>2.8601452301723094</v>
      </c>
      <c r="G8" s="497">
        <f t="shared" si="2"/>
        <v>12.4765920756598</v>
      </c>
      <c r="H8" s="497">
        <f t="shared" si="2"/>
        <v>9.158392498686462</v>
      </c>
      <c r="I8" s="498">
        <f t="shared" si="2"/>
        <v>5.0844032494914249</v>
      </c>
      <c r="J8" s="493">
        <f t="shared" si="2"/>
        <v>35.850835949182915</v>
      </c>
      <c r="K8" s="301">
        <f t="shared" si="2"/>
        <v>5.471055006938176</v>
      </c>
      <c r="L8" s="497">
        <f t="shared" si="2"/>
        <v>2.7873954221509694</v>
      </c>
      <c r="M8" s="497">
        <f t="shared" si="2"/>
        <v>15.687014159268193</v>
      </c>
      <c r="N8" s="497">
        <f t="shared" si="2"/>
        <v>17.140663101027929</v>
      </c>
      <c r="O8" s="497">
        <f t="shared" si="2"/>
        <v>13.972004796098455</v>
      </c>
      <c r="P8" s="577">
        <f t="shared" si="2"/>
        <v>9.0910315653333704</v>
      </c>
      <c r="Q8" s="493">
        <f t="shared" si="2"/>
        <v>64.149164050817092</v>
      </c>
      <c r="R8" s="287">
        <v>100</v>
      </c>
    </row>
    <row r="9" spans="1:18" ht="13.5" customHeight="1" x14ac:dyDescent="0.2">
      <c r="A9" s="628"/>
      <c r="B9" s="645"/>
      <c r="C9" s="586" t="str">
        <f>$C$6</f>
        <v>Ｒ２年度</v>
      </c>
      <c r="D9" s="500">
        <f t="shared" ref="D9:Q9" si="3">D6/$R6*100</f>
        <v>5.7018677696632842</v>
      </c>
      <c r="E9" s="497">
        <f t="shared" si="3"/>
        <v>4.4416079622568345</v>
      </c>
      <c r="F9" s="497">
        <f t="shared" si="3"/>
        <v>5.3076326504233187</v>
      </c>
      <c r="G9" s="497">
        <f t="shared" si="3"/>
        <v>6.7747043236605702</v>
      </c>
      <c r="H9" s="497">
        <f t="shared" si="3"/>
        <v>10.461772119175338</v>
      </c>
      <c r="I9" s="498">
        <f t="shared" si="3"/>
        <v>6.5533509985135394</v>
      </c>
      <c r="J9" s="493">
        <f t="shared" si="3"/>
        <v>39.240935823692887</v>
      </c>
      <c r="K9" s="301">
        <f t="shared" si="3"/>
        <v>5.383571382408066</v>
      </c>
      <c r="L9" s="497">
        <f t="shared" si="3"/>
        <v>3.3833128675757775</v>
      </c>
      <c r="M9" s="497">
        <f t="shared" si="3"/>
        <v>17.071673237251989</v>
      </c>
      <c r="N9" s="497">
        <f t="shared" si="3"/>
        <v>12.421637691462548</v>
      </c>
      <c r="O9" s="497">
        <f t="shared" si="3"/>
        <v>12.505655011956311</v>
      </c>
      <c r="P9" s="577">
        <f t="shared" si="3"/>
        <v>9.993213985652428</v>
      </c>
      <c r="Q9" s="493">
        <f t="shared" si="3"/>
        <v>60.75906417630712</v>
      </c>
      <c r="R9" s="287">
        <v>100</v>
      </c>
    </row>
    <row r="10" spans="1:18" ht="13.5" customHeight="1" thickBot="1" x14ac:dyDescent="0.25">
      <c r="A10" s="628"/>
      <c r="B10" s="643"/>
      <c r="C10" s="588" t="s">
        <v>434</v>
      </c>
      <c r="D10" s="29">
        <f>D7/$R7*100</f>
        <v>6.1592429780245794</v>
      </c>
      <c r="E10" s="486">
        <f>E7/$R7*100</f>
        <v>7.7115668991844011</v>
      </c>
      <c r="F10" s="486">
        <f>F7/$R7*100</f>
        <v>8.8475987970365413</v>
      </c>
      <c r="G10" s="486">
        <f t="shared" ref="G10:R10" si="4">G7/$R7*100</f>
        <v>11.186196068606709</v>
      </c>
      <c r="H10" s="486">
        <f t="shared" si="4"/>
        <v>8.2789193710874756</v>
      </c>
      <c r="I10" s="570">
        <f t="shared" si="4"/>
        <v>5.660945194674774</v>
      </c>
      <c r="J10" s="494">
        <f t="shared" si="4"/>
        <v>47.844469308614478</v>
      </c>
      <c r="K10" s="486">
        <f t="shared" si="4"/>
        <v>6.9369707443787583</v>
      </c>
      <c r="L10" s="486">
        <f t="shared" si="4"/>
        <v>5.7235110779431571</v>
      </c>
      <c r="M10" s="486">
        <f t="shared" si="4"/>
        <v>14.467541111690252</v>
      </c>
      <c r="N10" s="486">
        <f t="shared" si="4"/>
        <v>15.198440669761476</v>
      </c>
      <c r="O10" s="486">
        <f t="shared" si="4"/>
        <v>8.8357889060272381</v>
      </c>
      <c r="P10" s="578">
        <f t="shared" si="4"/>
        <v>0.99327818158463788</v>
      </c>
      <c r="Q10" s="494">
        <f t="shared" si="4"/>
        <v>52.155530691385522</v>
      </c>
      <c r="R10" s="570">
        <f t="shared" si="4"/>
        <v>100</v>
      </c>
    </row>
    <row r="11" spans="1:18" ht="13.5" customHeight="1" x14ac:dyDescent="0.2">
      <c r="A11" s="628"/>
      <c r="B11" s="642" t="s">
        <v>57</v>
      </c>
      <c r="C11" s="585" t="str">
        <f>$C$5</f>
        <v>Ｒ３年度</v>
      </c>
      <c r="D11" s="802">
        <f>D5+E5</f>
        <v>4655</v>
      </c>
      <c r="E11" s="803"/>
      <c r="F11" s="803">
        <f>SUM(F5:I5)</f>
        <v>21956</v>
      </c>
      <c r="G11" s="803"/>
      <c r="H11" s="803"/>
      <c r="I11" s="804"/>
      <c r="J11" s="42">
        <f>SUM(D11:I11)</f>
        <v>26611</v>
      </c>
      <c r="K11" s="805">
        <f>K5+L5</f>
        <v>6130</v>
      </c>
      <c r="L11" s="803"/>
      <c r="M11" s="803">
        <f>SUM(M5:P5)</f>
        <v>41486</v>
      </c>
      <c r="N11" s="803"/>
      <c r="O11" s="803"/>
      <c r="P11" s="806"/>
      <c r="Q11" s="42">
        <f>SUM(K11:P11)</f>
        <v>47616</v>
      </c>
      <c r="R11" s="470">
        <f>J11+Q11</f>
        <v>74227</v>
      </c>
    </row>
    <row r="12" spans="1:18" ht="13.5" customHeight="1" x14ac:dyDescent="0.2">
      <c r="A12" s="628"/>
      <c r="B12" s="645"/>
      <c r="C12" s="586" t="str">
        <f>$C$6</f>
        <v>Ｒ２年度</v>
      </c>
      <c r="D12" s="807">
        <f>D6+E6</f>
        <v>6278</v>
      </c>
      <c r="E12" s="808"/>
      <c r="F12" s="808">
        <f>SUM(F6:I6)</f>
        <v>18009</v>
      </c>
      <c r="G12" s="808"/>
      <c r="H12" s="808"/>
      <c r="I12" s="809"/>
      <c r="J12" s="44">
        <f>SUM(D12:I12)</f>
        <v>24287</v>
      </c>
      <c r="K12" s="810">
        <f>K6+L6</f>
        <v>5426</v>
      </c>
      <c r="L12" s="808"/>
      <c r="M12" s="808">
        <f>SUM(M6:P6)</f>
        <v>32179</v>
      </c>
      <c r="N12" s="808"/>
      <c r="O12" s="808"/>
      <c r="P12" s="811"/>
      <c r="Q12" s="44">
        <f>SUM(K12:P12)</f>
        <v>37605</v>
      </c>
      <c r="R12" s="584">
        <f>J12+Q12</f>
        <v>61892</v>
      </c>
    </row>
    <row r="13" spans="1:18" ht="13.5" customHeight="1" x14ac:dyDescent="0.2">
      <c r="A13" s="628"/>
      <c r="B13" s="646"/>
      <c r="C13" s="586" t="s">
        <v>434</v>
      </c>
      <c r="D13" s="814">
        <v>1045312</v>
      </c>
      <c r="E13" s="810"/>
      <c r="F13" s="811">
        <v>2560274</v>
      </c>
      <c r="G13" s="812"/>
      <c r="H13" s="812"/>
      <c r="I13" s="813"/>
      <c r="J13" s="44">
        <v>3605586</v>
      </c>
      <c r="K13" s="812">
        <v>954101</v>
      </c>
      <c r="L13" s="810"/>
      <c r="M13" s="811">
        <v>2976369</v>
      </c>
      <c r="N13" s="812"/>
      <c r="O13" s="812"/>
      <c r="P13" s="812"/>
      <c r="Q13" s="44">
        <v>3930470</v>
      </c>
      <c r="R13" s="584">
        <v>7536056</v>
      </c>
    </row>
    <row r="14" spans="1:18" ht="13.5" customHeight="1" x14ac:dyDescent="0.2">
      <c r="A14" s="628"/>
      <c r="B14" s="647" t="s">
        <v>56</v>
      </c>
      <c r="C14" s="586" t="str">
        <f>$C$5</f>
        <v>Ｒ３年度</v>
      </c>
      <c r="D14" s="630">
        <f>D11/$R11*100</f>
        <v>6.2713028951729157</v>
      </c>
      <c r="E14" s="631"/>
      <c r="F14" s="631">
        <f>F11/$R11*100</f>
        <v>29.57953305401</v>
      </c>
      <c r="G14" s="631"/>
      <c r="H14" s="631"/>
      <c r="I14" s="632"/>
      <c r="J14" s="493">
        <f>J11/$R11*100</f>
        <v>35.850835949182915</v>
      </c>
      <c r="K14" s="623">
        <f>K11/$R11*100</f>
        <v>8.2584504290891445</v>
      </c>
      <c r="L14" s="631"/>
      <c r="M14" s="631">
        <f>M11/$R11*100</f>
        <v>55.89071362172794</v>
      </c>
      <c r="N14" s="631"/>
      <c r="O14" s="631"/>
      <c r="P14" s="619"/>
      <c r="Q14" s="493">
        <f>Q11/$R11*100</f>
        <v>64.149164050817092</v>
      </c>
      <c r="R14" s="287">
        <v>100</v>
      </c>
    </row>
    <row r="15" spans="1:18" ht="13.5" customHeight="1" x14ac:dyDescent="0.2">
      <c r="A15" s="628"/>
      <c r="B15" s="645"/>
      <c r="C15" s="586" t="str">
        <f>$C$6</f>
        <v>Ｒ２年度</v>
      </c>
      <c r="D15" s="630">
        <f>D12/$R12*100</f>
        <v>10.14347573192012</v>
      </c>
      <c r="E15" s="631"/>
      <c r="F15" s="631">
        <f>F12/$R12*100</f>
        <v>29.097460091772763</v>
      </c>
      <c r="G15" s="631"/>
      <c r="H15" s="631"/>
      <c r="I15" s="632"/>
      <c r="J15" s="493">
        <f>J12/$R12*100</f>
        <v>39.240935823692887</v>
      </c>
      <c r="K15" s="623">
        <f>K12/$R12*100</f>
        <v>8.7668842499838426</v>
      </c>
      <c r="L15" s="631"/>
      <c r="M15" s="631">
        <f>M12/$R12*100</f>
        <v>51.992179926323267</v>
      </c>
      <c r="N15" s="631"/>
      <c r="O15" s="631"/>
      <c r="P15" s="619"/>
      <c r="Q15" s="493">
        <f>Q12/$R12*100</f>
        <v>60.75906417630712</v>
      </c>
      <c r="R15" s="287">
        <v>100</v>
      </c>
    </row>
    <row r="16" spans="1:18" ht="13.5" customHeight="1" thickBot="1" x14ac:dyDescent="0.25">
      <c r="A16" s="629"/>
      <c r="B16" s="645"/>
      <c r="C16" s="589" t="s">
        <v>434</v>
      </c>
      <c r="D16" s="774">
        <f>D13/$R13*100</f>
        <v>13.870809877208981</v>
      </c>
      <c r="E16" s="772"/>
      <c r="F16" s="770">
        <f>F13/$R13*100</f>
        <v>33.973659431405501</v>
      </c>
      <c r="G16" s="771"/>
      <c r="H16" s="771"/>
      <c r="I16" s="773"/>
      <c r="J16" s="299">
        <f t="shared" ref="J16:R16" si="5">J13/$R13*100</f>
        <v>47.844469308614478</v>
      </c>
      <c r="K16" s="771">
        <f t="shared" si="5"/>
        <v>12.660481822321914</v>
      </c>
      <c r="L16" s="772"/>
      <c r="M16" s="770">
        <f t="shared" si="5"/>
        <v>39.495048869063602</v>
      </c>
      <c r="N16" s="771"/>
      <c r="O16" s="771"/>
      <c r="P16" s="771"/>
      <c r="Q16" s="299">
        <f t="shared" si="5"/>
        <v>52.155530691385522</v>
      </c>
      <c r="R16" s="572">
        <f t="shared" si="5"/>
        <v>100</v>
      </c>
    </row>
    <row r="17" spans="1:18" ht="13.5" customHeight="1" x14ac:dyDescent="0.2">
      <c r="A17" s="627" t="s">
        <v>302</v>
      </c>
      <c r="B17" s="642" t="s">
        <v>55</v>
      </c>
      <c r="C17" s="585" t="str">
        <f>$C$5</f>
        <v>Ｒ３年度</v>
      </c>
      <c r="D17" s="464">
        <f>'34～40頁'!E7</f>
        <v>1960</v>
      </c>
      <c r="E17" s="36">
        <f>'34～40頁'!F7</f>
        <v>1598</v>
      </c>
      <c r="F17" s="36">
        <f>'34～40頁'!G7</f>
        <v>1520</v>
      </c>
      <c r="G17" s="36">
        <f>'34～40頁'!H7</f>
        <v>7118</v>
      </c>
      <c r="H17" s="36">
        <f>'34～40頁'!I7</f>
        <v>4728</v>
      </c>
      <c r="I17" s="37">
        <f>'34～40頁'!J7</f>
        <v>2625</v>
      </c>
      <c r="J17" s="42">
        <f>SUM(D17:I17)</f>
        <v>19549</v>
      </c>
      <c r="K17" s="461">
        <f>'34～40頁'!L7</f>
        <v>3198</v>
      </c>
      <c r="L17" s="36">
        <f>'34～40頁'!M7</f>
        <v>1352</v>
      </c>
      <c r="M17" s="36">
        <f>'34～40頁'!N7</f>
        <v>10343</v>
      </c>
      <c r="N17" s="36">
        <f>'34～40頁'!O7</f>
        <v>11862</v>
      </c>
      <c r="O17" s="36">
        <f>'34～40頁'!P7</f>
        <v>9277</v>
      </c>
      <c r="P17" s="575">
        <f>'34～40頁'!Q7</f>
        <v>5968</v>
      </c>
      <c r="Q17" s="42">
        <f>SUM(K17:P17)</f>
        <v>42000</v>
      </c>
      <c r="R17" s="470">
        <f>J17+Q17</f>
        <v>61549</v>
      </c>
    </row>
    <row r="18" spans="1:18" ht="13.5" customHeight="1" x14ac:dyDescent="0.2">
      <c r="A18" s="628"/>
      <c r="B18" s="645"/>
      <c r="C18" s="586" t="str">
        <f>$C$6</f>
        <v>Ｒ２年度</v>
      </c>
      <c r="D18" s="43">
        <v>2788</v>
      </c>
      <c r="E18" s="35">
        <v>2150</v>
      </c>
      <c r="F18" s="35">
        <v>1913</v>
      </c>
      <c r="G18" s="35">
        <v>2230</v>
      </c>
      <c r="H18" s="35">
        <v>3866</v>
      </c>
      <c r="I18" s="38">
        <v>2626</v>
      </c>
      <c r="J18" s="44">
        <v>15573</v>
      </c>
      <c r="K18" s="478">
        <v>2456</v>
      </c>
      <c r="L18" s="35">
        <v>1518</v>
      </c>
      <c r="M18" s="35">
        <v>9804</v>
      </c>
      <c r="N18" s="35">
        <v>7042</v>
      </c>
      <c r="O18" s="35">
        <v>6833</v>
      </c>
      <c r="P18" s="576">
        <v>5317</v>
      </c>
      <c r="Q18" s="44">
        <v>32970</v>
      </c>
      <c r="R18" s="584">
        <v>48543</v>
      </c>
    </row>
    <row r="19" spans="1:18" ht="13.5" customHeight="1" x14ac:dyDescent="0.2">
      <c r="A19" s="628"/>
      <c r="B19" s="646"/>
      <c r="C19" s="586" t="s">
        <v>434</v>
      </c>
      <c r="D19" s="43">
        <v>371978</v>
      </c>
      <c r="E19" s="35">
        <v>422773</v>
      </c>
      <c r="F19" s="35">
        <v>481571</v>
      </c>
      <c r="G19" s="35">
        <v>598566</v>
      </c>
      <c r="H19" s="35">
        <v>437087</v>
      </c>
      <c r="I19" s="38">
        <v>301201</v>
      </c>
      <c r="J19" s="44">
        <v>2613176</v>
      </c>
      <c r="K19" s="478">
        <v>361157</v>
      </c>
      <c r="L19" s="35">
        <v>326064</v>
      </c>
      <c r="M19" s="35">
        <v>821497</v>
      </c>
      <c r="N19" s="35">
        <v>834407</v>
      </c>
      <c r="O19" s="35">
        <v>460912</v>
      </c>
      <c r="P19" s="576">
        <v>62479</v>
      </c>
      <c r="Q19" s="44">
        <v>2866516</v>
      </c>
      <c r="R19" s="584">
        <v>5479692</v>
      </c>
    </row>
    <row r="20" spans="1:18" ht="13.5" customHeight="1" x14ac:dyDescent="0.2">
      <c r="A20" s="628"/>
      <c r="B20" s="647" t="s">
        <v>56</v>
      </c>
      <c r="C20" s="586" t="str">
        <f>$C$5</f>
        <v>Ｒ３年度</v>
      </c>
      <c r="D20" s="500">
        <f t="shared" ref="D20:R20" si="6">D17/$R17*100</f>
        <v>3.1844546621391085</v>
      </c>
      <c r="E20" s="497">
        <f t="shared" si="6"/>
        <v>2.5963053827032119</v>
      </c>
      <c r="F20" s="497">
        <f t="shared" si="6"/>
        <v>2.4695770849242069</v>
      </c>
      <c r="G20" s="497">
        <f t="shared" si="6"/>
        <v>11.564769533217437</v>
      </c>
      <c r="H20" s="497">
        <f t="shared" si="6"/>
        <v>7.6816845115274006</v>
      </c>
      <c r="I20" s="498">
        <f t="shared" si="6"/>
        <v>4.264894636793449</v>
      </c>
      <c r="J20" s="493">
        <f t="shared" si="6"/>
        <v>31.761685811304812</v>
      </c>
      <c r="K20" s="301">
        <f t="shared" si="6"/>
        <v>5.1958602089392194</v>
      </c>
      <c r="L20" s="497">
        <f t="shared" si="6"/>
        <v>2.1966238281694261</v>
      </c>
      <c r="M20" s="497">
        <f t="shared" si="6"/>
        <v>16.804497229849389</v>
      </c>
      <c r="N20" s="497">
        <f t="shared" si="6"/>
        <v>19.272449593007199</v>
      </c>
      <c r="O20" s="497">
        <f t="shared" si="6"/>
        <v>15.07254382686965</v>
      </c>
      <c r="P20" s="577">
        <f t="shared" si="6"/>
        <v>9.6963395018603062</v>
      </c>
      <c r="Q20" s="493">
        <f t="shared" si="6"/>
        <v>68.238314188695185</v>
      </c>
      <c r="R20" s="287">
        <f t="shared" si="6"/>
        <v>100</v>
      </c>
    </row>
    <row r="21" spans="1:18" ht="13.5" customHeight="1" x14ac:dyDescent="0.2">
      <c r="A21" s="628"/>
      <c r="B21" s="645"/>
      <c r="C21" s="586" t="str">
        <f>$C$6</f>
        <v>Ｒ２年度</v>
      </c>
      <c r="D21" s="500">
        <f t="shared" ref="D21:R22" si="7">D18/$R18*100</f>
        <v>5.7433615557340918</v>
      </c>
      <c r="E21" s="497">
        <f t="shared" si="7"/>
        <v>4.429062892693076</v>
      </c>
      <c r="F21" s="497">
        <f t="shared" si="7"/>
        <v>3.9408359598706304</v>
      </c>
      <c r="G21" s="497">
        <f t="shared" si="7"/>
        <v>4.5938652328863068</v>
      </c>
      <c r="H21" s="497">
        <f t="shared" si="7"/>
        <v>7.9640730898378749</v>
      </c>
      <c r="I21" s="498">
        <f t="shared" si="7"/>
        <v>5.4096368168427995</v>
      </c>
      <c r="J21" s="493">
        <f t="shared" si="7"/>
        <v>32.08083554786478</v>
      </c>
      <c r="K21" s="301">
        <f t="shared" si="7"/>
        <v>5.0594318439321837</v>
      </c>
      <c r="L21" s="497">
        <f t="shared" si="7"/>
        <v>3.1271244051665539</v>
      </c>
      <c r="M21" s="497">
        <f t="shared" si="7"/>
        <v>20.196526790680426</v>
      </c>
      <c r="N21" s="497">
        <f t="shared" si="7"/>
        <v>14.506725995509138</v>
      </c>
      <c r="O21" s="497">
        <f t="shared" si="7"/>
        <v>14.076179881754323</v>
      </c>
      <c r="P21" s="577">
        <f t="shared" si="7"/>
        <v>10.953175535092598</v>
      </c>
      <c r="Q21" s="493">
        <f t="shared" si="7"/>
        <v>67.91916445213522</v>
      </c>
      <c r="R21" s="287">
        <f t="shared" si="7"/>
        <v>100</v>
      </c>
    </row>
    <row r="22" spans="1:18" ht="13.5" customHeight="1" thickBot="1" x14ac:dyDescent="0.25">
      <c r="A22" s="628"/>
      <c r="B22" s="643"/>
      <c r="C22" s="588" t="s">
        <v>434</v>
      </c>
      <c r="D22" s="29">
        <f>D19/$R19*100</f>
        <v>6.7883012402886882</v>
      </c>
      <c r="E22" s="486">
        <f>E19/$R19*100</f>
        <v>7.7152693983530458</v>
      </c>
      <c r="F22" s="486">
        <f>F19/$R19*100</f>
        <v>8.7882859109599583</v>
      </c>
      <c r="G22" s="486">
        <f t="shared" si="7"/>
        <v>10.92335116645242</v>
      </c>
      <c r="H22" s="486">
        <f t="shared" si="7"/>
        <v>7.9764884595703549</v>
      </c>
      <c r="I22" s="570">
        <f t="shared" si="7"/>
        <v>5.4966775504900633</v>
      </c>
      <c r="J22" s="494">
        <f t="shared" si="7"/>
        <v>47.688373726114534</v>
      </c>
      <c r="K22" s="486">
        <f t="shared" si="7"/>
        <v>6.5908266377015359</v>
      </c>
      <c r="L22" s="486">
        <f t="shared" si="7"/>
        <v>5.9504074316585678</v>
      </c>
      <c r="M22" s="486">
        <f t="shared" si="7"/>
        <v>14.991663765043729</v>
      </c>
      <c r="N22" s="486">
        <f t="shared" si="7"/>
        <v>15.227260948243076</v>
      </c>
      <c r="O22" s="486">
        <f t="shared" si="7"/>
        <v>8.4112756702384015</v>
      </c>
      <c r="P22" s="578">
        <f t="shared" si="7"/>
        <v>1.1401918210001585</v>
      </c>
      <c r="Q22" s="494">
        <f t="shared" si="7"/>
        <v>52.311626273885473</v>
      </c>
      <c r="R22" s="570">
        <f t="shared" si="7"/>
        <v>100</v>
      </c>
    </row>
    <row r="23" spans="1:18" s="505" customFormat="1" ht="13.5" customHeight="1" x14ac:dyDescent="0.2">
      <c r="A23" s="628"/>
      <c r="B23" s="640" t="s">
        <v>57</v>
      </c>
      <c r="C23" s="590" t="str">
        <f>$C$5</f>
        <v>Ｒ３年度</v>
      </c>
      <c r="D23" s="800">
        <f>D17+E17</f>
        <v>3558</v>
      </c>
      <c r="E23" s="785"/>
      <c r="F23" s="785">
        <f>SUM(F17:I17)</f>
        <v>15991</v>
      </c>
      <c r="G23" s="785"/>
      <c r="H23" s="785"/>
      <c r="I23" s="801"/>
      <c r="J23" s="476">
        <f>SUM(D23:I23)</f>
        <v>19549</v>
      </c>
      <c r="K23" s="784">
        <f>K17+L17</f>
        <v>4550</v>
      </c>
      <c r="L23" s="785"/>
      <c r="M23" s="785">
        <f>SUM(M17:P17)</f>
        <v>37450</v>
      </c>
      <c r="N23" s="785"/>
      <c r="O23" s="785"/>
      <c r="P23" s="786"/>
      <c r="Q23" s="476">
        <f>SUM(K23:P23)</f>
        <v>42000</v>
      </c>
      <c r="R23" s="474">
        <f>J23+Q23</f>
        <v>61549</v>
      </c>
    </row>
    <row r="24" spans="1:18" s="505" customFormat="1" ht="13.5" customHeight="1" x14ac:dyDescent="0.2">
      <c r="A24" s="628"/>
      <c r="B24" s="796"/>
      <c r="C24" s="591" t="str">
        <f>$C$6</f>
        <v>Ｒ２年度</v>
      </c>
      <c r="D24" s="787">
        <f>D18+E18</f>
        <v>4938</v>
      </c>
      <c r="E24" s="775"/>
      <c r="F24" s="775">
        <f>SUM(F18:I18)</f>
        <v>10635</v>
      </c>
      <c r="G24" s="775"/>
      <c r="H24" s="775"/>
      <c r="I24" s="788"/>
      <c r="J24" s="475">
        <f>SUM(D24:I24)</f>
        <v>15573</v>
      </c>
      <c r="K24" s="767">
        <f>K18+L18</f>
        <v>3974</v>
      </c>
      <c r="L24" s="775"/>
      <c r="M24" s="775">
        <f>SUM(M18:P18)</f>
        <v>28996</v>
      </c>
      <c r="N24" s="775"/>
      <c r="O24" s="775"/>
      <c r="P24" s="765"/>
      <c r="Q24" s="475">
        <f>SUM(K24:P24)</f>
        <v>32970</v>
      </c>
      <c r="R24" s="471">
        <f>J24+Q24</f>
        <v>48543</v>
      </c>
    </row>
    <row r="25" spans="1:18" s="505" customFormat="1" ht="13.5" customHeight="1" x14ac:dyDescent="0.2">
      <c r="A25" s="628"/>
      <c r="B25" s="797"/>
      <c r="C25" s="591" t="s">
        <v>434</v>
      </c>
      <c r="D25" s="769">
        <v>794751</v>
      </c>
      <c r="E25" s="767"/>
      <c r="F25" s="765">
        <v>1818425</v>
      </c>
      <c r="G25" s="766"/>
      <c r="H25" s="766"/>
      <c r="I25" s="768"/>
      <c r="J25" s="475">
        <v>2613176</v>
      </c>
      <c r="K25" s="766">
        <v>687221</v>
      </c>
      <c r="L25" s="767"/>
      <c r="M25" s="765">
        <v>2179295</v>
      </c>
      <c r="N25" s="766"/>
      <c r="O25" s="766"/>
      <c r="P25" s="766"/>
      <c r="Q25" s="475">
        <v>2866516</v>
      </c>
      <c r="R25" s="471">
        <v>5479692</v>
      </c>
    </row>
    <row r="26" spans="1:18" s="505" customFormat="1" ht="13.5" customHeight="1" x14ac:dyDescent="0.2">
      <c r="A26" s="628"/>
      <c r="B26" s="795" t="s">
        <v>56</v>
      </c>
      <c r="C26" s="591" t="str">
        <f>$C$5</f>
        <v>Ｒ３年度</v>
      </c>
      <c r="D26" s="798">
        <f>D23/$R23*100</f>
        <v>5.7807600448423209</v>
      </c>
      <c r="E26" s="777"/>
      <c r="F26" s="777">
        <f>F23/$R23*100</f>
        <v>25.980925766462491</v>
      </c>
      <c r="G26" s="777"/>
      <c r="H26" s="777"/>
      <c r="I26" s="799"/>
      <c r="J26" s="269">
        <f>J23/$R23*100</f>
        <v>31.761685811304812</v>
      </c>
      <c r="K26" s="776">
        <f>K23/$R23*100</f>
        <v>7.3924840371086447</v>
      </c>
      <c r="L26" s="777"/>
      <c r="M26" s="777">
        <f>M23/$R23*100</f>
        <v>60.845830151586547</v>
      </c>
      <c r="N26" s="777"/>
      <c r="O26" s="777"/>
      <c r="P26" s="778"/>
      <c r="Q26" s="269">
        <f>Q23/$R23*100</f>
        <v>68.238314188695185</v>
      </c>
      <c r="R26" s="472">
        <v>100</v>
      </c>
    </row>
    <row r="27" spans="1:18" s="505" customFormat="1" ht="13.5" customHeight="1" x14ac:dyDescent="0.2">
      <c r="A27" s="628"/>
      <c r="B27" s="796"/>
      <c r="C27" s="592" t="str">
        <f>$C$6</f>
        <v>Ｒ２年度</v>
      </c>
      <c r="D27" s="779">
        <f>D24/$R24*100</f>
        <v>10.172424448427167</v>
      </c>
      <c r="E27" s="780"/>
      <c r="F27" s="780">
        <f>F24/$R24*100</f>
        <v>21.908411099437611</v>
      </c>
      <c r="G27" s="780"/>
      <c r="H27" s="780"/>
      <c r="I27" s="781"/>
      <c r="J27" s="491">
        <f>J24/$R24*100</f>
        <v>32.08083554786478</v>
      </c>
      <c r="K27" s="782">
        <f>K24/$R24*100</f>
        <v>8.1865562490987376</v>
      </c>
      <c r="L27" s="780"/>
      <c r="M27" s="780">
        <f>M24/$R24*100</f>
        <v>59.732608203036484</v>
      </c>
      <c r="N27" s="780"/>
      <c r="O27" s="780"/>
      <c r="P27" s="783"/>
      <c r="Q27" s="491">
        <f>Q24/$R24*100</f>
        <v>67.91916445213522</v>
      </c>
      <c r="R27" s="574">
        <v>100</v>
      </c>
    </row>
    <row r="28" spans="1:18" s="505" customFormat="1" ht="13.5" customHeight="1" thickBot="1" x14ac:dyDescent="0.25">
      <c r="A28" s="629"/>
      <c r="B28" s="641"/>
      <c r="C28" s="593" t="s">
        <v>434</v>
      </c>
      <c r="D28" s="652">
        <f>D25/$R25*100</f>
        <v>14.503570638641733</v>
      </c>
      <c r="E28" s="649"/>
      <c r="F28" s="650">
        <f>F25/$R25*100</f>
        <v>33.184803087472794</v>
      </c>
      <c r="G28" s="648"/>
      <c r="H28" s="648"/>
      <c r="I28" s="651"/>
      <c r="J28" s="306">
        <f t="shared" ref="J28:R28" si="8">J25/$R25*100</f>
        <v>47.688373726114534</v>
      </c>
      <c r="K28" s="648">
        <f t="shared" si="8"/>
        <v>12.541234069360103</v>
      </c>
      <c r="L28" s="649"/>
      <c r="M28" s="650">
        <f t="shared" si="8"/>
        <v>39.770392204525365</v>
      </c>
      <c r="N28" s="648"/>
      <c r="O28" s="648"/>
      <c r="P28" s="648"/>
      <c r="Q28" s="306">
        <f t="shared" si="8"/>
        <v>52.311626273885473</v>
      </c>
      <c r="R28" s="473">
        <f t="shared" si="8"/>
        <v>100</v>
      </c>
    </row>
    <row r="29" spans="1:18" s="505" customFormat="1" ht="13.5" customHeight="1" x14ac:dyDescent="0.2">
      <c r="A29" s="789" t="s">
        <v>313</v>
      </c>
      <c r="B29" s="640" t="s">
        <v>55</v>
      </c>
      <c r="C29" s="590" t="str">
        <f>$C$5</f>
        <v>Ｒ３年度</v>
      </c>
      <c r="D29" s="464">
        <f>'34～40頁'!E167</f>
        <v>225</v>
      </c>
      <c r="E29" s="115">
        <f>'34～40頁'!F167</f>
        <v>163</v>
      </c>
      <c r="F29" s="115">
        <f>'34～40頁'!G167</f>
        <v>72</v>
      </c>
      <c r="G29" s="115">
        <f>'34～40頁'!H167</f>
        <v>319</v>
      </c>
      <c r="H29" s="115">
        <f>'34～40頁'!I167</f>
        <v>301</v>
      </c>
      <c r="I29" s="400">
        <f>'34～40頁'!J167</f>
        <v>187</v>
      </c>
      <c r="J29" s="476">
        <f>SUM(D29:I29)</f>
        <v>1267</v>
      </c>
      <c r="K29" s="116">
        <f>'34～40頁'!L167</f>
        <v>193</v>
      </c>
      <c r="L29" s="115">
        <f>'34～40頁'!M167</f>
        <v>233</v>
      </c>
      <c r="M29" s="115">
        <f>'34～40頁'!N167</f>
        <v>295</v>
      </c>
      <c r="N29" s="115">
        <f>'34～40頁'!O167</f>
        <v>168</v>
      </c>
      <c r="O29" s="115">
        <f>'34～40頁'!P167</f>
        <v>416</v>
      </c>
      <c r="P29" s="579">
        <f>'34～40頁'!Q167</f>
        <v>144</v>
      </c>
      <c r="Q29" s="476">
        <f>SUM(K29:P29)</f>
        <v>1449</v>
      </c>
      <c r="R29" s="474">
        <f>J29+Q29</f>
        <v>2716</v>
      </c>
    </row>
    <row r="30" spans="1:18" s="505" customFormat="1" ht="13.5" customHeight="1" x14ac:dyDescent="0.2">
      <c r="A30" s="790"/>
      <c r="B30" s="796"/>
      <c r="C30" s="591" t="str">
        <f>$C$6</f>
        <v>Ｒ２年度</v>
      </c>
      <c r="D30" s="462">
        <v>282</v>
      </c>
      <c r="E30" s="106">
        <v>285</v>
      </c>
      <c r="F30" s="106">
        <v>935</v>
      </c>
      <c r="G30" s="106">
        <v>440</v>
      </c>
      <c r="H30" s="106">
        <v>604</v>
      </c>
      <c r="I30" s="399">
        <v>363</v>
      </c>
      <c r="J30" s="475">
        <v>2909</v>
      </c>
      <c r="K30" s="117">
        <v>264</v>
      </c>
      <c r="L30" s="106">
        <v>197</v>
      </c>
      <c r="M30" s="106">
        <v>250</v>
      </c>
      <c r="N30" s="106">
        <v>156</v>
      </c>
      <c r="O30" s="106">
        <v>182</v>
      </c>
      <c r="P30" s="580">
        <v>226</v>
      </c>
      <c r="Q30" s="475">
        <v>1275</v>
      </c>
      <c r="R30" s="471">
        <v>4184</v>
      </c>
    </row>
    <row r="31" spans="1:18" s="505" customFormat="1" ht="13.5" customHeight="1" x14ac:dyDescent="0.2">
      <c r="A31" s="790"/>
      <c r="B31" s="797"/>
      <c r="C31" s="591" t="s">
        <v>434</v>
      </c>
      <c r="D31" s="462">
        <v>56677</v>
      </c>
      <c r="E31" s="106">
        <v>58976</v>
      </c>
      <c r="F31" s="106">
        <v>53692</v>
      </c>
      <c r="G31" s="106">
        <v>49939</v>
      </c>
      <c r="H31" s="106">
        <v>50394</v>
      </c>
      <c r="I31" s="399">
        <v>40164</v>
      </c>
      <c r="J31" s="475">
        <v>309842</v>
      </c>
      <c r="K31" s="117">
        <v>61133</v>
      </c>
      <c r="L31" s="106">
        <v>61274</v>
      </c>
      <c r="M31" s="106">
        <v>93312</v>
      </c>
      <c r="N31" s="106">
        <v>103735</v>
      </c>
      <c r="O31" s="106">
        <v>43418</v>
      </c>
      <c r="P31" s="580">
        <v>1733</v>
      </c>
      <c r="Q31" s="475">
        <v>364605</v>
      </c>
      <c r="R31" s="471">
        <v>674447</v>
      </c>
    </row>
    <row r="32" spans="1:18" s="505" customFormat="1" ht="13.5" customHeight="1" x14ac:dyDescent="0.2">
      <c r="A32" s="790"/>
      <c r="B32" s="795" t="s">
        <v>56</v>
      </c>
      <c r="C32" s="591" t="str">
        <f>$C$5</f>
        <v>Ｒ３年度</v>
      </c>
      <c r="D32" s="463">
        <f t="shared" ref="D32:R32" si="9">D29/$R29*100</f>
        <v>8.2842415316642111</v>
      </c>
      <c r="E32" s="397">
        <f t="shared" si="9"/>
        <v>6.0014727540500736</v>
      </c>
      <c r="F32" s="397">
        <f t="shared" si="9"/>
        <v>2.6509572901325478</v>
      </c>
      <c r="G32" s="397">
        <f t="shared" si="9"/>
        <v>11.74521354933726</v>
      </c>
      <c r="H32" s="397">
        <f t="shared" si="9"/>
        <v>11.082474226804123</v>
      </c>
      <c r="I32" s="398">
        <f t="shared" si="9"/>
        <v>6.8851251840942567</v>
      </c>
      <c r="J32" s="269">
        <f t="shared" si="9"/>
        <v>46.649484536082475</v>
      </c>
      <c r="K32" s="566">
        <f t="shared" si="9"/>
        <v>7.1060382916053015</v>
      </c>
      <c r="L32" s="397">
        <f t="shared" si="9"/>
        <v>8.5787923416789393</v>
      </c>
      <c r="M32" s="397">
        <f t="shared" si="9"/>
        <v>10.861561119293079</v>
      </c>
      <c r="N32" s="397">
        <f t="shared" si="9"/>
        <v>6.1855670103092786</v>
      </c>
      <c r="O32" s="397">
        <f t="shared" si="9"/>
        <v>15.316642120765833</v>
      </c>
      <c r="P32" s="581">
        <f t="shared" si="9"/>
        <v>5.3019145802650955</v>
      </c>
      <c r="Q32" s="269">
        <f t="shared" si="9"/>
        <v>53.350515463917525</v>
      </c>
      <c r="R32" s="472">
        <f t="shared" si="9"/>
        <v>100</v>
      </c>
    </row>
    <row r="33" spans="1:18" s="505" customFormat="1" ht="13.5" customHeight="1" x14ac:dyDescent="0.2">
      <c r="A33" s="790"/>
      <c r="B33" s="796"/>
      <c r="C33" s="592" t="str">
        <f>$C$6</f>
        <v>Ｒ２年度</v>
      </c>
      <c r="D33" s="567">
        <f t="shared" ref="D33:R34" si="10">D30/$R30*100</f>
        <v>6.7399617590822176</v>
      </c>
      <c r="E33" s="568">
        <f t="shared" si="10"/>
        <v>6.8116634799235189</v>
      </c>
      <c r="F33" s="568">
        <f t="shared" si="10"/>
        <v>22.347036328871894</v>
      </c>
      <c r="G33" s="568">
        <f t="shared" si="10"/>
        <v>10.51625239005736</v>
      </c>
      <c r="H33" s="568">
        <f t="shared" si="10"/>
        <v>14.435946462715105</v>
      </c>
      <c r="I33" s="569">
        <f t="shared" si="10"/>
        <v>8.6759082217973233</v>
      </c>
      <c r="J33" s="491">
        <f t="shared" si="10"/>
        <v>69.526768642447422</v>
      </c>
      <c r="K33" s="573">
        <f t="shared" si="10"/>
        <v>6.3097514340344159</v>
      </c>
      <c r="L33" s="568">
        <f t="shared" si="10"/>
        <v>4.7084130019120458</v>
      </c>
      <c r="M33" s="568">
        <f t="shared" si="10"/>
        <v>5.9751434034416819</v>
      </c>
      <c r="N33" s="568">
        <f t="shared" si="10"/>
        <v>3.7284894837476101</v>
      </c>
      <c r="O33" s="568">
        <f t="shared" si="10"/>
        <v>4.3499043977055454</v>
      </c>
      <c r="P33" s="582">
        <f t="shared" si="10"/>
        <v>5.4015296367112811</v>
      </c>
      <c r="Q33" s="491">
        <f t="shared" si="10"/>
        <v>30.473231357552581</v>
      </c>
      <c r="R33" s="574">
        <f t="shared" si="10"/>
        <v>100</v>
      </c>
    </row>
    <row r="34" spans="1:18" s="505" customFormat="1" ht="13.5" customHeight="1" thickBot="1" x14ac:dyDescent="0.25">
      <c r="A34" s="790"/>
      <c r="B34" s="641"/>
      <c r="C34" s="593" t="s">
        <v>434</v>
      </c>
      <c r="D34" s="583">
        <f>D31/$R31*100</f>
        <v>8.4034772191143254</v>
      </c>
      <c r="E34" s="571">
        <f>E31/$R31*100</f>
        <v>8.744349074130362</v>
      </c>
      <c r="F34" s="571">
        <f>F31/$R31*100</f>
        <v>7.9608924051852856</v>
      </c>
      <c r="G34" s="571">
        <f t="shared" si="10"/>
        <v>7.4044365235518885</v>
      </c>
      <c r="H34" s="571">
        <f t="shared" si="10"/>
        <v>7.4718992003819427</v>
      </c>
      <c r="I34" s="473">
        <f t="shared" si="10"/>
        <v>5.9551009938512589</v>
      </c>
      <c r="J34" s="306">
        <f t="shared" si="10"/>
        <v>45.940155416215063</v>
      </c>
      <c r="K34" s="571">
        <f t="shared" si="10"/>
        <v>9.064166643190644</v>
      </c>
      <c r="L34" s="571">
        <f t="shared" si="10"/>
        <v>9.0850726595269915</v>
      </c>
      <c r="M34" s="571">
        <f t="shared" si="10"/>
        <v>13.83533472607929</v>
      </c>
      <c r="N34" s="571">
        <f t="shared" si="10"/>
        <v>15.380748969155473</v>
      </c>
      <c r="O34" s="571">
        <f t="shared" si="10"/>
        <v>6.4375703354007063</v>
      </c>
      <c r="P34" s="468">
        <f t="shared" si="10"/>
        <v>0.25695125043183525</v>
      </c>
      <c r="Q34" s="306">
        <f t="shared" si="10"/>
        <v>54.05984458378493</v>
      </c>
      <c r="R34" s="473">
        <f t="shared" si="10"/>
        <v>100</v>
      </c>
    </row>
    <row r="35" spans="1:18" s="505" customFormat="1" ht="13.5" customHeight="1" x14ac:dyDescent="0.2">
      <c r="A35" s="790"/>
      <c r="B35" s="640" t="s">
        <v>57</v>
      </c>
      <c r="C35" s="590" t="str">
        <f>$C$5</f>
        <v>Ｒ３年度</v>
      </c>
      <c r="D35" s="800">
        <f>D29+E29</f>
        <v>388</v>
      </c>
      <c r="E35" s="785"/>
      <c r="F35" s="785">
        <f>SUM(F29:I29)</f>
        <v>879</v>
      </c>
      <c r="G35" s="785"/>
      <c r="H35" s="785"/>
      <c r="I35" s="801"/>
      <c r="J35" s="476">
        <f>SUM(D35:I35)</f>
        <v>1267</v>
      </c>
      <c r="K35" s="784">
        <f>K29+L29</f>
        <v>426</v>
      </c>
      <c r="L35" s="785"/>
      <c r="M35" s="785">
        <f>SUM(M29:P29)</f>
        <v>1023</v>
      </c>
      <c r="N35" s="785"/>
      <c r="O35" s="785"/>
      <c r="P35" s="786"/>
      <c r="Q35" s="476">
        <f>SUM(K35:P35)</f>
        <v>1449</v>
      </c>
      <c r="R35" s="474">
        <f>J35+Q35</f>
        <v>2716</v>
      </c>
    </row>
    <row r="36" spans="1:18" s="505" customFormat="1" ht="13.5" customHeight="1" x14ac:dyDescent="0.2">
      <c r="A36" s="790"/>
      <c r="B36" s="796"/>
      <c r="C36" s="591" t="str">
        <f>$C$6</f>
        <v>Ｒ２年度</v>
      </c>
      <c r="D36" s="787">
        <f>D30+E30</f>
        <v>567</v>
      </c>
      <c r="E36" s="775"/>
      <c r="F36" s="775">
        <f>SUM(F30:I30)</f>
        <v>2342</v>
      </c>
      <c r="G36" s="775"/>
      <c r="H36" s="775"/>
      <c r="I36" s="788"/>
      <c r="J36" s="475">
        <f>SUM(D36:I36)</f>
        <v>2909</v>
      </c>
      <c r="K36" s="767">
        <f>K30+L30</f>
        <v>461</v>
      </c>
      <c r="L36" s="775"/>
      <c r="M36" s="775">
        <f>SUM(M30:P30)</f>
        <v>814</v>
      </c>
      <c r="N36" s="775"/>
      <c r="O36" s="775"/>
      <c r="P36" s="765"/>
      <c r="Q36" s="475">
        <f>SUM(K36:P36)</f>
        <v>1275</v>
      </c>
      <c r="R36" s="471">
        <f>J36+Q36</f>
        <v>4184</v>
      </c>
    </row>
    <row r="37" spans="1:18" s="505" customFormat="1" ht="13.5" customHeight="1" x14ac:dyDescent="0.2">
      <c r="A37" s="790"/>
      <c r="B37" s="797"/>
      <c r="C37" s="591" t="s">
        <v>434</v>
      </c>
      <c r="D37" s="769">
        <v>115653</v>
      </c>
      <c r="E37" s="767"/>
      <c r="F37" s="765">
        <v>194189</v>
      </c>
      <c r="G37" s="766"/>
      <c r="H37" s="766"/>
      <c r="I37" s="768"/>
      <c r="J37" s="475">
        <v>309842</v>
      </c>
      <c r="K37" s="766">
        <v>122407</v>
      </c>
      <c r="L37" s="767"/>
      <c r="M37" s="765">
        <v>242198</v>
      </c>
      <c r="N37" s="766"/>
      <c r="O37" s="766"/>
      <c r="P37" s="766"/>
      <c r="Q37" s="475">
        <v>364605</v>
      </c>
      <c r="R37" s="471">
        <v>674447</v>
      </c>
    </row>
    <row r="38" spans="1:18" s="505" customFormat="1" ht="13.5" customHeight="1" x14ac:dyDescent="0.2">
      <c r="A38" s="790"/>
      <c r="B38" s="795" t="s">
        <v>56</v>
      </c>
      <c r="C38" s="591" t="str">
        <f>$C$5</f>
        <v>Ｒ３年度</v>
      </c>
      <c r="D38" s="798">
        <f>D35/$R35*100</f>
        <v>14.285714285714285</v>
      </c>
      <c r="E38" s="777"/>
      <c r="F38" s="777">
        <f>F35/$R35*100</f>
        <v>32.363770250368191</v>
      </c>
      <c r="G38" s="777"/>
      <c r="H38" s="777"/>
      <c r="I38" s="799"/>
      <c r="J38" s="269">
        <f>J35/$R35*100</f>
        <v>46.649484536082475</v>
      </c>
      <c r="K38" s="776">
        <f>K35/$R35*100</f>
        <v>15.684830633284241</v>
      </c>
      <c r="L38" s="777"/>
      <c r="M38" s="777">
        <f>M35/$R35*100</f>
        <v>37.665684830633282</v>
      </c>
      <c r="N38" s="777"/>
      <c r="O38" s="777"/>
      <c r="P38" s="778"/>
      <c r="Q38" s="269">
        <f>Q35/$R35*100</f>
        <v>53.350515463917525</v>
      </c>
      <c r="R38" s="472">
        <v>100</v>
      </c>
    </row>
    <row r="39" spans="1:18" s="505" customFormat="1" ht="13.5" customHeight="1" x14ac:dyDescent="0.2">
      <c r="A39" s="790"/>
      <c r="B39" s="796"/>
      <c r="C39" s="592" t="str">
        <f>$C$6</f>
        <v>Ｒ２年度</v>
      </c>
      <c r="D39" s="779">
        <f>D36/$R36*100</f>
        <v>13.551625239005736</v>
      </c>
      <c r="E39" s="780"/>
      <c r="F39" s="780">
        <f>F36/$R36*100</f>
        <v>55.975143403441685</v>
      </c>
      <c r="G39" s="780"/>
      <c r="H39" s="780"/>
      <c r="I39" s="781"/>
      <c r="J39" s="491">
        <f>J36/$R36*100</f>
        <v>69.526768642447422</v>
      </c>
      <c r="K39" s="782">
        <f>K36/$R36*100</f>
        <v>11.018164435946463</v>
      </c>
      <c r="L39" s="780"/>
      <c r="M39" s="780">
        <f>M36/$R36*100</f>
        <v>19.455066921606118</v>
      </c>
      <c r="N39" s="780"/>
      <c r="O39" s="780"/>
      <c r="P39" s="783"/>
      <c r="Q39" s="491">
        <f>Q36/$R36*100</f>
        <v>30.473231357552581</v>
      </c>
      <c r="R39" s="574">
        <v>100</v>
      </c>
    </row>
    <row r="40" spans="1:18" s="505" customFormat="1" ht="13.5" customHeight="1" thickBot="1" x14ac:dyDescent="0.25">
      <c r="A40" s="791"/>
      <c r="B40" s="641"/>
      <c r="C40" s="593" t="s">
        <v>434</v>
      </c>
      <c r="D40" s="652">
        <f>D37/$R37*100</f>
        <v>17.147826293244687</v>
      </c>
      <c r="E40" s="649"/>
      <c r="F40" s="650">
        <f>F37/$R37*100</f>
        <v>28.792329122970372</v>
      </c>
      <c r="G40" s="648"/>
      <c r="H40" s="648"/>
      <c r="I40" s="651"/>
      <c r="J40" s="306">
        <f t="shared" ref="J40:R40" si="11">J37/$R37*100</f>
        <v>45.940155416215063</v>
      </c>
      <c r="K40" s="648">
        <f t="shared" si="11"/>
        <v>18.149239302717636</v>
      </c>
      <c r="L40" s="649"/>
      <c r="M40" s="650">
        <f t="shared" si="11"/>
        <v>35.910605281067305</v>
      </c>
      <c r="N40" s="648"/>
      <c r="O40" s="648"/>
      <c r="P40" s="648"/>
      <c r="Q40" s="306">
        <f t="shared" si="11"/>
        <v>54.05984458378493</v>
      </c>
      <c r="R40" s="473">
        <f t="shared" si="11"/>
        <v>100</v>
      </c>
    </row>
    <row r="41" spans="1:18" s="505" customFormat="1" ht="13.5" customHeight="1" x14ac:dyDescent="0.2">
      <c r="A41" s="789" t="s">
        <v>17</v>
      </c>
      <c r="B41" s="640" t="s">
        <v>55</v>
      </c>
      <c r="C41" s="590" t="str">
        <f>$C$5</f>
        <v>Ｒ３年度</v>
      </c>
      <c r="D41" s="464">
        <f>'34～40頁'!E213</f>
        <v>116</v>
      </c>
      <c r="E41" s="115">
        <f>'34～40頁'!F213</f>
        <v>222</v>
      </c>
      <c r="F41" s="115">
        <f>'34～40頁'!G213</f>
        <v>314</v>
      </c>
      <c r="G41" s="115">
        <f>'34～40頁'!H213</f>
        <v>1247</v>
      </c>
      <c r="H41" s="115">
        <f>'34～40頁'!I213</f>
        <v>1092</v>
      </c>
      <c r="I41" s="400">
        <f>'34～40頁'!J213</f>
        <v>392</v>
      </c>
      <c r="J41" s="476">
        <f>SUM(D41:I41)</f>
        <v>3383</v>
      </c>
      <c r="K41" s="116">
        <f>'34～40頁'!L213</f>
        <v>228</v>
      </c>
      <c r="L41" s="115">
        <f>'34～40頁'!M213</f>
        <v>177</v>
      </c>
      <c r="M41" s="115">
        <f>'34～40頁'!N213</f>
        <v>759</v>
      </c>
      <c r="N41" s="115">
        <f>'34～40頁'!O213</f>
        <v>472</v>
      </c>
      <c r="O41" s="115">
        <f>'34～40頁'!P213</f>
        <v>265</v>
      </c>
      <c r="P41" s="579">
        <f>'34～40頁'!Q213</f>
        <v>234</v>
      </c>
      <c r="Q41" s="476">
        <f>SUM(K41:P41)</f>
        <v>2135</v>
      </c>
      <c r="R41" s="474">
        <f>J41+Q41</f>
        <v>5518</v>
      </c>
    </row>
    <row r="42" spans="1:18" s="505" customFormat="1" ht="13.5" customHeight="1" x14ac:dyDescent="0.2">
      <c r="A42" s="790"/>
      <c r="B42" s="796"/>
      <c r="C42" s="591" t="str">
        <f>$C$6</f>
        <v>Ｒ２年度</v>
      </c>
      <c r="D42" s="462">
        <v>226</v>
      </c>
      <c r="E42" s="106">
        <v>140</v>
      </c>
      <c r="F42" s="106">
        <v>243</v>
      </c>
      <c r="G42" s="106">
        <v>845</v>
      </c>
      <c r="H42" s="106">
        <v>1106</v>
      </c>
      <c r="I42" s="399">
        <v>509</v>
      </c>
      <c r="J42" s="475">
        <v>3069</v>
      </c>
      <c r="K42" s="117">
        <v>261</v>
      </c>
      <c r="L42" s="106">
        <v>148</v>
      </c>
      <c r="M42" s="106">
        <v>341</v>
      </c>
      <c r="N42" s="106">
        <v>316</v>
      </c>
      <c r="O42" s="106">
        <v>445</v>
      </c>
      <c r="P42" s="580">
        <v>325</v>
      </c>
      <c r="Q42" s="475">
        <v>1836</v>
      </c>
      <c r="R42" s="471">
        <v>4905</v>
      </c>
    </row>
    <row r="43" spans="1:18" s="505" customFormat="1" ht="13.5" customHeight="1" x14ac:dyDescent="0.2">
      <c r="A43" s="790"/>
      <c r="B43" s="797"/>
      <c r="C43" s="591" t="s">
        <v>434</v>
      </c>
      <c r="D43" s="462">
        <v>23258</v>
      </c>
      <c r="E43" s="106">
        <v>55936</v>
      </c>
      <c r="F43" s="106">
        <v>92809</v>
      </c>
      <c r="G43" s="106">
        <v>141529</v>
      </c>
      <c r="H43" s="106">
        <v>96095</v>
      </c>
      <c r="I43" s="399">
        <v>54101</v>
      </c>
      <c r="J43" s="475">
        <v>463728</v>
      </c>
      <c r="K43" s="117">
        <v>59582</v>
      </c>
      <c r="L43" s="106">
        <v>25558</v>
      </c>
      <c r="M43" s="106">
        <v>129234</v>
      </c>
      <c r="N43" s="106">
        <v>142689</v>
      </c>
      <c r="O43" s="106">
        <v>95082</v>
      </c>
      <c r="P43" s="580">
        <v>7338</v>
      </c>
      <c r="Q43" s="475">
        <v>459483</v>
      </c>
      <c r="R43" s="471">
        <v>923211</v>
      </c>
    </row>
    <row r="44" spans="1:18" s="505" customFormat="1" ht="13.5" customHeight="1" x14ac:dyDescent="0.2">
      <c r="A44" s="790"/>
      <c r="B44" s="795" t="s">
        <v>56</v>
      </c>
      <c r="C44" s="591" t="str">
        <f>$C$5</f>
        <v>Ｒ３年度</v>
      </c>
      <c r="D44" s="463">
        <f t="shared" ref="D44:R44" si="12">D41/$R41*100</f>
        <v>2.1022109459949254</v>
      </c>
      <c r="E44" s="397">
        <f t="shared" si="12"/>
        <v>4.0231968104385647</v>
      </c>
      <c r="F44" s="397">
        <f t="shared" si="12"/>
        <v>5.6904675607104025</v>
      </c>
      <c r="G44" s="397">
        <f t="shared" si="12"/>
        <v>22.598767669445451</v>
      </c>
      <c r="H44" s="397">
        <f t="shared" si="12"/>
        <v>19.789778905400507</v>
      </c>
      <c r="I44" s="398">
        <f t="shared" si="12"/>
        <v>7.1040231968104379</v>
      </c>
      <c r="J44" s="269">
        <f t="shared" si="12"/>
        <v>61.308445088800291</v>
      </c>
      <c r="K44" s="566">
        <f t="shared" si="12"/>
        <v>4.1319318593693364</v>
      </c>
      <c r="L44" s="397">
        <f t="shared" si="12"/>
        <v>3.2076839434577744</v>
      </c>
      <c r="M44" s="397">
        <f t="shared" si="12"/>
        <v>13.754983689742662</v>
      </c>
      <c r="N44" s="397">
        <f t="shared" si="12"/>
        <v>8.5538238492207324</v>
      </c>
      <c r="O44" s="397">
        <f t="shared" si="12"/>
        <v>4.8024646611090978</v>
      </c>
      <c r="P44" s="581">
        <f t="shared" si="12"/>
        <v>4.240666908300109</v>
      </c>
      <c r="Q44" s="269">
        <f t="shared" si="12"/>
        <v>38.691554911199709</v>
      </c>
      <c r="R44" s="472">
        <f t="shared" si="12"/>
        <v>100</v>
      </c>
    </row>
    <row r="45" spans="1:18" s="505" customFormat="1" ht="13.5" customHeight="1" x14ac:dyDescent="0.2">
      <c r="A45" s="790"/>
      <c r="B45" s="796"/>
      <c r="C45" s="592" t="str">
        <f>$C$6</f>
        <v>Ｒ２年度</v>
      </c>
      <c r="D45" s="567">
        <f t="shared" ref="D45:R46" si="13">D42/$R42*100</f>
        <v>4.6075433231396534</v>
      </c>
      <c r="E45" s="568">
        <f t="shared" si="13"/>
        <v>2.8542303771661568</v>
      </c>
      <c r="F45" s="568">
        <f t="shared" si="13"/>
        <v>4.954128440366973</v>
      </c>
      <c r="G45" s="568">
        <f t="shared" si="13"/>
        <v>17.227319062181447</v>
      </c>
      <c r="H45" s="568">
        <f t="shared" si="13"/>
        <v>22.548419979612643</v>
      </c>
      <c r="I45" s="569">
        <f t="shared" si="13"/>
        <v>10.377166156982669</v>
      </c>
      <c r="J45" s="491">
        <f t="shared" si="13"/>
        <v>62.568807339449542</v>
      </c>
      <c r="K45" s="573">
        <f t="shared" si="13"/>
        <v>5.3211009174311927</v>
      </c>
      <c r="L45" s="568">
        <f t="shared" si="13"/>
        <v>3.017329255861366</v>
      </c>
      <c r="M45" s="568">
        <f t="shared" si="13"/>
        <v>6.9520897043832823</v>
      </c>
      <c r="N45" s="568">
        <f t="shared" si="13"/>
        <v>6.4424057084607549</v>
      </c>
      <c r="O45" s="568">
        <f t="shared" si="13"/>
        <v>9.0723751274209992</v>
      </c>
      <c r="P45" s="582">
        <f t="shared" si="13"/>
        <v>6.6258919469928648</v>
      </c>
      <c r="Q45" s="491">
        <f t="shared" si="13"/>
        <v>37.431192660550458</v>
      </c>
      <c r="R45" s="574">
        <f t="shared" si="13"/>
        <v>100</v>
      </c>
    </row>
    <row r="46" spans="1:18" s="505" customFormat="1" ht="13.5" customHeight="1" thickBot="1" x14ac:dyDescent="0.25">
      <c r="A46" s="790"/>
      <c r="B46" s="641"/>
      <c r="C46" s="593" t="s">
        <v>434</v>
      </c>
      <c r="D46" s="583">
        <f>D43/$R43*100</f>
        <v>2.5192507454958832</v>
      </c>
      <c r="E46" s="571">
        <f>E43/$R43*100</f>
        <v>6.0588532848937025</v>
      </c>
      <c r="F46" s="571">
        <f>F43/$R43*100</f>
        <v>10.052848157138509</v>
      </c>
      <c r="G46" s="571">
        <f t="shared" si="13"/>
        <v>15.330081638975271</v>
      </c>
      <c r="H46" s="571">
        <f t="shared" si="13"/>
        <v>10.408779791401965</v>
      </c>
      <c r="I46" s="473">
        <f t="shared" si="13"/>
        <v>5.8600904885232081</v>
      </c>
      <c r="J46" s="306">
        <f t="shared" si="13"/>
        <v>50.229904106428549</v>
      </c>
      <c r="K46" s="571">
        <f t="shared" si="13"/>
        <v>6.4537792552298443</v>
      </c>
      <c r="L46" s="571">
        <f t="shared" si="13"/>
        <v>2.7683812259602627</v>
      </c>
      <c r="M46" s="571">
        <f t="shared" si="13"/>
        <v>13.998316744492861</v>
      </c>
      <c r="N46" s="571">
        <f t="shared" si="13"/>
        <v>15.455730055209479</v>
      </c>
      <c r="O46" s="571">
        <f t="shared" si="13"/>
        <v>10.299054062397436</v>
      </c>
      <c r="P46" s="468">
        <f t="shared" si="13"/>
        <v>0.79483455028157146</v>
      </c>
      <c r="Q46" s="306">
        <f t="shared" si="13"/>
        <v>49.770095893571458</v>
      </c>
      <c r="R46" s="473">
        <f t="shared" si="13"/>
        <v>100</v>
      </c>
    </row>
    <row r="47" spans="1:18" s="505" customFormat="1" ht="13.5" customHeight="1" x14ac:dyDescent="0.2">
      <c r="A47" s="790"/>
      <c r="B47" s="640" t="s">
        <v>57</v>
      </c>
      <c r="C47" s="590" t="str">
        <f>$C$5</f>
        <v>Ｒ３年度</v>
      </c>
      <c r="D47" s="800">
        <f>D41+E41</f>
        <v>338</v>
      </c>
      <c r="E47" s="785"/>
      <c r="F47" s="785">
        <f>SUM(F41:I41)</f>
        <v>3045</v>
      </c>
      <c r="G47" s="785"/>
      <c r="H47" s="785"/>
      <c r="I47" s="801"/>
      <c r="J47" s="476">
        <f>SUM(D47:I47)</f>
        <v>3383</v>
      </c>
      <c r="K47" s="784">
        <f>K41+L41</f>
        <v>405</v>
      </c>
      <c r="L47" s="785"/>
      <c r="M47" s="785">
        <f>SUM(M41:P41)</f>
        <v>1730</v>
      </c>
      <c r="N47" s="785"/>
      <c r="O47" s="785"/>
      <c r="P47" s="786"/>
      <c r="Q47" s="476">
        <f>SUM(K47:P47)</f>
        <v>2135</v>
      </c>
      <c r="R47" s="474">
        <f>J47+Q47</f>
        <v>5518</v>
      </c>
    </row>
    <row r="48" spans="1:18" s="505" customFormat="1" ht="13.5" customHeight="1" x14ac:dyDescent="0.2">
      <c r="A48" s="790"/>
      <c r="B48" s="796"/>
      <c r="C48" s="591" t="str">
        <f>$C$6</f>
        <v>Ｒ２年度</v>
      </c>
      <c r="D48" s="787">
        <f>D42+E42</f>
        <v>366</v>
      </c>
      <c r="E48" s="775"/>
      <c r="F48" s="775">
        <f>SUM(F42:I42)</f>
        <v>2703</v>
      </c>
      <c r="G48" s="775"/>
      <c r="H48" s="775"/>
      <c r="I48" s="788"/>
      <c r="J48" s="475">
        <f>SUM(D48:I48)</f>
        <v>3069</v>
      </c>
      <c r="K48" s="767">
        <f>K42+L42</f>
        <v>409</v>
      </c>
      <c r="L48" s="775"/>
      <c r="M48" s="775">
        <f>SUM(M42:P42)</f>
        <v>1427</v>
      </c>
      <c r="N48" s="775"/>
      <c r="O48" s="775"/>
      <c r="P48" s="765"/>
      <c r="Q48" s="475">
        <f>SUM(K48:P48)</f>
        <v>1836</v>
      </c>
      <c r="R48" s="471">
        <f>J48+Q48</f>
        <v>4905</v>
      </c>
    </row>
    <row r="49" spans="1:18" s="505" customFormat="1" ht="13.5" customHeight="1" x14ac:dyDescent="0.2">
      <c r="A49" s="790"/>
      <c r="B49" s="797"/>
      <c r="C49" s="591" t="s">
        <v>434</v>
      </c>
      <c r="D49" s="769">
        <v>79194</v>
      </c>
      <c r="E49" s="767"/>
      <c r="F49" s="765">
        <v>384534</v>
      </c>
      <c r="G49" s="766"/>
      <c r="H49" s="766"/>
      <c r="I49" s="768"/>
      <c r="J49" s="475">
        <v>463728</v>
      </c>
      <c r="K49" s="766">
        <v>85140</v>
      </c>
      <c r="L49" s="767"/>
      <c r="M49" s="765">
        <v>374343</v>
      </c>
      <c r="N49" s="766"/>
      <c r="O49" s="766"/>
      <c r="P49" s="766"/>
      <c r="Q49" s="475">
        <v>459483</v>
      </c>
      <c r="R49" s="471">
        <v>923211</v>
      </c>
    </row>
    <row r="50" spans="1:18" s="505" customFormat="1" ht="13.5" customHeight="1" x14ac:dyDescent="0.2">
      <c r="A50" s="790"/>
      <c r="B50" s="795" t="s">
        <v>56</v>
      </c>
      <c r="C50" s="591" t="str">
        <f>$C$5</f>
        <v>Ｒ３年度</v>
      </c>
      <c r="D50" s="798">
        <f>D47/$R47*100</f>
        <v>6.1254077564334901</v>
      </c>
      <c r="E50" s="777"/>
      <c r="F50" s="777">
        <f>F47/$R47*100</f>
        <v>55.183037332366801</v>
      </c>
      <c r="G50" s="777"/>
      <c r="H50" s="777"/>
      <c r="I50" s="799"/>
      <c r="J50" s="269">
        <f>J47/$R47*100</f>
        <v>61.308445088800291</v>
      </c>
      <c r="K50" s="776">
        <f>K47/$R47*100</f>
        <v>7.3396158028271108</v>
      </c>
      <c r="L50" s="777"/>
      <c r="M50" s="777">
        <f>M47/$R47*100</f>
        <v>31.351939108372601</v>
      </c>
      <c r="N50" s="777"/>
      <c r="O50" s="777"/>
      <c r="P50" s="778"/>
      <c r="Q50" s="269">
        <f>Q47/$R47*100</f>
        <v>38.691554911199709</v>
      </c>
      <c r="R50" s="472">
        <v>100</v>
      </c>
    </row>
    <row r="51" spans="1:18" s="505" customFormat="1" ht="13.5" customHeight="1" x14ac:dyDescent="0.2">
      <c r="A51" s="790"/>
      <c r="B51" s="796"/>
      <c r="C51" s="592" t="str">
        <f>$C$6</f>
        <v>Ｒ２年度</v>
      </c>
      <c r="D51" s="779">
        <f>D48/$R48*100</f>
        <v>7.4617737003058098</v>
      </c>
      <c r="E51" s="780"/>
      <c r="F51" s="780">
        <f>F48/$R48*100</f>
        <v>55.107033639143729</v>
      </c>
      <c r="G51" s="780"/>
      <c r="H51" s="780"/>
      <c r="I51" s="781"/>
      <c r="J51" s="491">
        <f>J48/$R48*100</f>
        <v>62.568807339449542</v>
      </c>
      <c r="K51" s="782">
        <f>K48/$R48*100</f>
        <v>8.3384301732925596</v>
      </c>
      <c r="L51" s="780"/>
      <c r="M51" s="780">
        <f>M48/$R48*100</f>
        <v>29.0927624872579</v>
      </c>
      <c r="N51" s="780"/>
      <c r="O51" s="780"/>
      <c r="P51" s="783"/>
      <c r="Q51" s="491">
        <f>Q48/$R48*100</f>
        <v>37.431192660550458</v>
      </c>
      <c r="R51" s="574">
        <v>100</v>
      </c>
    </row>
    <row r="52" spans="1:18" s="505" customFormat="1" ht="13.5" customHeight="1" thickBot="1" x14ac:dyDescent="0.25">
      <c r="A52" s="791"/>
      <c r="B52" s="641"/>
      <c r="C52" s="593" t="s">
        <v>434</v>
      </c>
      <c r="D52" s="652">
        <f>D49/$R49*100</f>
        <v>8.5781040303895857</v>
      </c>
      <c r="E52" s="649"/>
      <c r="F52" s="650">
        <f>F49/$R49*100</f>
        <v>41.651800076038953</v>
      </c>
      <c r="G52" s="648"/>
      <c r="H52" s="648"/>
      <c r="I52" s="651"/>
      <c r="J52" s="306">
        <f t="shared" ref="J52:R52" si="14">J49/$R49*100</f>
        <v>50.229904106428549</v>
      </c>
      <c r="K52" s="648">
        <f t="shared" si="14"/>
        <v>9.222160481190107</v>
      </c>
      <c r="L52" s="649"/>
      <c r="M52" s="650">
        <f t="shared" si="14"/>
        <v>40.547935412381349</v>
      </c>
      <c r="N52" s="648"/>
      <c r="O52" s="648"/>
      <c r="P52" s="648"/>
      <c r="Q52" s="306">
        <f t="shared" si="14"/>
        <v>49.770095893571458</v>
      </c>
      <c r="R52" s="473">
        <f t="shared" si="14"/>
        <v>100</v>
      </c>
    </row>
    <row r="53" spans="1:18" s="505" customFormat="1" ht="13.5" customHeight="1" x14ac:dyDescent="0.2">
      <c r="A53" s="789" t="s">
        <v>18</v>
      </c>
      <c r="B53" s="640" t="s">
        <v>55</v>
      </c>
      <c r="C53" s="590" t="str">
        <f>$C$5</f>
        <v>Ｒ３年度</v>
      </c>
      <c r="D53" s="464">
        <f>'34～40頁'!E307</f>
        <v>81</v>
      </c>
      <c r="E53" s="115">
        <f>'34～40頁'!F307</f>
        <v>50</v>
      </c>
      <c r="F53" s="115">
        <f>'34～40頁'!G307</f>
        <v>60</v>
      </c>
      <c r="G53" s="115">
        <f>'34～40頁'!H307</f>
        <v>179</v>
      </c>
      <c r="H53" s="115">
        <f>'34～40頁'!I307</f>
        <v>127</v>
      </c>
      <c r="I53" s="400">
        <f>'34～40頁'!J307</f>
        <v>266</v>
      </c>
      <c r="J53" s="476">
        <f>SUM(D53:I53)</f>
        <v>763</v>
      </c>
      <c r="K53" s="116">
        <f>'34～40頁'!L307</f>
        <v>81</v>
      </c>
      <c r="L53" s="115">
        <f>'34～40頁'!M307</f>
        <v>55</v>
      </c>
      <c r="M53" s="115">
        <f>'34～40頁'!N307</f>
        <v>40</v>
      </c>
      <c r="N53" s="115">
        <f>'34～40頁'!O307</f>
        <v>73</v>
      </c>
      <c r="O53" s="115">
        <f>'34～40頁'!P307</f>
        <v>200</v>
      </c>
      <c r="P53" s="579">
        <f>'34～40頁'!Q307</f>
        <v>154</v>
      </c>
      <c r="Q53" s="476">
        <f>SUM(K53:P53)</f>
        <v>603</v>
      </c>
      <c r="R53" s="474">
        <f>J53+Q53</f>
        <v>1366</v>
      </c>
    </row>
    <row r="54" spans="1:18" s="505" customFormat="1" ht="13.5" customHeight="1" x14ac:dyDescent="0.2">
      <c r="A54" s="790"/>
      <c r="B54" s="796"/>
      <c r="C54" s="591" t="str">
        <f>$C$6</f>
        <v>Ｒ２年度</v>
      </c>
      <c r="D54" s="462">
        <v>78</v>
      </c>
      <c r="E54" s="106">
        <v>60</v>
      </c>
      <c r="F54" s="106">
        <v>69</v>
      </c>
      <c r="G54" s="106">
        <v>198</v>
      </c>
      <c r="H54" s="106">
        <v>284</v>
      </c>
      <c r="I54" s="399">
        <v>186</v>
      </c>
      <c r="J54" s="475">
        <v>875</v>
      </c>
      <c r="K54" s="117">
        <v>91</v>
      </c>
      <c r="L54" s="106">
        <v>70</v>
      </c>
      <c r="M54" s="106">
        <v>37</v>
      </c>
      <c r="N54" s="106">
        <v>42</v>
      </c>
      <c r="O54" s="106">
        <v>151</v>
      </c>
      <c r="P54" s="580">
        <v>156</v>
      </c>
      <c r="Q54" s="475">
        <v>547</v>
      </c>
      <c r="R54" s="471">
        <v>1422</v>
      </c>
    </row>
    <row r="55" spans="1:18" s="505" customFormat="1" ht="13.5" customHeight="1" x14ac:dyDescent="0.2">
      <c r="A55" s="790"/>
      <c r="B55" s="797"/>
      <c r="C55" s="591" t="s">
        <v>434</v>
      </c>
      <c r="D55" s="462">
        <v>2382</v>
      </c>
      <c r="E55" s="106">
        <v>14040</v>
      </c>
      <c r="F55" s="106">
        <v>12957</v>
      </c>
      <c r="G55" s="106">
        <v>17255</v>
      </c>
      <c r="H55" s="106">
        <v>12529</v>
      </c>
      <c r="I55" s="399">
        <v>11492</v>
      </c>
      <c r="J55" s="475">
        <v>70655</v>
      </c>
      <c r="K55" s="117">
        <v>12748</v>
      </c>
      <c r="L55" s="106">
        <v>3153</v>
      </c>
      <c r="M55" s="106">
        <v>5816</v>
      </c>
      <c r="N55" s="106">
        <v>12158</v>
      </c>
      <c r="O55" s="106">
        <v>14810</v>
      </c>
      <c r="P55" s="580">
        <v>656</v>
      </c>
      <c r="Q55" s="475">
        <v>49341</v>
      </c>
      <c r="R55" s="471">
        <v>119996</v>
      </c>
    </row>
    <row r="56" spans="1:18" s="505" customFormat="1" ht="13.5" customHeight="1" x14ac:dyDescent="0.2">
      <c r="A56" s="790"/>
      <c r="B56" s="795" t="s">
        <v>56</v>
      </c>
      <c r="C56" s="591" t="str">
        <f>$C$5</f>
        <v>Ｒ３年度</v>
      </c>
      <c r="D56" s="463">
        <f t="shared" ref="D56:R56" si="15">D53/$R53*100</f>
        <v>5.9297218155197662</v>
      </c>
      <c r="E56" s="397">
        <f t="shared" si="15"/>
        <v>3.6603221083455346</v>
      </c>
      <c r="F56" s="397">
        <f t="shared" si="15"/>
        <v>4.3923865300146412</v>
      </c>
      <c r="G56" s="397">
        <f t="shared" si="15"/>
        <v>13.103953147877013</v>
      </c>
      <c r="H56" s="397">
        <f t="shared" si="15"/>
        <v>9.2972181551976583</v>
      </c>
      <c r="I56" s="398">
        <f t="shared" si="15"/>
        <v>19.472913616398245</v>
      </c>
      <c r="J56" s="269">
        <f t="shared" si="15"/>
        <v>55.856515373352856</v>
      </c>
      <c r="K56" s="566">
        <f t="shared" si="15"/>
        <v>5.9297218155197662</v>
      </c>
      <c r="L56" s="397">
        <f t="shared" si="15"/>
        <v>4.0263543191800881</v>
      </c>
      <c r="M56" s="397">
        <f t="shared" si="15"/>
        <v>2.9282576866764276</v>
      </c>
      <c r="N56" s="397">
        <f t="shared" si="15"/>
        <v>5.3440702781844802</v>
      </c>
      <c r="O56" s="397">
        <f t="shared" si="15"/>
        <v>14.641288433382138</v>
      </c>
      <c r="P56" s="581">
        <f t="shared" si="15"/>
        <v>11.273792093704246</v>
      </c>
      <c r="Q56" s="269">
        <f t="shared" si="15"/>
        <v>44.143484626647144</v>
      </c>
      <c r="R56" s="472">
        <f t="shared" si="15"/>
        <v>100</v>
      </c>
    </row>
    <row r="57" spans="1:18" s="505" customFormat="1" ht="13.5" customHeight="1" x14ac:dyDescent="0.2">
      <c r="A57" s="790"/>
      <c r="B57" s="796"/>
      <c r="C57" s="592" t="str">
        <f>$C$6</f>
        <v>Ｒ２年度</v>
      </c>
      <c r="D57" s="567">
        <f t="shared" ref="D57:R58" si="16">D54/$R54*100</f>
        <v>5.485232067510549</v>
      </c>
      <c r="E57" s="568">
        <f t="shared" si="16"/>
        <v>4.2194092827004219</v>
      </c>
      <c r="F57" s="568">
        <f t="shared" si="16"/>
        <v>4.852320675105485</v>
      </c>
      <c r="G57" s="568">
        <f t="shared" si="16"/>
        <v>13.924050632911392</v>
      </c>
      <c r="H57" s="568">
        <f t="shared" si="16"/>
        <v>19.971870604781998</v>
      </c>
      <c r="I57" s="569">
        <f t="shared" si="16"/>
        <v>13.080168776371309</v>
      </c>
      <c r="J57" s="491">
        <f t="shared" si="16"/>
        <v>61.533052039381154</v>
      </c>
      <c r="K57" s="573">
        <f t="shared" si="16"/>
        <v>6.3994374120956401</v>
      </c>
      <c r="L57" s="568">
        <f t="shared" si="16"/>
        <v>4.9226441631504922</v>
      </c>
      <c r="M57" s="568">
        <f t="shared" si="16"/>
        <v>2.6019690576652601</v>
      </c>
      <c r="N57" s="568">
        <f t="shared" si="16"/>
        <v>2.9535864978902953</v>
      </c>
      <c r="O57" s="568">
        <f t="shared" si="16"/>
        <v>10.618846694796062</v>
      </c>
      <c r="P57" s="582">
        <f t="shared" si="16"/>
        <v>10.970464135021098</v>
      </c>
      <c r="Q57" s="491">
        <f t="shared" si="16"/>
        <v>38.466947960618846</v>
      </c>
      <c r="R57" s="574">
        <f t="shared" si="16"/>
        <v>100</v>
      </c>
    </row>
    <row r="58" spans="1:18" s="505" customFormat="1" ht="13.5" customHeight="1" thickBot="1" x14ac:dyDescent="0.25">
      <c r="A58" s="790"/>
      <c r="B58" s="641"/>
      <c r="C58" s="593" t="s">
        <v>434</v>
      </c>
      <c r="D58" s="583">
        <f>D55/$R55*100</f>
        <v>1.9850661688722955</v>
      </c>
      <c r="E58" s="571">
        <f>E55/$R55*100</f>
        <v>11.700390013000433</v>
      </c>
      <c r="F58" s="571">
        <f>F55/$R55*100</f>
        <v>10.797859928664288</v>
      </c>
      <c r="G58" s="571">
        <f t="shared" si="16"/>
        <v>14.379645988199607</v>
      </c>
      <c r="H58" s="571">
        <f t="shared" si="16"/>
        <v>10.441181372712425</v>
      </c>
      <c r="I58" s="473">
        <f t="shared" si="16"/>
        <v>9.5769858995299835</v>
      </c>
      <c r="J58" s="306">
        <f t="shared" si="16"/>
        <v>58.881129370979032</v>
      </c>
      <c r="K58" s="571">
        <f t="shared" si="16"/>
        <v>10.623687456248541</v>
      </c>
      <c r="L58" s="571">
        <f t="shared" si="16"/>
        <v>2.6275875862528753</v>
      </c>
      <c r="M58" s="571">
        <f t="shared" si="16"/>
        <v>4.8468282276075874</v>
      </c>
      <c r="N58" s="571">
        <f t="shared" si="16"/>
        <v>10.132004400146672</v>
      </c>
      <c r="O58" s="571">
        <f t="shared" si="16"/>
        <v>12.342078069268975</v>
      </c>
      <c r="P58" s="468">
        <f t="shared" si="16"/>
        <v>0.54668488949631655</v>
      </c>
      <c r="Q58" s="306">
        <f t="shared" si="16"/>
        <v>41.118870629020968</v>
      </c>
      <c r="R58" s="473">
        <f t="shared" si="16"/>
        <v>100</v>
      </c>
    </row>
    <row r="59" spans="1:18" s="505" customFormat="1" ht="13.5" customHeight="1" x14ac:dyDescent="0.2">
      <c r="A59" s="790"/>
      <c r="B59" s="640" t="s">
        <v>57</v>
      </c>
      <c r="C59" s="590" t="str">
        <f>$C$5</f>
        <v>Ｒ３年度</v>
      </c>
      <c r="D59" s="800">
        <f>D53+E53</f>
        <v>131</v>
      </c>
      <c r="E59" s="785"/>
      <c r="F59" s="785">
        <f>SUM(F53:I53)</f>
        <v>632</v>
      </c>
      <c r="G59" s="785"/>
      <c r="H59" s="785"/>
      <c r="I59" s="801"/>
      <c r="J59" s="476">
        <f>SUM(D59:I59)</f>
        <v>763</v>
      </c>
      <c r="K59" s="784">
        <f>K53+L53</f>
        <v>136</v>
      </c>
      <c r="L59" s="785"/>
      <c r="M59" s="785">
        <f>SUM(M53:P53)</f>
        <v>467</v>
      </c>
      <c r="N59" s="785"/>
      <c r="O59" s="785"/>
      <c r="P59" s="786"/>
      <c r="Q59" s="476">
        <f>SUM(K59:P59)</f>
        <v>603</v>
      </c>
      <c r="R59" s="474">
        <f>J59+Q59</f>
        <v>1366</v>
      </c>
    </row>
    <row r="60" spans="1:18" s="505" customFormat="1" ht="13.5" customHeight="1" x14ac:dyDescent="0.2">
      <c r="A60" s="790"/>
      <c r="B60" s="796"/>
      <c r="C60" s="591" t="str">
        <f>$C$6</f>
        <v>Ｒ２年度</v>
      </c>
      <c r="D60" s="787">
        <f>D54+E54</f>
        <v>138</v>
      </c>
      <c r="E60" s="775"/>
      <c r="F60" s="775">
        <f>SUM(F54:I54)</f>
        <v>737</v>
      </c>
      <c r="G60" s="775"/>
      <c r="H60" s="775"/>
      <c r="I60" s="788"/>
      <c r="J60" s="475">
        <f>SUM(D60:I60)</f>
        <v>875</v>
      </c>
      <c r="K60" s="767">
        <f>K54+L54</f>
        <v>161</v>
      </c>
      <c r="L60" s="775"/>
      <c r="M60" s="775">
        <f>SUM(M54:P54)</f>
        <v>386</v>
      </c>
      <c r="N60" s="775"/>
      <c r="O60" s="775"/>
      <c r="P60" s="765"/>
      <c r="Q60" s="475">
        <f>SUM(K60:P60)</f>
        <v>547</v>
      </c>
      <c r="R60" s="471">
        <f>J60+Q60</f>
        <v>1422</v>
      </c>
    </row>
    <row r="61" spans="1:18" s="505" customFormat="1" ht="13.5" customHeight="1" x14ac:dyDescent="0.2">
      <c r="A61" s="790"/>
      <c r="B61" s="797"/>
      <c r="C61" s="591" t="s">
        <v>434</v>
      </c>
      <c r="D61" s="769">
        <v>16422</v>
      </c>
      <c r="E61" s="767"/>
      <c r="F61" s="765">
        <v>54233</v>
      </c>
      <c r="G61" s="766"/>
      <c r="H61" s="766"/>
      <c r="I61" s="768"/>
      <c r="J61" s="475">
        <v>70655</v>
      </c>
      <c r="K61" s="766">
        <v>15901</v>
      </c>
      <c r="L61" s="767"/>
      <c r="M61" s="765">
        <v>33440</v>
      </c>
      <c r="N61" s="766"/>
      <c r="O61" s="766"/>
      <c r="P61" s="766"/>
      <c r="Q61" s="475">
        <v>49341</v>
      </c>
      <c r="R61" s="471">
        <v>119996</v>
      </c>
    </row>
    <row r="62" spans="1:18" s="505" customFormat="1" ht="13.5" customHeight="1" x14ac:dyDescent="0.2">
      <c r="A62" s="790"/>
      <c r="B62" s="795" t="s">
        <v>56</v>
      </c>
      <c r="C62" s="591" t="str">
        <f>$C$5</f>
        <v>Ｒ３年度</v>
      </c>
      <c r="D62" s="798">
        <f>D59/$R59*100</f>
        <v>9.5900439238653004</v>
      </c>
      <c r="E62" s="777"/>
      <c r="F62" s="777">
        <f>F59/$R59*100</f>
        <v>46.266471449487554</v>
      </c>
      <c r="G62" s="777"/>
      <c r="H62" s="777"/>
      <c r="I62" s="799"/>
      <c r="J62" s="269">
        <f>J59/$R59*100</f>
        <v>55.856515373352856</v>
      </c>
      <c r="K62" s="776">
        <f>K59/$R59*100</f>
        <v>9.9560761346998543</v>
      </c>
      <c r="L62" s="777"/>
      <c r="M62" s="777">
        <f>M59/$R59*100</f>
        <v>34.187408491947288</v>
      </c>
      <c r="N62" s="777"/>
      <c r="O62" s="777"/>
      <c r="P62" s="778"/>
      <c r="Q62" s="269">
        <f>Q59/$R59*100</f>
        <v>44.143484626647144</v>
      </c>
      <c r="R62" s="472">
        <v>100</v>
      </c>
    </row>
    <row r="63" spans="1:18" s="505" customFormat="1" ht="13.5" customHeight="1" x14ac:dyDescent="0.2">
      <c r="A63" s="790"/>
      <c r="B63" s="796"/>
      <c r="C63" s="592" t="str">
        <f>$C$6</f>
        <v>Ｒ２年度</v>
      </c>
      <c r="D63" s="779">
        <f>D60/$R60*100</f>
        <v>9.7046413502109701</v>
      </c>
      <c r="E63" s="780"/>
      <c r="F63" s="780">
        <f>F60/$R60*100</f>
        <v>51.828410689170177</v>
      </c>
      <c r="G63" s="780"/>
      <c r="H63" s="780"/>
      <c r="I63" s="781"/>
      <c r="J63" s="491">
        <f>J60/$R60*100</f>
        <v>61.533052039381154</v>
      </c>
      <c r="K63" s="782">
        <f>K60/$R60*100</f>
        <v>11.322081575246132</v>
      </c>
      <c r="L63" s="780"/>
      <c r="M63" s="780">
        <f>M60/$R60*100</f>
        <v>27.144866385372712</v>
      </c>
      <c r="N63" s="780"/>
      <c r="O63" s="780"/>
      <c r="P63" s="783"/>
      <c r="Q63" s="491">
        <f>Q60/$R60*100</f>
        <v>38.466947960618846</v>
      </c>
      <c r="R63" s="574">
        <v>100</v>
      </c>
    </row>
    <row r="64" spans="1:18" s="505" customFormat="1" ht="13.5" customHeight="1" thickBot="1" x14ac:dyDescent="0.25">
      <c r="A64" s="791"/>
      <c r="B64" s="641"/>
      <c r="C64" s="593" t="s">
        <v>434</v>
      </c>
      <c r="D64" s="652">
        <f>D61/$R61*100</f>
        <v>13.685456181872729</v>
      </c>
      <c r="E64" s="649"/>
      <c r="F64" s="650">
        <f>F61/$R61*100</f>
        <v>45.195673189106309</v>
      </c>
      <c r="G64" s="648"/>
      <c r="H64" s="648"/>
      <c r="I64" s="651"/>
      <c r="J64" s="306">
        <f t="shared" ref="J64:R64" si="17">J61/$R61*100</f>
        <v>58.881129370979032</v>
      </c>
      <c r="K64" s="648">
        <f t="shared" si="17"/>
        <v>13.251275042501417</v>
      </c>
      <c r="L64" s="649"/>
      <c r="M64" s="650">
        <f t="shared" si="17"/>
        <v>27.867595586519549</v>
      </c>
      <c r="N64" s="648"/>
      <c r="O64" s="648"/>
      <c r="P64" s="648"/>
      <c r="Q64" s="306">
        <f t="shared" si="17"/>
        <v>41.118870629020968</v>
      </c>
      <c r="R64" s="473">
        <f t="shared" si="17"/>
        <v>100</v>
      </c>
    </row>
    <row r="65" spans="1:18" s="505" customFormat="1" ht="13.5" customHeight="1" x14ac:dyDescent="0.2">
      <c r="A65" s="789" t="s">
        <v>19</v>
      </c>
      <c r="B65" s="640" t="s">
        <v>55</v>
      </c>
      <c r="C65" s="590" t="str">
        <f>$C$5</f>
        <v>Ｒ３年度</v>
      </c>
      <c r="D65" s="464">
        <f>'34～40頁'!E351</f>
        <v>12</v>
      </c>
      <c r="E65" s="115">
        <f>'34～40頁'!F351</f>
        <v>13</v>
      </c>
      <c r="F65" s="115">
        <f>'34～40頁'!G351</f>
        <v>51</v>
      </c>
      <c r="G65" s="115">
        <f>'34～40頁'!H351</f>
        <v>136</v>
      </c>
      <c r="H65" s="115">
        <f>'34～40頁'!I351</f>
        <v>131</v>
      </c>
      <c r="I65" s="400">
        <f>'34～40頁'!J351</f>
        <v>35</v>
      </c>
      <c r="J65" s="476">
        <f>SUM(D65:I65)</f>
        <v>378</v>
      </c>
      <c r="K65" s="116">
        <f>'34～40頁'!L351</f>
        <v>25</v>
      </c>
      <c r="L65" s="115">
        <f>'34～40頁'!M351</f>
        <v>22</v>
      </c>
      <c r="M65" s="115">
        <f>'34～40頁'!N351</f>
        <v>33</v>
      </c>
      <c r="N65" s="115">
        <f>'34～40頁'!O351</f>
        <v>31</v>
      </c>
      <c r="O65" s="115">
        <f>'34～40頁'!P351</f>
        <v>35</v>
      </c>
      <c r="P65" s="579">
        <f>'34～40頁'!Q351</f>
        <v>92</v>
      </c>
      <c r="Q65" s="476">
        <f>SUM(K65:P65)</f>
        <v>238</v>
      </c>
      <c r="R65" s="474">
        <f>J65+Q65</f>
        <v>616</v>
      </c>
    </row>
    <row r="66" spans="1:18" s="505" customFormat="1" ht="13.5" customHeight="1" x14ac:dyDescent="0.2">
      <c r="A66" s="790"/>
      <c r="B66" s="796"/>
      <c r="C66" s="591" t="str">
        <f>$C$6</f>
        <v>Ｒ２年度</v>
      </c>
      <c r="D66" s="462">
        <v>46</v>
      </c>
      <c r="E66" s="106">
        <v>56</v>
      </c>
      <c r="F66" s="106">
        <v>48</v>
      </c>
      <c r="G66" s="106">
        <v>99</v>
      </c>
      <c r="H66" s="106">
        <v>75</v>
      </c>
      <c r="I66" s="399">
        <v>45</v>
      </c>
      <c r="J66" s="475">
        <v>369</v>
      </c>
      <c r="K66" s="117">
        <v>55</v>
      </c>
      <c r="L66" s="106">
        <v>58</v>
      </c>
      <c r="M66" s="106">
        <v>31</v>
      </c>
      <c r="N66" s="106">
        <v>24</v>
      </c>
      <c r="O66" s="106">
        <v>31</v>
      </c>
      <c r="P66" s="580">
        <v>29</v>
      </c>
      <c r="Q66" s="475">
        <v>228</v>
      </c>
      <c r="R66" s="471">
        <v>597</v>
      </c>
    </row>
    <row r="67" spans="1:18" s="505" customFormat="1" ht="13.5" customHeight="1" x14ac:dyDescent="0.2">
      <c r="A67" s="790"/>
      <c r="B67" s="797"/>
      <c r="C67" s="591" t="s">
        <v>434</v>
      </c>
      <c r="D67" s="462">
        <v>3881</v>
      </c>
      <c r="E67" s="106">
        <v>11535</v>
      </c>
      <c r="F67" s="106">
        <v>10782</v>
      </c>
      <c r="G67" s="106">
        <v>16993</v>
      </c>
      <c r="H67" s="106">
        <v>11630</v>
      </c>
      <c r="I67" s="399">
        <v>7762</v>
      </c>
      <c r="J67" s="475">
        <v>62583</v>
      </c>
      <c r="K67" s="117">
        <v>10086</v>
      </c>
      <c r="L67" s="106">
        <v>6716</v>
      </c>
      <c r="M67" s="106">
        <v>25905</v>
      </c>
      <c r="N67" s="106">
        <v>27091</v>
      </c>
      <c r="O67" s="106">
        <v>28525</v>
      </c>
      <c r="P67" s="580">
        <v>1798</v>
      </c>
      <c r="Q67" s="475">
        <v>100121</v>
      </c>
      <c r="R67" s="471">
        <v>162704</v>
      </c>
    </row>
    <row r="68" spans="1:18" s="505" customFormat="1" ht="13.5" customHeight="1" x14ac:dyDescent="0.2">
      <c r="A68" s="790"/>
      <c r="B68" s="795" t="s">
        <v>56</v>
      </c>
      <c r="C68" s="591" t="str">
        <f>$C$5</f>
        <v>Ｒ３年度</v>
      </c>
      <c r="D68" s="463">
        <f t="shared" ref="D68:R68" si="18">D65/$R65*100</f>
        <v>1.948051948051948</v>
      </c>
      <c r="E68" s="397">
        <f t="shared" si="18"/>
        <v>2.1103896103896105</v>
      </c>
      <c r="F68" s="397">
        <f t="shared" si="18"/>
        <v>8.279220779220779</v>
      </c>
      <c r="G68" s="397">
        <f t="shared" si="18"/>
        <v>22.077922077922079</v>
      </c>
      <c r="H68" s="397">
        <f t="shared" si="18"/>
        <v>21.266233766233768</v>
      </c>
      <c r="I68" s="398">
        <f t="shared" si="18"/>
        <v>5.6818181818181817</v>
      </c>
      <c r="J68" s="269">
        <f t="shared" si="18"/>
        <v>61.363636363636367</v>
      </c>
      <c r="K68" s="566">
        <f t="shared" si="18"/>
        <v>4.0584415584415581</v>
      </c>
      <c r="L68" s="397">
        <f t="shared" si="18"/>
        <v>3.5714285714285712</v>
      </c>
      <c r="M68" s="397">
        <f t="shared" si="18"/>
        <v>5.3571428571428568</v>
      </c>
      <c r="N68" s="397">
        <f t="shared" si="18"/>
        <v>5.0324675324675328</v>
      </c>
      <c r="O68" s="397">
        <f t="shared" si="18"/>
        <v>5.6818181818181817</v>
      </c>
      <c r="P68" s="581">
        <f t="shared" si="18"/>
        <v>14.935064935064934</v>
      </c>
      <c r="Q68" s="269">
        <f t="shared" si="18"/>
        <v>38.636363636363633</v>
      </c>
      <c r="R68" s="472">
        <f t="shared" si="18"/>
        <v>100</v>
      </c>
    </row>
    <row r="69" spans="1:18" s="505" customFormat="1" ht="13.5" customHeight="1" x14ac:dyDescent="0.2">
      <c r="A69" s="790"/>
      <c r="B69" s="796"/>
      <c r="C69" s="592" t="str">
        <f>$C$6</f>
        <v>Ｒ２年度</v>
      </c>
      <c r="D69" s="567">
        <f t="shared" ref="D69:R70" si="19">D66/$R66*100</f>
        <v>7.7051926298157447</v>
      </c>
      <c r="E69" s="568">
        <f t="shared" si="19"/>
        <v>9.3802345058626457</v>
      </c>
      <c r="F69" s="568">
        <f t="shared" si="19"/>
        <v>8.0402010050251249</v>
      </c>
      <c r="G69" s="568">
        <f t="shared" si="19"/>
        <v>16.582914572864322</v>
      </c>
      <c r="H69" s="568">
        <f t="shared" si="19"/>
        <v>12.562814070351758</v>
      </c>
      <c r="I69" s="569">
        <f t="shared" si="19"/>
        <v>7.5376884422110546</v>
      </c>
      <c r="J69" s="491">
        <f t="shared" si="19"/>
        <v>61.809045226130657</v>
      </c>
      <c r="K69" s="573">
        <f t="shared" si="19"/>
        <v>9.2127303182579574</v>
      </c>
      <c r="L69" s="568">
        <f t="shared" si="19"/>
        <v>9.7152428810720259</v>
      </c>
      <c r="M69" s="568">
        <f t="shared" si="19"/>
        <v>5.1926298157453932</v>
      </c>
      <c r="N69" s="568">
        <f t="shared" si="19"/>
        <v>4.0201005025125625</v>
      </c>
      <c r="O69" s="568">
        <f t="shared" si="19"/>
        <v>5.1926298157453932</v>
      </c>
      <c r="P69" s="582">
        <f t="shared" si="19"/>
        <v>4.857621440536013</v>
      </c>
      <c r="Q69" s="491">
        <f t="shared" si="19"/>
        <v>38.190954773869343</v>
      </c>
      <c r="R69" s="574">
        <f t="shared" si="19"/>
        <v>100</v>
      </c>
    </row>
    <row r="70" spans="1:18" s="505" customFormat="1" ht="13.5" customHeight="1" thickBot="1" x14ac:dyDescent="0.25">
      <c r="A70" s="790"/>
      <c r="B70" s="641"/>
      <c r="C70" s="593" t="s">
        <v>434</v>
      </c>
      <c r="D70" s="583">
        <f>D67/$R67*100</f>
        <v>2.3853132068049958</v>
      </c>
      <c r="E70" s="571">
        <f>E67/$R67*100</f>
        <v>7.0895614121349206</v>
      </c>
      <c r="F70" s="571">
        <f>F67/$R67*100</f>
        <v>6.6267577932933417</v>
      </c>
      <c r="G70" s="571">
        <f t="shared" si="19"/>
        <v>10.444119382436817</v>
      </c>
      <c r="H70" s="571">
        <f t="shared" si="19"/>
        <v>7.1479496508997933</v>
      </c>
      <c r="I70" s="473">
        <f t="shared" si="19"/>
        <v>4.7706264136099916</v>
      </c>
      <c r="J70" s="306">
        <f t="shared" si="19"/>
        <v>38.464327859179861</v>
      </c>
      <c r="K70" s="571">
        <f t="shared" si="19"/>
        <v>6.198987117710689</v>
      </c>
      <c r="L70" s="571">
        <f t="shared" si="19"/>
        <v>4.1277411741567507</v>
      </c>
      <c r="M70" s="571">
        <f t="shared" si="19"/>
        <v>15.921550791621595</v>
      </c>
      <c r="N70" s="571">
        <f t="shared" si="19"/>
        <v>16.65048185662307</v>
      </c>
      <c r="O70" s="571">
        <f t="shared" si="19"/>
        <v>17.531836955452849</v>
      </c>
      <c r="P70" s="468">
        <f t="shared" si="19"/>
        <v>1.1050742452551874</v>
      </c>
      <c r="Q70" s="306">
        <f t="shared" si="19"/>
        <v>61.535672140820139</v>
      </c>
      <c r="R70" s="473">
        <f t="shared" si="19"/>
        <v>100</v>
      </c>
    </row>
    <row r="71" spans="1:18" s="505" customFormat="1" ht="13.5" customHeight="1" x14ac:dyDescent="0.2">
      <c r="A71" s="790"/>
      <c r="B71" s="640" t="s">
        <v>57</v>
      </c>
      <c r="C71" s="590" t="str">
        <f>$C$5</f>
        <v>Ｒ３年度</v>
      </c>
      <c r="D71" s="800">
        <f>D65+E65</f>
        <v>25</v>
      </c>
      <c r="E71" s="785"/>
      <c r="F71" s="785">
        <f>SUM(F65:I65)</f>
        <v>353</v>
      </c>
      <c r="G71" s="785"/>
      <c r="H71" s="785"/>
      <c r="I71" s="801"/>
      <c r="J71" s="476">
        <f>SUM(D71:I71)</f>
        <v>378</v>
      </c>
      <c r="K71" s="784">
        <f>K65+L65</f>
        <v>47</v>
      </c>
      <c r="L71" s="785"/>
      <c r="M71" s="785">
        <f>SUM(M65:P65)</f>
        <v>191</v>
      </c>
      <c r="N71" s="785"/>
      <c r="O71" s="785"/>
      <c r="P71" s="786"/>
      <c r="Q71" s="476">
        <f>SUM(K71:P71)</f>
        <v>238</v>
      </c>
      <c r="R71" s="474">
        <f>J71+Q71</f>
        <v>616</v>
      </c>
    </row>
    <row r="72" spans="1:18" s="505" customFormat="1" ht="13.5" customHeight="1" x14ac:dyDescent="0.2">
      <c r="A72" s="790"/>
      <c r="B72" s="796"/>
      <c r="C72" s="591" t="str">
        <f>$C$6</f>
        <v>Ｒ２年度</v>
      </c>
      <c r="D72" s="787">
        <f>D66+E66</f>
        <v>102</v>
      </c>
      <c r="E72" s="775"/>
      <c r="F72" s="775">
        <f>SUM(F66:I66)</f>
        <v>267</v>
      </c>
      <c r="G72" s="775"/>
      <c r="H72" s="775"/>
      <c r="I72" s="788"/>
      <c r="J72" s="475">
        <f>SUM(D72:I72)</f>
        <v>369</v>
      </c>
      <c r="K72" s="767">
        <f>K66+L66</f>
        <v>113</v>
      </c>
      <c r="L72" s="775"/>
      <c r="M72" s="775">
        <f>SUM(M66:P66)</f>
        <v>115</v>
      </c>
      <c r="N72" s="775"/>
      <c r="O72" s="775"/>
      <c r="P72" s="765"/>
      <c r="Q72" s="475">
        <f>SUM(K72:P72)</f>
        <v>228</v>
      </c>
      <c r="R72" s="471">
        <f>J72+Q72</f>
        <v>597</v>
      </c>
    </row>
    <row r="73" spans="1:18" s="505" customFormat="1" ht="13.5" customHeight="1" x14ac:dyDescent="0.2">
      <c r="A73" s="790"/>
      <c r="B73" s="797"/>
      <c r="C73" s="591" t="s">
        <v>434</v>
      </c>
      <c r="D73" s="769">
        <v>15416</v>
      </c>
      <c r="E73" s="767"/>
      <c r="F73" s="765">
        <v>47167</v>
      </c>
      <c r="G73" s="766"/>
      <c r="H73" s="766"/>
      <c r="I73" s="768"/>
      <c r="J73" s="475">
        <v>62583</v>
      </c>
      <c r="K73" s="766">
        <v>16802</v>
      </c>
      <c r="L73" s="767"/>
      <c r="M73" s="765">
        <v>83319</v>
      </c>
      <c r="N73" s="766"/>
      <c r="O73" s="766"/>
      <c r="P73" s="766"/>
      <c r="Q73" s="475">
        <v>100121</v>
      </c>
      <c r="R73" s="471">
        <v>162704</v>
      </c>
    </row>
    <row r="74" spans="1:18" s="505" customFormat="1" ht="13.5" customHeight="1" x14ac:dyDescent="0.2">
      <c r="A74" s="790"/>
      <c r="B74" s="795" t="s">
        <v>56</v>
      </c>
      <c r="C74" s="591" t="str">
        <f>$C$5</f>
        <v>Ｒ３年度</v>
      </c>
      <c r="D74" s="798">
        <f>D71/$R71*100</f>
        <v>4.0584415584415581</v>
      </c>
      <c r="E74" s="777"/>
      <c r="F74" s="777">
        <f>F71/$R71*100</f>
        <v>57.305194805194802</v>
      </c>
      <c r="G74" s="777"/>
      <c r="H74" s="777"/>
      <c r="I74" s="799"/>
      <c r="J74" s="269">
        <f>J71/$R71*100</f>
        <v>61.363636363636367</v>
      </c>
      <c r="K74" s="776">
        <f>K71/$R71*100</f>
        <v>7.6298701298701292</v>
      </c>
      <c r="L74" s="777"/>
      <c r="M74" s="777">
        <f>M71/$R71*100</f>
        <v>31.006493506493506</v>
      </c>
      <c r="N74" s="777"/>
      <c r="O74" s="777"/>
      <c r="P74" s="778"/>
      <c r="Q74" s="269">
        <f>Q71/$R71*100</f>
        <v>38.636363636363633</v>
      </c>
      <c r="R74" s="472">
        <v>100</v>
      </c>
    </row>
    <row r="75" spans="1:18" s="505" customFormat="1" ht="13.5" customHeight="1" x14ac:dyDescent="0.2">
      <c r="A75" s="790"/>
      <c r="B75" s="796"/>
      <c r="C75" s="592" t="str">
        <f>$C$6</f>
        <v>Ｒ２年度</v>
      </c>
      <c r="D75" s="779">
        <f>D72/$R72*100</f>
        <v>17.08542713567839</v>
      </c>
      <c r="E75" s="780"/>
      <c r="F75" s="780">
        <f>F72/$R72*100</f>
        <v>44.723618090452263</v>
      </c>
      <c r="G75" s="780"/>
      <c r="H75" s="780"/>
      <c r="I75" s="781"/>
      <c r="J75" s="491">
        <f>J72/$R72*100</f>
        <v>61.809045226130657</v>
      </c>
      <c r="K75" s="782">
        <f>K72/$R72*100</f>
        <v>18.927973199329983</v>
      </c>
      <c r="L75" s="780"/>
      <c r="M75" s="780">
        <f>M72/$R72*100</f>
        <v>19.262981574539364</v>
      </c>
      <c r="N75" s="780"/>
      <c r="O75" s="780"/>
      <c r="P75" s="783"/>
      <c r="Q75" s="491">
        <f>Q72/$R72*100</f>
        <v>38.190954773869343</v>
      </c>
      <c r="R75" s="574">
        <v>100</v>
      </c>
    </row>
    <row r="76" spans="1:18" s="505" customFormat="1" ht="13.5" customHeight="1" thickBot="1" x14ac:dyDescent="0.25">
      <c r="A76" s="791"/>
      <c r="B76" s="641"/>
      <c r="C76" s="593" t="s">
        <v>434</v>
      </c>
      <c r="D76" s="652">
        <f>D73/$R73*100</f>
        <v>9.474874618939916</v>
      </c>
      <c r="E76" s="649"/>
      <c r="F76" s="650">
        <f>F73/$R73*100</f>
        <v>28.989453240239943</v>
      </c>
      <c r="G76" s="648"/>
      <c r="H76" s="648"/>
      <c r="I76" s="651"/>
      <c r="J76" s="306">
        <f t="shared" ref="J76:R76" si="20">J73/$R73*100</f>
        <v>38.464327859179861</v>
      </c>
      <c r="K76" s="648">
        <f t="shared" si="20"/>
        <v>10.32672829186744</v>
      </c>
      <c r="L76" s="649"/>
      <c r="M76" s="650">
        <f t="shared" si="20"/>
        <v>51.208943848952707</v>
      </c>
      <c r="N76" s="648"/>
      <c r="O76" s="648"/>
      <c r="P76" s="648"/>
      <c r="Q76" s="306">
        <f t="shared" si="20"/>
        <v>61.535672140820139</v>
      </c>
      <c r="R76" s="473">
        <f t="shared" si="20"/>
        <v>100</v>
      </c>
    </row>
    <row r="77" spans="1:18" s="505" customFormat="1" ht="13.5" customHeight="1" x14ac:dyDescent="0.2">
      <c r="A77" s="789" t="s">
        <v>20</v>
      </c>
      <c r="B77" s="640" t="s">
        <v>55</v>
      </c>
      <c r="C77" s="590" t="str">
        <f>$C$5</f>
        <v>Ｒ３年度</v>
      </c>
      <c r="D77" s="464">
        <f>'34～40頁'!E397</f>
        <v>83</v>
      </c>
      <c r="E77" s="115">
        <f>'34～40頁'!F397</f>
        <v>132</v>
      </c>
      <c r="F77" s="115">
        <f>'34～40頁'!G397</f>
        <v>106</v>
      </c>
      <c r="G77" s="115">
        <f>'34～40頁'!H397</f>
        <v>262</v>
      </c>
      <c r="H77" s="115">
        <f>'34～40頁'!I397</f>
        <v>419</v>
      </c>
      <c r="I77" s="400">
        <f>'34～40頁'!J397</f>
        <v>269</v>
      </c>
      <c r="J77" s="476">
        <f>SUM(D77:I77)</f>
        <v>1271</v>
      </c>
      <c r="K77" s="116">
        <f>'34～40頁'!L397</f>
        <v>336</v>
      </c>
      <c r="L77" s="115">
        <f>'34～40頁'!M397</f>
        <v>230</v>
      </c>
      <c r="M77" s="115">
        <f>'34～40頁'!N397</f>
        <v>174</v>
      </c>
      <c r="N77" s="115">
        <f>'34～40頁'!O397</f>
        <v>117</v>
      </c>
      <c r="O77" s="115">
        <f>'34～40頁'!P397</f>
        <v>178</v>
      </c>
      <c r="P77" s="579">
        <f>'34～40頁'!Q397</f>
        <v>156</v>
      </c>
      <c r="Q77" s="476">
        <f>SUM(K77:P77)</f>
        <v>1191</v>
      </c>
      <c r="R77" s="474">
        <f>J77+Q77</f>
        <v>2462</v>
      </c>
    </row>
    <row r="78" spans="1:18" s="505" customFormat="1" ht="13.5" customHeight="1" x14ac:dyDescent="0.2">
      <c r="A78" s="790"/>
      <c r="B78" s="796"/>
      <c r="C78" s="591" t="str">
        <f>$C$6</f>
        <v>Ｒ２年度</v>
      </c>
      <c r="D78" s="462">
        <v>109</v>
      </c>
      <c r="E78" s="106">
        <v>58</v>
      </c>
      <c r="F78" s="106">
        <v>77</v>
      </c>
      <c r="G78" s="106">
        <v>381</v>
      </c>
      <c r="H78" s="106">
        <v>540</v>
      </c>
      <c r="I78" s="399">
        <v>327</v>
      </c>
      <c r="J78" s="475">
        <v>1492</v>
      </c>
      <c r="K78" s="117">
        <v>205</v>
      </c>
      <c r="L78" s="106">
        <v>103</v>
      </c>
      <c r="M78" s="106">
        <v>103</v>
      </c>
      <c r="N78" s="106">
        <v>108</v>
      </c>
      <c r="O78" s="106">
        <v>98</v>
      </c>
      <c r="P78" s="580">
        <v>132</v>
      </c>
      <c r="Q78" s="475">
        <v>749</v>
      </c>
      <c r="R78" s="471">
        <v>2241</v>
      </c>
    </row>
    <row r="79" spans="1:18" s="505" customFormat="1" ht="13.5" customHeight="1" x14ac:dyDescent="0.2">
      <c r="A79" s="790"/>
      <c r="B79" s="797"/>
      <c r="C79" s="591" t="s">
        <v>434</v>
      </c>
      <c r="D79" s="462">
        <v>5988</v>
      </c>
      <c r="E79" s="106">
        <v>17888</v>
      </c>
      <c r="F79" s="106">
        <v>14949</v>
      </c>
      <c r="G79" s="106">
        <v>18716</v>
      </c>
      <c r="H79" s="106">
        <v>16169</v>
      </c>
      <c r="I79" s="399">
        <v>11892</v>
      </c>
      <c r="J79" s="475">
        <v>85602</v>
      </c>
      <c r="K79" s="117">
        <v>18068</v>
      </c>
      <c r="L79" s="106">
        <v>8562</v>
      </c>
      <c r="M79" s="106">
        <v>14518</v>
      </c>
      <c r="N79" s="106">
        <v>25283</v>
      </c>
      <c r="O79" s="106">
        <v>23123</v>
      </c>
      <c r="P79" s="580">
        <v>850</v>
      </c>
      <c r="Q79" s="475">
        <v>90404</v>
      </c>
      <c r="R79" s="471">
        <v>176006</v>
      </c>
    </row>
    <row r="80" spans="1:18" s="505" customFormat="1" ht="13.5" customHeight="1" x14ac:dyDescent="0.2">
      <c r="A80" s="790"/>
      <c r="B80" s="795" t="s">
        <v>56</v>
      </c>
      <c r="C80" s="591" t="str">
        <f>$C$5</f>
        <v>Ｒ３年度</v>
      </c>
      <c r="D80" s="463">
        <f t="shared" ref="D80:R82" si="21">D77/$R77*100</f>
        <v>3.3712428919577575</v>
      </c>
      <c r="E80" s="397">
        <f t="shared" si="21"/>
        <v>5.3614947197400484</v>
      </c>
      <c r="F80" s="397">
        <f t="shared" si="21"/>
        <v>4.3054427294882212</v>
      </c>
      <c r="G80" s="397">
        <f t="shared" si="21"/>
        <v>10.641754670999187</v>
      </c>
      <c r="H80" s="397">
        <f t="shared" si="21"/>
        <v>17.018683996750607</v>
      </c>
      <c r="I80" s="398">
        <f t="shared" si="21"/>
        <v>10.926076360682373</v>
      </c>
      <c r="J80" s="269">
        <f t="shared" si="21"/>
        <v>51.624695369618202</v>
      </c>
      <c r="K80" s="566">
        <f t="shared" si="21"/>
        <v>13.647441104792851</v>
      </c>
      <c r="L80" s="397">
        <f t="shared" si="21"/>
        <v>9.3419983753046303</v>
      </c>
      <c r="M80" s="397">
        <f t="shared" si="21"/>
        <v>7.0674248578391552</v>
      </c>
      <c r="N80" s="397">
        <f t="shared" si="21"/>
        <v>4.7522339561332245</v>
      </c>
      <c r="O80" s="397">
        <f t="shared" si="21"/>
        <v>7.2298943948009748</v>
      </c>
      <c r="P80" s="581">
        <f t="shared" si="21"/>
        <v>6.3363119415109663</v>
      </c>
      <c r="Q80" s="269">
        <f>Q77/$R77*100</f>
        <v>48.375304630381805</v>
      </c>
      <c r="R80" s="472">
        <f>R77/$R77*100</f>
        <v>100</v>
      </c>
    </row>
    <row r="81" spans="1:18" s="505" customFormat="1" ht="13.5" customHeight="1" x14ac:dyDescent="0.2">
      <c r="A81" s="790"/>
      <c r="B81" s="796"/>
      <c r="C81" s="592" t="str">
        <f>$C$6</f>
        <v>Ｒ２年度</v>
      </c>
      <c r="D81" s="567">
        <f t="shared" si="21"/>
        <v>4.8639000446229357</v>
      </c>
      <c r="E81" s="568">
        <f t="shared" si="21"/>
        <v>2.5881302989736725</v>
      </c>
      <c r="F81" s="568">
        <f t="shared" si="21"/>
        <v>3.435966086568496</v>
      </c>
      <c r="G81" s="568">
        <f t="shared" si="21"/>
        <v>17.001338688085678</v>
      </c>
      <c r="H81" s="568">
        <f t="shared" si="21"/>
        <v>24.096385542168676</v>
      </c>
      <c r="I81" s="569">
        <f t="shared" si="21"/>
        <v>14.591700133868809</v>
      </c>
      <c r="J81" s="491">
        <f t="shared" si="21"/>
        <v>66.577420794288273</v>
      </c>
      <c r="K81" s="573">
        <f t="shared" si="21"/>
        <v>9.1477019187862574</v>
      </c>
      <c r="L81" s="568">
        <f t="shared" si="21"/>
        <v>4.5961624274877284</v>
      </c>
      <c r="M81" s="568">
        <f t="shared" si="21"/>
        <v>4.5961624274877284</v>
      </c>
      <c r="N81" s="568">
        <f t="shared" si="21"/>
        <v>4.8192771084337354</v>
      </c>
      <c r="O81" s="568">
        <f t="shared" si="21"/>
        <v>4.3730477465417223</v>
      </c>
      <c r="P81" s="582">
        <f t="shared" si="21"/>
        <v>5.8902275769745644</v>
      </c>
      <c r="Q81" s="491">
        <f>Q78/$R78*100</f>
        <v>33.422579205711735</v>
      </c>
      <c r="R81" s="574">
        <f>R78/$R78*100</f>
        <v>100</v>
      </c>
    </row>
    <row r="82" spans="1:18" s="505" customFormat="1" ht="13.5" customHeight="1" thickBot="1" x14ac:dyDescent="0.25">
      <c r="A82" s="790"/>
      <c r="B82" s="641"/>
      <c r="C82" s="593" t="s">
        <v>434</v>
      </c>
      <c r="D82" s="583">
        <f>D79/$R79*100</f>
        <v>3.4021567446564323</v>
      </c>
      <c r="E82" s="571">
        <f>E79/$R79*100</f>
        <v>10.163289887844734</v>
      </c>
      <c r="F82" s="571">
        <f>F79/$R79*100</f>
        <v>8.4934604502119253</v>
      </c>
      <c r="G82" s="571">
        <f t="shared" si="21"/>
        <v>10.633728395622876</v>
      </c>
      <c r="H82" s="571">
        <f t="shared" si="21"/>
        <v>9.1866186380009776</v>
      </c>
      <c r="I82" s="473">
        <f t="shared" si="21"/>
        <v>6.7565878435962414</v>
      </c>
      <c r="J82" s="306">
        <f t="shared" si="21"/>
        <v>48.635841959933188</v>
      </c>
      <c r="K82" s="571">
        <f t="shared" si="21"/>
        <v>10.265559128666069</v>
      </c>
      <c r="L82" s="571">
        <f t="shared" si="21"/>
        <v>4.8646068884015321</v>
      </c>
      <c r="M82" s="571">
        <f t="shared" si="21"/>
        <v>8.2485824346897267</v>
      </c>
      <c r="N82" s="571">
        <f t="shared" si="21"/>
        <v>14.364851198254605</v>
      </c>
      <c r="O82" s="571">
        <f t="shared" si="21"/>
        <v>13.137620308398576</v>
      </c>
      <c r="P82" s="468">
        <f t="shared" si="21"/>
        <v>0.48293808165630719</v>
      </c>
      <c r="Q82" s="306">
        <f t="shared" si="21"/>
        <v>51.364158040066819</v>
      </c>
      <c r="R82" s="473">
        <f t="shared" si="21"/>
        <v>100</v>
      </c>
    </row>
    <row r="83" spans="1:18" s="505" customFormat="1" ht="13.5" customHeight="1" x14ac:dyDescent="0.2">
      <c r="A83" s="790"/>
      <c r="B83" s="794" t="s">
        <v>57</v>
      </c>
      <c r="C83" s="590" t="str">
        <f>$C$5</f>
        <v>Ｒ３年度</v>
      </c>
      <c r="D83" s="800">
        <f>D77+E77</f>
        <v>215</v>
      </c>
      <c r="E83" s="785"/>
      <c r="F83" s="785">
        <f>SUM(F77:I77)</f>
        <v>1056</v>
      </c>
      <c r="G83" s="785"/>
      <c r="H83" s="785"/>
      <c r="I83" s="801"/>
      <c r="J83" s="476">
        <f>SUM(D83:I83)</f>
        <v>1271</v>
      </c>
      <c r="K83" s="784">
        <f>K77+L77</f>
        <v>566</v>
      </c>
      <c r="L83" s="785"/>
      <c r="M83" s="785">
        <f>SUM(M77:P77)</f>
        <v>625</v>
      </c>
      <c r="N83" s="785"/>
      <c r="O83" s="785"/>
      <c r="P83" s="786"/>
      <c r="Q83" s="476">
        <f>SUM(K83:P83)</f>
        <v>1191</v>
      </c>
      <c r="R83" s="474">
        <f>J83+Q83</f>
        <v>2462</v>
      </c>
    </row>
    <row r="84" spans="1:18" s="505" customFormat="1" ht="13.5" customHeight="1" x14ac:dyDescent="0.2">
      <c r="A84" s="790"/>
      <c r="B84" s="792"/>
      <c r="C84" s="591" t="str">
        <f>$C$6</f>
        <v>Ｒ２年度</v>
      </c>
      <c r="D84" s="787">
        <f>D78+E78</f>
        <v>167</v>
      </c>
      <c r="E84" s="775"/>
      <c r="F84" s="775">
        <f>SUM(F78:I78)</f>
        <v>1325</v>
      </c>
      <c r="G84" s="775"/>
      <c r="H84" s="775"/>
      <c r="I84" s="788"/>
      <c r="J84" s="475">
        <f>SUM(D84:I84)</f>
        <v>1492</v>
      </c>
      <c r="K84" s="767">
        <f>K78+L78</f>
        <v>308</v>
      </c>
      <c r="L84" s="775"/>
      <c r="M84" s="775">
        <f>SUM(M78:P78)</f>
        <v>441</v>
      </c>
      <c r="N84" s="775"/>
      <c r="O84" s="775"/>
      <c r="P84" s="765"/>
      <c r="Q84" s="475">
        <f>SUM(K84:P84)</f>
        <v>749</v>
      </c>
      <c r="R84" s="471">
        <f>J84+Q84</f>
        <v>2241</v>
      </c>
    </row>
    <row r="85" spans="1:18" s="505" customFormat="1" ht="13.5" customHeight="1" x14ac:dyDescent="0.2">
      <c r="A85" s="790"/>
      <c r="B85" s="792"/>
      <c r="C85" s="591" t="s">
        <v>434</v>
      </c>
      <c r="D85" s="769">
        <v>23876</v>
      </c>
      <c r="E85" s="767"/>
      <c r="F85" s="765">
        <v>61726</v>
      </c>
      <c r="G85" s="766"/>
      <c r="H85" s="766"/>
      <c r="I85" s="768"/>
      <c r="J85" s="475">
        <v>85602</v>
      </c>
      <c r="K85" s="766">
        <v>26630</v>
      </c>
      <c r="L85" s="767"/>
      <c r="M85" s="765">
        <v>63774</v>
      </c>
      <c r="N85" s="766"/>
      <c r="O85" s="766"/>
      <c r="P85" s="766"/>
      <c r="Q85" s="475">
        <v>90404</v>
      </c>
      <c r="R85" s="471">
        <v>176006</v>
      </c>
    </row>
    <row r="86" spans="1:18" s="505" customFormat="1" ht="13.5" customHeight="1" x14ac:dyDescent="0.2">
      <c r="A86" s="790"/>
      <c r="B86" s="792" t="s">
        <v>56</v>
      </c>
      <c r="C86" s="591" t="str">
        <f>$C$5</f>
        <v>Ｒ３年度</v>
      </c>
      <c r="D86" s="798">
        <f>D83/$R83*100</f>
        <v>8.7327376116978073</v>
      </c>
      <c r="E86" s="777"/>
      <c r="F86" s="777">
        <f>F83/$R83*100</f>
        <v>42.891957757920387</v>
      </c>
      <c r="G86" s="777"/>
      <c r="H86" s="777"/>
      <c r="I86" s="799"/>
      <c r="J86" s="269">
        <f>J83/$R83*100</f>
        <v>51.624695369618202</v>
      </c>
      <c r="K86" s="776">
        <f>K83/$R83*100</f>
        <v>22.989439480097481</v>
      </c>
      <c r="L86" s="777"/>
      <c r="M86" s="777">
        <f>M83/$R83*100</f>
        <v>25.385865150284321</v>
      </c>
      <c r="N86" s="777"/>
      <c r="O86" s="777"/>
      <c r="P86" s="778"/>
      <c r="Q86" s="269">
        <f>Q83/$R83*100</f>
        <v>48.375304630381805</v>
      </c>
      <c r="R86" s="472">
        <v>100</v>
      </c>
    </row>
    <row r="87" spans="1:18" s="505" customFormat="1" ht="13.5" customHeight="1" x14ac:dyDescent="0.2">
      <c r="A87" s="790"/>
      <c r="B87" s="792"/>
      <c r="C87" s="591" t="str">
        <f>$C$6</f>
        <v>Ｒ２年度</v>
      </c>
      <c r="D87" s="798">
        <f>D84/$R84*100</f>
        <v>7.4520303435966095</v>
      </c>
      <c r="E87" s="777"/>
      <c r="F87" s="777">
        <f>F84/$R84*100</f>
        <v>59.125390450691654</v>
      </c>
      <c r="G87" s="777"/>
      <c r="H87" s="777"/>
      <c r="I87" s="799"/>
      <c r="J87" s="269">
        <f>J84/$R84*100</f>
        <v>66.577420794288273</v>
      </c>
      <c r="K87" s="776">
        <f>K84/$R84*100</f>
        <v>13.743864346273984</v>
      </c>
      <c r="L87" s="777"/>
      <c r="M87" s="777">
        <f>M84/$R84*100</f>
        <v>19.678714859437751</v>
      </c>
      <c r="N87" s="777"/>
      <c r="O87" s="777"/>
      <c r="P87" s="778"/>
      <c r="Q87" s="269">
        <f>Q84/$R84*100</f>
        <v>33.422579205711735</v>
      </c>
      <c r="R87" s="472">
        <v>100</v>
      </c>
    </row>
    <row r="88" spans="1:18" s="505" customFormat="1" ht="13.5" customHeight="1" thickBot="1" x14ac:dyDescent="0.25">
      <c r="A88" s="791"/>
      <c r="B88" s="793"/>
      <c r="C88" s="593" t="s">
        <v>434</v>
      </c>
      <c r="D88" s="652">
        <f>D85/$R85*100</f>
        <v>13.565446632501166</v>
      </c>
      <c r="E88" s="649"/>
      <c r="F88" s="650">
        <f>F85/$R85*100</f>
        <v>35.070395327432017</v>
      </c>
      <c r="G88" s="648"/>
      <c r="H88" s="648"/>
      <c r="I88" s="651"/>
      <c r="J88" s="306">
        <f t="shared" ref="J88:R88" si="22">J85/$R85*100</f>
        <v>48.635841959933188</v>
      </c>
      <c r="K88" s="648">
        <f t="shared" si="22"/>
        <v>15.1301660170676</v>
      </c>
      <c r="L88" s="649"/>
      <c r="M88" s="650">
        <f t="shared" si="22"/>
        <v>36.233992022999217</v>
      </c>
      <c r="N88" s="648"/>
      <c r="O88" s="648"/>
      <c r="P88" s="648"/>
      <c r="Q88" s="306">
        <f t="shared" si="22"/>
        <v>51.364158040066819</v>
      </c>
      <c r="R88" s="473">
        <f t="shared" si="22"/>
        <v>100</v>
      </c>
    </row>
    <row r="89" spans="1:18" s="505" customFormat="1" ht="13.5" customHeight="1" x14ac:dyDescent="0.2">
      <c r="C89" s="75"/>
    </row>
  </sheetData>
  <mergeCells count="212">
    <mergeCell ref="A3:A4"/>
    <mergeCell ref="B3:C4"/>
    <mergeCell ref="D3:E3"/>
    <mergeCell ref="F3:I3"/>
    <mergeCell ref="J3:J4"/>
    <mergeCell ref="K3:L3"/>
    <mergeCell ref="K15:L15"/>
    <mergeCell ref="M15:P15"/>
    <mergeCell ref="D24:E24"/>
    <mergeCell ref="F24:I24"/>
    <mergeCell ref="K24:L24"/>
    <mergeCell ref="M24:P24"/>
    <mergeCell ref="D15:E15"/>
    <mergeCell ref="F15:I15"/>
    <mergeCell ref="M3:P3"/>
    <mergeCell ref="B23:B25"/>
    <mergeCell ref="B20:B22"/>
    <mergeCell ref="B17:B19"/>
    <mergeCell ref="B14:B16"/>
    <mergeCell ref="B11:B13"/>
    <mergeCell ref="B8:B10"/>
    <mergeCell ref="B5:B7"/>
    <mergeCell ref="Q3:Q4"/>
    <mergeCell ref="R3:R4"/>
    <mergeCell ref="D11:E11"/>
    <mergeCell ref="F11:I11"/>
    <mergeCell ref="K11:L11"/>
    <mergeCell ref="D23:E23"/>
    <mergeCell ref="F23:I23"/>
    <mergeCell ref="M11:P11"/>
    <mergeCell ref="D12:E12"/>
    <mergeCell ref="F12:I12"/>
    <mergeCell ref="K12:L12"/>
    <mergeCell ref="M12:P12"/>
    <mergeCell ref="D14:E14"/>
    <mergeCell ref="F14:I14"/>
    <mergeCell ref="K14:L14"/>
    <mergeCell ref="M14:P14"/>
    <mergeCell ref="K23:L23"/>
    <mergeCell ref="M23:P23"/>
    <mergeCell ref="M13:P13"/>
    <mergeCell ref="K13:L13"/>
    <mergeCell ref="F13:I13"/>
    <mergeCell ref="D13:E13"/>
    <mergeCell ref="B35:B37"/>
    <mergeCell ref="B32:B34"/>
    <mergeCell ref="B29:B31"/>
    <mergeCell ref="D26:E26"/>
    <mergeCell ref="F26:I26"/>
    <mergeCell ref="K26:L26"/>
    <mergeCell ref="M26:P26"/>
    <mergeCell ref="D27:E27"/>
    <mergeCell ref="F27:I27"/>
    <mergeCell ref="K27:L27"/>
    <mergeCell ref="M27:P27"/>
    <mergeCell ref="B26:B28"/>
    <mergeCell ref="K35:L35"/>
    <mergeCell ref="M35:P35"/>
    <mergeCell ref="D36:E36"/>
    <mergeCell ref="F36:I36"/>
    <mergeCell ref="K36:L36"/>
    <mergeCell ref="M36:P36"/>
    <mergeCell ref="D35:E35"/>
    <mergeCell ref="F35:I35"/>
    <mergeCell ref="D38:E38"/>
    <mergeCell ref="F38:I38"/>
    <mergeCell ref="M37:P37"/>
    <mergeCell ref="K37:L37"/>
    <mergeCell ref="F37:I37"/>
    <mergeCell ref="D37:E37"/>
    <mergeCell ref="D47:E47"/>
    <mergeCell ref="F47:I47"/>
    <mergeCell ref="D50:E50"/>
    <mergeCell ref="F50:I50"/>
    <mergeCell ref="K38:L38"/>
    <mergeCell ref="M38:P38"/>
    <mergeCell ref="D39:E39"/>
    <mergeCell ref="F39:I39"/>
    <mergeCell ref="K39:L39"/>
    <mergeCell ref="M39:P39"/>
    <mergeCell ref="M40:P40"/>
    <mergeCell ref="K40:L40"/>
    <mergeCell ref="F40:I40"/>
    <mergeCell ref="D40:E40"/>
    <mergeCell ref="K47:L47"/>
    <mergeCell ref="M47:P47"/>
    <mergeCell ref="D48:E48"/>
    <mergeCell ref="F48:I48"/>
    <mergeCell ref="K59:L59"/>
    <mergeCell ref="M59:P59"/>
    <mergeCell ref="D60:E60"/>
    <mergeCell ref="F60:I60"/>
    <mergeCell ref="K60:L60"/>
    <mergeCell ref="M60:P60"/>
    <mergeCell ref="D59:E59"/>
    <mergeCell ref="F59:I59"/>
    <mergeCell ref="D62:E62"/>
    <mergeCell ref="F62:I62"/>
    <mergeCell ref="D71:E71"/>
    <mergeCell ref="F71:I71"/>
    <mergeCell ref="D74:E74"/>
    <mergeCell ref="F74:I74"/>
    <mergeCell ref="K62:L62"/>
    <mergeCell ref="M62:P62"/>
    <mergeCell ref="D63:E63"/>
    <mergeCell ref="F63:I63"/>
    <mergeCell ref="K63:L63"/>
    <mergeCell ref="M63:P63"/>
    <mergeCell ref="K72:L72"/>
    <mergeCell ref="M72:P72"/>
    <mergeCell ref="K86:L86"/>
    <mergeCell ref="M86:P86"/>
    <mergeCell ref="D87:E87"/>
    <mergeCell ref="F87:I87"/>
    <mergeCell ref="K87:L87"/>
    <mergeCell ref="M87:P87"/>
    <mergeCell ref="K83:L83"/>
    <mergeCell ref="M83:P83"/>
    <mergeCell ref="D84:E84"/>
    <mergeCell ref="F84:I84"/>
    <mergeCell ref="K84:L84"/>
    <mergeCell ref="M84:P84"/>
    <mergeCell ref="D83:E83"/>
    <mergeCell ref="F83:I83"/>
    <mergeCell ref="D86:E86"/>
    <mergeCell ref="F86:I86"/>
    <mergeCell ref="A77:A88"/>
    <mergeCell ref="A65:A76"/>
    <mergeCell ref="A53:A64"/>
    <mergeCell ref="A41:A52"/>
    <mergeCell ref="A29:A40"/>
    <mergeCell ref="A17:A28"/>
    <mergeCell ref="A5:A16"/>
    <mergeCell ref="B86:B88"/>
    <mergeCell ref="B83:B85"/>
    <mergeCell ref="B80:B82"/>
    <mergeCell ref="B77:B79"/>
    <mergeCell ref="B74:B76"/>
    <mergeCell ref="B71:B73"/>
    <mergeCell ref="B68:B70"/>
    <mergeCell ref="B65:B67"/>
    <mergeCell ref="B62:B64"/>
    <mergeCell ref="B59:B61"/>
    <mergeCell ref="B56:B58"/>
    <mergeCell ref="B53:B55"/>
    <mergeCell ref="B50:B52"/>
    <mergeCell ref="B47:B49"/>
    <mergeCell ref="B44:B46"/>
    <mergeCell ref="B41:B43"/>
    <mergeCell ref="B38:B40"/>
    <mergeCell ref="M52:P52"/>
    <mergeCell ref="K52:L52"/>
    <mergeCell ref="K49:L49"/>
    <mergeCell ref="F52:I52"/>
    <mergeCell ref="F49:I49"/>
    <mergeCell ref="D52:E52"/>
    <mergeCell ref="D49:E49"/>
    <mergeCell ref="M49:P49"/>
    <mergeCell ref="K50:L50"/>
    <mergeCell ref="M50:P50"/>
    <mergeCell ref="D51:E51"/>
    <mergeCell ref="F51:I51"/>
    <mergeCell ref="K51:L51"/>
    <mergeCell ref="M51:P51"/>
    <mergeCell ref="K48:L48"/>
    <mergeCell ref="M48:P48"/>
    <mergeCell ref="M61:P61"/>
    <mergeCell ref="K61:L61"/>
    <mergeCell ref="F61:I61"/>
    <mergeCell ref="D61:E61"/>
    <mergeCell ref="M76:P76"/>
    <mergeCell ref="K76:L76"/>
    <mergeCell ref="F76:I76"/>
    <mergeCell ref="D76:E76"/>
    <mergeCell ref="M73:P73"/>
    <mergeCell ref="K73:L73"/>
    <mergeCell ref="F73:I73"/>
    <mergeCell ref="D73:E73"/>
    <mergeCell ref="K74:L74"/>
    <mergeCell ref="M74:P74"/>
    <mergeCell ref="D75:E75"/>
    <mergeCell ref="F75:I75"/>
    <mergeCell ref="K75:L75"/>
    <mergeCell ref="M75:P75"/>
    <mergeCell ref="K71:L71"/>
    <mergeCell ref="M71:P71"/>
    <mergeCell ref="D72:E72"/>
    <mergeCell ref="F72:I72"/>
    <mergeCell ref="M88:P88"/>
    <mergeCell ref="M85:P85"/>
    <mergeCell ref="K88:L88"/>
    <mergeCell ref="K85:L85"/>
    <mergeCell ref="F88:I88"/>
    <mergeCell ref="F85:I85"/>
    <mergeCell ref="D88:E88"/>
    <mergeCell ref="D85:E85"/>
    <mergeCell ref="M16:P16"/>
    <mergeCell ref="K16:L16"/>
    <mergeCell ref="F16:I16"/>
    <mergeCell ref="D16:E16"/>
    <mergeCell ref="M28:P28"/>
    <mergeCell ref="K28:L28"/>
    <mergeCell ref="F28:I28"/>
    <mergeCell ref="D28:E28"/>
    <mergeCell ref="M25:P25"/>
    <mergeCell ref="K25:L25"/>
    <mergeCell ref="F25:I25"/>
    <mergeCell ref="D25:E25"/>
    <mergeCell ref="M64:P64"/>
    <mergeCell ref="K64:L64"/>
    <mergeCell ref="F64:I64"/>
    <mergeCell ref="D64:E64"/>
  </mergeCells>
  <phoneticPr fontId="6"/>
  <pageMargins left="0.6" right="0.39370078740157483" top="0.63" bottom="0.48" header="0.51181102362204722" footer="0.31"/>
  <pageSetup paperSize="9" scale="44" firstPageNumber="32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</sheetPr>
  <dimension ref="A1:R75"/>
  <sheetViews>
    <sheetView view="pageBreakPreview" topLeftCell="A34" zoomScale="70" zoomScaleNormal="75" zoomScaleSheetLayoutView="70" workbookViewId="0">
      <selection activeCell="J45" sqref="J45"/>
    </sheetView>
  </sheetViews>
  <sheetFormatPr defaultColWidth="9.453125" defaultRowHeight="13.5" customHeight="1" x14ac:dyDescent="0.2"/>
  <cols>
    <col min="1" max="1" width="9.453125" style="50" customWidth="1"/>
    <col min="2" max="2" width="7.08984375" style="50" customWidth="1"/>
    <col min="3" max="3" width="12.6328125" style="75" customWidth="1"/>
    <col min="4" max="16" width="11.453125" style="50" customWidth="1"/>
    <col min="17" max="17" width="11.90625" style="50" customWidth="1"/>
    <col min="18" max="18" width="13.08984375" style="50" customWidth="1"/>
    <col min="19" max="24" width="9.453125" style="50"/>
    <col min="25" max="25" width="9.26953125" style="50" customWidth="1"/>
    <col min="26" max="26" width="8.26953125" style="50" customWidth="1"/>
    <col min="27" max="16384" width="9.453125" style="50"/>
  </cols>
  <sheetData>
    <row r="1" spans="1:18" ht="24.75" customHeight="1" x14ac:dyDescent="0.3">
      <c r="A1" s="66" t="s">
        <v>411</v>
      </c>
    </row>
    <row r="2" spans="1:18" ht="19.5" customHeight="1" thickBot="1" x14ac:dyDescent="0.25">
      <c r="R2" s="78" t="s">
        <v>147</v>
      </c>
    </row>
    <row r="3" spans="1:18" ht="15" customHeight="1" x14ac:dyDescent="0.2">
      <c r="A3" s="640" t="s">
        <v>24</v>
      </c>
      <c r="B3" s="824" t="s">
        <v>25</v>
      </c>
      <c r="C3" s="831"/>
      <c r="D3" s="833" t="s">
        <v>48</v>
      </c>
      <c r="E3" s="829"/>
      <c r="F3" s="829" t="s">
        <v>49</v>
      </c>
      <c r="G3" s="829"/>
      <c r="H3" s="829"/>
      <c r="I3" s="830"/>
      <c r="J3" s="834" t="s">
        <v>50</v>
      </c>
      <c r="K3" s="833" t="s">
        <v>51</v>
      </c>
      <c r="L3" s="829"/>
      <c r="M3" s="829" t="s">
        <v>52</v>
      </c>
      <c r="N3" s="829"/>
      <c r="O3" s="829"/>
      <c r="P3" s="830"/>
      <c r="Q3" s="640" t="s">
        <v>53</v>
      </c>
      <c r="R3" s="824" t="s">
        <v>54</v>
      </c>
    </row>
    <row r="4" spans="1:18" ht="15" customHeight="1" thickBot="1" x14ac:dyDescent="0.25">
      <c r="A4" s="796"/>
      <c r="B4" s="825"/>
      <c r="C4" s="832"/>
      <c r="D4" s="394" t="s">
        <v>26</v>
      </c>
      <c r="E4" s="395" t="s">
        <v>27</v>
      </c>
      <c r="F4" s="395" t="s">
        <v>28</v>
      </c>
      <c r="G4" s="395" t="s">
        <v>29</v>
      </c>
      <c r="H4" s="395" t="s">
        <v>30</v>
      </c>
      <c r="I4" s="396" t="s">
        <v>31</v>
      </c>
      <c r="J4" s="835"/>
      <c r="K4" s="394" t="s">
        <v>33</v>
      </c>
      <c r="L4" s="395" t="s">
        <v>34</v>
      </c>
      <c r="M4" s="395" t="s">
        <v>35</v>
      </c>
      <c r="N4" s="395" t="s">
        <v>36</v>
      </c>
      <c r="O4" s="395" t="s">
        <v>37</v>
      </c>
      <c r="P4" s="396" t="s">
        <v>38</v>
      </c>
      <c r="Q4" s="796"/>
      <c r="R4" s="825"/>
    </row>
    <row r="5" spans="1:18" ht="15" customHeight="1" x14ac:dyDescent="0.2">
      <c r="A5" s="819" t="s">
        <v>12</v>
      </c>
      <c r="B5" s="732" t="s">
        <v>55</v>
      </c>
      <c r="C5" s="455" t="str">
        <f>'1頁'!B6</f>
        <v>Ｒ３年度</v>
      </c>
      <c r="D5" s="41">
        <f t="shared" ref="D5:R5" si="0">D15+D25+D35+D45+D55+D65</f>
        <v>2477</v>
      </c>
      <c r="E5" s="36">
        <f t="shared" si="0"/>
        <v>2178</v>
      </c>
      <c r="F5" s="36">
        <f t="shared" si="0"/>
        <v>2123</v>
      </c>
      <c r="G5" s="36">
        <f t="shared" si="0"/>
        <v>9261</v>
      </c>
      <c r="H5" s="36">
        <f t="shared" si="0"/>
        <v>6798</v>
      </c>
      <c r="I5" s="37">
        <f t="shared" si="0"/>
        <v>3774</v>
      </c>
      <c r="J5" s="465">
        <f t="shared" si="0"/>
        <v>26611</v>
      </c>
      <c r="K5" s="41">
        <f t="shared" si="0"/>
        <v>4061</v>
      </c>
      <c r="L5" s="36">
        <f t="shared" si="0"/>
        <v>2069</v>
      </c>
      <c r="M5" s="36">
        <f t="shared" si="0"/>
        <v>11644</v>
      </c>
      <c r="N5" s="36">
        <f t="shared" si="0"/>
        <v>12723</v>
      </c>
      <c r="O5" s="36">
        <f t="shared" si="0"/>
        <v>10371</v>
      </c>
      <c r="P5" s="37">
        <f t="shared" si="0"/>
        <v>6748</v>
      </c>
      <c r="Q5" s="42">
        <f t="shared" si="0"/>
        <v>47616</v>
      </c>
      <c r="R5" s="470">
        <f t="shared" si="0"/>
        <v>74227</v>
      </c>
    </row>
    <row r="6" spans="1:18" ht="15" customHeight="1" x14ac:dyDescent="0.2">
      <c r="A6" s="820"/>
      <c r="B6" s="817"/>
      <c r="C6" s="456" t="str">
        <f>'1頁'!B7</f>
        <v>Ｒ２年度</v>
      </c>
      <c r="D6" s="462">
        <f t="shared" ref="D6:R6" si="1">D16+D26+D36+D46+D56+D66</f>
        <v>3529</v>
      </c>
      <c r="E6" s="106">
        <f t="shared" si="1"/>
        <v>2749</v>
      </c>
      <c r="F6" s="106">
        <f t="shared" si="1"/>
        <v>3285</v>
      </c>
      <c r="G6" s="106">
        <f t="shared" si="1"/>
        <v>4193</v>
      </c>
      <c r="H6" s="106">
        <f t="shared" si="1"/>
        <v>6475</v>
      </c>
      <c r="I6" s="399">
        <f t="shared" si="1"/>
        <v>4056</v>
      </c>
      <c r="J6" s="466">
        <f t="shared" si="1"/>
        <v>24287</v>
      </c>
      <c r="K6" s="462">
        <f t="shared" si="1"/>
        <v>3332</v>
      </c>
      <c r="L6" s="106">
        <f t="shared" si="1"/>
        <v>2094</v>
      </c>
      <c r="M6" s="106">
        <f t="shared" si="1"/>
        <v>10566</v>
      </c>
      <c r="N6" s="106">
        <f t="shared" si="1"/>
        <v>7688</v>
      </c>
      <c r="O6" s="106">
        <f t="shared" si="1"/>
        <v>7740</v>
      </c>
      <c r="P6" s="399">
        <f t="shared" si="1"/>
        <v>6185</v>
      </c>
      <c r="Q6" s="475">
        <f t="shared" si="1"/>
        <v>37605</v>
      </c>
      <c r="R6" s="471">
        <f t="shared" si="1"/>
        <v>61892</v>
      </c>
    </row>
    <row r="7" spans="1:18" ht="15" customHeight="1" x14ac:dyDescent="0.2">
      <c r="A7" s="820"/>
      <c r="B7" s="817"/>
      <c r="C7" s="457" t="s">
        <v>407</v>
      </c>
      <c r="D7" s="463">
        <f>D5/D6*100</f>
        <v>70.189855483139695</v>
      </c>
      <c r="E7" s="397">
        <f t="shared" ref="E7:R7" si="2">E5/E6*100</f>
        <v>79.228810476536921</v>
      </c>
      <c r="F7" s="397">
        <f t="shared" si="2"/>
        <v>64.627092846270926</v>
      </c>
      <c r="G7" s="397">
        <f t="shared" si="2"/>
        <v>220.86811352253756</v>
      </c>
      <c r="H7" s="397">
        <f t="shared" si="2"/>
        <v>104.98841698841699</v>
      </c>
      <c r="I7" s="398">
        <f t="shared" si="2"/>
        <v>93.047337278106511</v>
      </c>
      <c r="J7" s="467">
        <f>J5/J6*100</f>
        <v>109.56890517560835</v>
      </c>
      <c r="K7" s="463">
        <f t="shared" si="2"/>
        <v>121.87875150060023</v>
      </c>
      <c r="L7" s="397">
        <f t="shared" si="2"/>
        <v>98.806112702960831</v>
      </c>
      <c r="M7" s="397">
        <f t="shared" si="2"/>
        <v>110.20253643763014</v>
      </c>
      <c r="N7" s="397">
        <f t="shared" si="2"/>
        <v>165.4916753381894</v>
      </c>
      <c r="O7" s="397">
        <f t="shared" si="2"/>
        <v>133.99224806201551</v>
      </c>
      <c r="P7" s="398">
        <f t="shared" si="2"/>
        <v>109.10266774454325</v>
      </c>
      <c r="Q7" s="269">
        <f t="shared" si="2"/>
        <v>126.62145991224571</v>
      </c>
      <c r="R7" s="472">
        <f t="shared" si="2"/>
        <v>119.92987785174174</v>
      </c>
    </row>
    <row r="8" spans="1:18" ht="15" customHeight="1" x14ac:dyDescent="0.2">
      <c r="A8" s="820"/>
      <c r="B8" s="817"/>
      <c r="C8" s="457" t="s">
        <v>414</v>
      </c>
      <c r="D8" s="462">
        <v>464164</v>
      </c>
      <c r="E8" s="106">
        <v>581148</v>
      </c>
      <c r="F8" s="106">
        <v>666760</v>
      </c>
      <c r="G8" s="106">
        <v>842998</v>
      </c>
      <c r="H8" s="106">
        <v>623904</v>
      </c>
      <c r="I8" s="399">
        <v>426612</v>
      </c>
      <c r="J8" s="466">
        <v>3605586</v>
      </c>
      <c r="K8" s="462">
        <v>522774</v>
      </c>
      <c r="L8" s="106">
        <v>431327</v>
      </c>
      <c r="M8" s="106">
        <v>1090282</v>
      </c>
      <c r="N8" s="106">
        <v>1145363</v>
      </c>
      <c r="O8" s="106">
        <v>665870</v>
      </c>
      <c r="P8" s="399">
        <v>74854</v>
      </c>
      <c r="Q8" s="475">
        <v>3930470</v>
      </c>
      <c r="R8" s="471">
        <v>7536056</v>
      </c>
    </row>
    <row r="9" spans="1:18" ht="15" customHeight="1" x14ac:dyDescent="0.2">
      <c r="A9" s="820"/>
      <c r="B9" s="817"/>
      <c r="C9" s="457" t="s">
        <v>418</v>
      </c>
      <c r="D9" s="463">
        <f>D5/D8*100</f>
        <v>0.53364759007592144</v>
      </c>
      <c r="E9" s="397">
        <f t="shared" ref="E9:R9" si="3">E5/E8*100</f>
        <v>0.3747754444650932</v>
      </c>
      <c r="F9" s="397">
        <f t="shared" si="3"/>
        <v>0.31840542324074628</v>
      </c>
      <c r="G9" s="397">
        <f t="shared" si="3"/>
        <v>1.0985791188116698</v>
      </c>
      <c r="H9" s="397">
        <f t="shared" si="3"/>
        <v>1.0895907062625019</v>
      </c>
      <c r="I9" s="398">
        <f t="shared" si="3"/>
        <v>0.88464459508874571</v>
      </c>
      <c r="J9" s="467">
        <f t="shared" si="3"/>
        <v>0.73804923804341371</v>
      </c>
      <c r="K9" s="463">
        <f t="shared" si="3"/>
        <v>0.7768175157907623</v>
      </c>
      <c r="L9" s="397">
        <f t="shared" si="3"/>
        <v>0.47968246828971989</v>
      </c>
      <c r="M9" s="397">
        <f t="shared" si="3"/>
        <v>1.0679805775019675</v>
      </c>
      <c r="N9" s="397">
        <f t="shared" si="3"/>
        <v>1.1108268732270905</v>
      </c>
      <c r="O9" s="397">
        <f t="shared" si="3"/>
        <v>1.5575112259149684</v>
      </c>
      <c r="P9" s="398">
        <f t="shared" si="3"/>
        <v>9.0148823042188795</v>
      </c>
      <c r="Q9" s="269">
        <f t="shared" si="3"/>
        <v>1.2114581716690369</v>
      </c>
      <c r="R9" s="472">
        <f t="shared" si="3"/>
        <v>0.98495817971628663</v>
      </c>
    </row>
    <row r="10" spans="1:18" ht="15" customHeight="1" x14ac:dyDescent="0.2">
      <c r="A10" s="820"/>
      <c r="B10" s="817" t="s">
        <v>57</v>
      </c>
      <c r="C10" s="456" t="str">
        <f>$C$5</f>
        <v>Ｒ３年度</v>
      </c>
      <c r="D10" s="787">
        <f>D5+E5</f>
        <v>4655</v>
      </c>
      <c r="E10" s="775"/>
      <c r="F10" s="775">
        <f>SUM(F5:I5)</f>
        <v>21956</v>
      </c>
      <c r="G10" s="775"/>
      <c r="H10" s="775"/>
      <c r="I10" s="788"/>
      <c r="J10" s="466">
        <f>J20+J30+J40+J50+J60+J70</f>
        <v>26611</v>
      </c>
      <c r="K10" s="787">
        <f>K5+L5</f>
        <v>6130</v>
      </c>
      <c r="L10" s="775"/>
      <c r="M10" s="775">
        <f>SUM(M5:P5)</f>
        <v>41486</v>
      </c>
      <c r="N10" s="775"/>
      <c r="O10" s="775"/>
      <c r="P10" s="788"/>
      <c r="Q10" s="475">
        <f>Q20+Q30+Q40+Q50+Q60+Q70</f>
        <v>47616</v>
      </c>
      <c r="R10" s="471">
        <f>R20+R30+R40+R50+R60+R70</f>
        <v>74227</v>
      </c>
    </row>
    <row r="11" spans="1:18" ht="15" customHeight="1" x14ac:dyDescent="0.2">
      <c r="A11" s="820"/>
      <c r="B11" s="817"/>
      <c r="C11" s="456" t="str">
        <f>$C$6</f>
        <v>Ｒ２年度</v>
      </c>
      <c r="D11" s="787">
        <f>D6+E6</f>
        <v>6278</v>
      </c>
      <c r="E11" s="775"/>
      <c r="F11" s="775">
        <f>SUM(F6:I6)</f>
        <v>18009</v>
      </c>
      <c r="G11" s="775"/>
      <c r="H11" s="775"/>
      <c r="I11" s="788"/>
      <c r="J11" s="466">
        <f>J21+J31+J41+J51+J61+J71</f>
        <v>24287</v>
      </c>
      <c r="K11" s="787">
        <f>K6+L6</f>
        <v>5426</v>
      </c>
      <c r="L11" s="775"/>
      <c r="M11" s="775">
        <f>SUM(M6:P6)</f>
        <v>32179</v>
      </c>
      <c r="N11" s="775"/>
      <c r="O11" s="775"/>
      <c r="P11" s="788"/>
      <c r="Q11" s="475">
        <f>Q21+Q31+Q41+Q51+Q61+Q71</f>
        <v>37605</v>
      </c>
      <c r="R11" s="471">
        <f>R21+R31+R41+R51+R61+R71</f>
        <v>61892</v>
      </c>
    </row>
    <row r="12" spans="1:18" ht="15" customHeight="1" x14ac:dyDescent="0.2">
      <c r="A12" s="820"/>
      <c r="B12" s="817"/>
      <c r="C12" s="456" t="s">
        <v>13</v>
      </c>
      <c r="D12" s="826">
        <f>D10/D11*100</f>
        <v>74.147817776361904</v>
      </c>
      <c r="E12" s="776"/>
      <c r="F12" s="778">
        <f>F10/F11*100</f>
        <v>121.91681936809373</v>
      </c>
      <c r="G12" s="827"/>
      <c r="H12" s="827"/>
      <c r="I12" s="828"/>
      <c r="J12" s="467">
        <f>J10/J11*100</f>
        <v>109.56890517560835</v>
      </c>
      <c r="K12" s="826">
        <f>K10/K11*100</f>
        <v>112.97456690011059</v>
      </c>
      <c r="L12" s="776"/>
      <c r="M12" s="778">
        <f>M10/M11*100</f>
        <v>128.92258926629168</v>
      </c>
      <c r="N12" s="827"/>
      <c r="O12" s="827"/>
      <c r="P12" s="828"/>
      <c r="Q12" s="269">
        <f>Q10/Q11*100</f>
        <v>126.62145991224571</v>
      </c>
      <c r="R12" s="472">
        <f>R10/R11*100</f>
        <v>119.92987785174174</v>
      </c>
    </row>
    <row r="13" spans="1:18" ht="15" customHeight="1" x14ac:dyDescent="0.2">
      <c r="A13" s="820"/>
      <c r="B13" s="817"/>
      <c r="C13" s="457" t="s">
        <v>414</v>
      </c>
      <c r="D13" s="769">
        <v>1045312</v>
      </c>
      <c r="E13" s="767"/>
      <c r="F13" s="765">
        <v>2560274</v>
      </c>
      <c r="G13" s="766"/>
      <c r="H13" s="766"/>
      <c r="I13" s="768"/>
      <c r="J13" s="466">
        <v>3605586</v>
      </c>
      <c r="K13" s="769">
        <v>954101</v>
      </c>
      <c r="L13" s="767"/>
      <c r="M13" s="765">
        <v>2976369</v>
      </c>
      <c r="N13" s="766"/>
      <c r="O13" s="766"/>
      <c r="P13" s="768"/>
      <c r="Q13" s="475">
        <v>3930470</v>
      </c>
      <c r="R13" s="471">
        <v>7536056</v>
      </c>
    </row>
    <row r="14" spans="1:18" ht="15" customHeight="1" thickBot="1" x14ac:dyDescent="0.25">
      <c r="A14" s="821"/>
      <c r="B14" s="818"/>
      <c r="C14" s="458" t="s">
        <v>418</v>
      </c>
      <c r="D14" s="652">
        <f>D10/D13*100</f>
        <v>0.44532158819567746</v>
      </c>
      <c r="E14" s="649"/>
      <c r="F14" s="650">
        <f t="shared" ref="F14:R14" si="4">F10/F13*100</f>
        <v>0.8575644638034835</v>
      </c>
      <c r="G14" s="648"/>
      <c r="H14" s="648"/>
      <c r="I14" s="651"/>
      <c r="J14" s="468">
        <f t="shared" si="4"/>
        <v>0.73804923804341371</v>
      </c>
      <c r="K14" s="652">
        <f t="shared" si="4"/>
        <v>0.64248963160084727</v>
      </c>
      <c r="L14" s="649"/>
      <c r="M14" s="650">
        <f t="shared" si="4"/>
        <v>1.3938459915420434</v>
      </c>
      <c r="N14" s="648"/>
      <c r="O14" s="648"/>
      <c r="P14" s="651"/>
      <c r="Q14" s="306">
        <f t="shared" si="4"/>
        <v>1.2114581716690369</v>
      </c>
      <c r="R14" s="473">
        <f t="shared" si="4"/>
        <v>0.98495817971628663</v>
      </c>
    </row>
    <row r="15" spans="1:18" ht="15" customHeight="1" x14ac:dyDescent="0.2">
      <c r="A15" s="819" t="s">
        <v>16</v>
      </c>
      <c r="B15" s="732" t="s">
        <v>55</v>
      </c>
      <c r="C15" s="459" t="str">
        <f>'1頁'!B16</f>
        <v>Ｒ３年度</v>
      </c>
      <c r="D15" s="464">
        <f>'34～40頁'!E7</f>
        <v>1960</v>
      </c>
      <c r="E15" s="115">
        <f>'34～40頁'!F7</f>
        <v>1598</v>
      </c>
      <c r="F15" s="115">
        <f>'34～40頁'!G7</f>
        <v>1520</v>
      </c>
      <c r="G15" s="115">
        <f>'34～40頁'!H7</f>
        <v>7118</v>
      </c>
      <c r="H15" s="115">
        <f>'34～40頁'!I7</f>
        <v>4728</v>
      </c>
      <c r="I15" s="400">
        <f>'34～40頁'!J7</f>
        <v>2625</v>
      </c>
      <c r="J15" s="469">
        <f>SUM(D15:I15)</f>
        <v>19549</v>
      </c>
      <c r="K15" s="464">
        <f>'34～40頁'!L7</f>
        <v>3198</v>
      </c>
      <c r="L15" s="115">
        <f>'34～40頁'!M7</f>
        <v>1352</v>
      </c>
      <c r="M15" s="115">
        <f>'34～40頁'!N7</f>
        <v>10343</v>
      </c>
      <c r="N15" s="115">
        <f>'34～40頁'!O7</f>
        <v>11862</v>
      </c>
      <c r="O15" s="115">
        <f>'34～40頁'!P7</f>
        <v>9277</v>
      </c>
      <c r="P15" s="400">
        <f>'34～40頁'!Q7</f>
        <v>5968</v>
      </c>
      <c r="Q15" s="476">
        <f>SUM(K15:P15)</f>
        <v>42000</v>
      </c>
      <c r="R15" s="474">
        <f>J15+Q15</f>
        <v>61549</v>
      </c>
    </row>
    <row r="16" spans="1:18" ht="15" customHeight="1" x14ac:dyDescent="0.2">
      <c r="A16" s="820"/>
      <c r="B16" s="817"/>
      <c r="C16" s="456" t="str">
        <f>'1頁'!B17</f>
        <v>Ｒ２年度</v>
      </c>
      <c r="D16" s="462">
        <v>2788</v>
      </c>
      <c r="E16" s="106">
        <v>2150</v>
      </c>
      <c r="F16" s="106">
        <v>1913</v>
      </c>
      <c r="G16" s="106">
        <v>2230</v>
      </c>
      <c r="H16" s="106">
        <v>3866</v>
      </c>
      <c r="I16" s="399">
        <v>2626</v>
      </c>
      <c r="J16" s="466">
        <v>15573</v>
      </c>
      <c r="K16" s="462">
        <v>2456</v>
      </c>
      <c r="L16" s="106">
        <v>1518</v>
      </c>
      <c r="M16" s="106">
        <v>9804</v>
      </c>
      <c r="N16" s="106">
        <v>7042</v>
      </c>
      <c r="O16" s="106">
        <v>6833</v>
      </c>
      <c r="P16" s="399">
        <v>5317</v>
      </c>
      <c r="Q16" s="475">
        <v>32970</v>
      </c>
      <c r="R16" s="471">
        <v>48543</v>
      </c>
    </row>
    <row r="17" spans="1:18" ht="15" customHeight="1" x14ac:dyDescent="0.2">
      <c r="A17" s="820"/>
      <c r="B17" s="817"/>
      <c r="C17" s="457" t="s">
        <v>407</v>
      </c>
      <c r="D17" s="463">
        <f t="shared" ref="D17:R17" si="5">D15/D16*100</f>
        <v>70.301291248206596</v>
      </c>
      <c r="E17" s="397">
        <f t="shared" si="5"/>
        <v>74.325581395348834</v>
      </c>
      <c r="F17" s="397">
        <f t="shared" si="5"/>
        <v>79.456351280710919</v>
      </c>
      <c r="G17" s="397">
        <f t="shared" si="5"/>
        <v>319.19282511210764</v>
      </c>
      <c r="H17" s="397">
        <f t="shared" si="5"/>
        <v>122.296947749612</v>
      </c>
      <c r="I17" s="398">
        <f t="shared" si="5"/>
        <v>99.961919268849968</v>
      </c>
      <c r="J17" s="467">
        <f t="shared" si="5"/>
        <v>125.53136839401529</v>
      </c>
      <c r="K17" s="463">
        <f t="shared" si="5"/>
        <v>130.21172638436482</v>
      </c>
      <c r="L17" s="397">
        <f t="shared" si="5"/>
        <v>89.06455862977603</v>
      </c>
      <c r="M17" s="397">
        <f t="shared" si="5"/>
        <v>105.49775601795186</v>
      </c>
      <c r="N17" s="397">
        <f t="shared" si="5"/>
        <v>168.44646407270662</v>
      </c>
      <c r="O17" s="397">
        <f t="shared" si="5"/>
        <v>135.76759841943507</v>
      </c>
      <c r="P17" s="398">
        <f t="shared" si="5"/>
        <v>112.24374647357533</v>
      </c>
      <c r="Q17" s="269">
        <f t="shared" si="5"/>
        <v>127.38853503184713</v>
      </c>
      <c r="R17" s="472">
        <f t="shared" si="5"/>
        <v>126.79274045691449</v>
      </c>
    </row>
    <row r="18" spans="1:18" ht="15" customHeight="1" x14ac:dyDescent="0.2">
      <c r="A18" s="820"/>
      <c r="B18" s="817"/>
      <c r="C18" s="457" t="s">
        <v>414</v>
      </c>
      <c r="D18" s="462">
        <v>371978</v>
      </c>
      <c r="E18" s="106">
        <v>422773</v>
      </c>
      <c r="F18" s="106">
        <v>481571</v>
      </c>
      <c r="G18" s="106">
        <v>598566</v>
      </c>
      <c r="H18" s="106">
        <v>437087</v>
      </c>
      <c r="I18" s="399">
        <v>301201</v>
      </c>
      <c r="J18" s="466">
        <v>2613176</v>
      </c>
      <c r="K18" s="462">
        <v>361157</v>
      </c>
      <c r="L18" s="106">
        <v>326064</v>
      </c>
      <c r="M18" s="106">
        <v>821497</v>
      </c>
      <c r="N18" s="106">
        <v>834407</v>
      </c>
      <c r="O18" s="106">
        <v>460912</v>
      </c>
      <c r="P18" s="399">
        <v>62479</v>
      </c>
      <c r="Q18" s="475">
        <v>2866516</v>
      </c>
      <c r="R18" s="471">
        <v>5479692</v>
      </c>
    </row>
    <row r="19" spans="1:18" ht="15" customHeight="1" x14ac:dyDescent="0.2">
      <c r="A19" s="820"/>
      <c r="B19" s="817"/>
      <c r="C19" s="457" t="s">
        <v>418</v>
      </c>
      <c r="D19" s="463">
        <f>D15/D18*100</f>
        <v>0.52691288194463115</v>
      </c>
      <c r="E19" s="397">
        <f t="shared" ref="E19" si="6">E15/E18*100</f>
        <v>0.37798061844062891</v>
      </c>
      <c r="F19" s="397">
        <f t="shared" ref="F19" si="7">F15/F18*100</f>
        <v>0.31563362411773133</v>
      </c>
      <c r="G19" s="397">
        <f t="shared" ref="G19" si="8">G15/G18*100</f>
        <v>1.1891754626891604</v>
      </c>
      <c r="H19" s="397">
        <f t="shared" ref="H19" si="9">H15/H18*100</f>
        <v>1.0817068455479115</v>
      </c>
      <c r="I19" s="398">
        <f t="shared" ref="I19" si="10">I15/I18*100</f>
        <v>0.8715110507601237</v>
      </c>
      <c r="J19" s="467">
        <f t="shared" ref="J19" si="11">J15/J18*100</f>
        <v>0.74809350767035976</v>
      </c>
      <c r="K19" s="463">
        <f t="shared" ref="K19" si="12">K15/K18*100</f>
        <v>0.88548747497625679</v>
      </c>
      <c r="L19" s="397">
        <f t="shared" ref="L19" si="13">L15/L18*100</f>
        <v>0.41464252416703468</v>
      </c>
      <c r="M19" s="397">
        <f t="shared" ref="M19" si="14">M15/M18*100</f>
        <v>1.2590429423357603</v>
      </c>
      <c r="N19" s="397">
        <f t="shared" ref="N19" si="15">N15/N18*100</f>
        <v>1.4216083997377778</v>
      </c>
      <c r="O19" s="397">
        <f t="shared" ref="O19" si="16">O15/O18*100</f>
        <v>2.0127486374839449</v>
      </c>
      <c r="P19" s="398">
        <f t="shared" ref="P19" si="17">P15/P18*100</f>
        <v>9.5520094751836613</v>
      </c>
      <c r="Q19" s="269">
        <f t="shared" ref="Q19" si="18">Q15/Q18*100</f>
        <v>1.4651932869029862</v>
      </c>
      <c r="R19" s="472">
        <f t="shared" ref="R19" si="19">R15/R18*100</f>
        <v>1.1232200641933889</v>
      </c>
    </row>
    <row r="20" spans="1:18" ht="15" customHeight="1" x14ac:dyDescent="0.2">
      <c r="A20" s="820"/>
      <c r="B20" s="817" t="s">
        <v>57</v>
      </c>
      <c r="C20" s="456" t="str">
        <f>$C$5</f>
        <v>Ｒ３年度</v>
      </c>
      <c r="D20" s="787">
        <f>D15+E15</f>
        <v>3558</v>
      </c>
      <c r="E20" s="775"/>
      <c r="F20" s="775">
        <f>SUM(F15:I15)</f>
        <v>15991</v>
      </c>
      <c r="G20" s="775"/>
      <c r="H20" s="775"/>
      <c r="I20" s="788"/>
      <c r="J20" s="466">
        <f>D20+F20</f>
        <v>19549</v>
      </c>
      <c r="K20" s="787">
        <f>K15+L15</f>
        <v>4550</v>
      </c>
      <c r="L20" s="775"/>
      <c r="M20" s="775">
        <f>SUM(M15:P15)</f>
        <v>37450</v>
      </c>
      <c r="N20" s="775"/>
      <c r="O20" s="775"/>
      <c r="P20" s="788"/>
      <c r="Q20" s="475">
        <f>K20+M20</f>
        <v>42000</v>
      </c>
      <c r="R20" s="471">
        <f>J20+Q20</f>
        <v>61549</v>
      </c>
    </row>
    <row r="21" spans="1:18" ht="15" customHeight="1" x14ac:dyDescent="0.2">
      <c r="A21" s="820"/>
      <c r="B21" s="817"/>
      <c r="C21" s="456" t="str">
        <f>$C$6</f>
        <v>Ｒ２年度</v>
      </c>
      <c r="D21" s="787">
        <f>D16+E16</f>
        <v>4938</v>
      </c>
      <c r="E21" s="775"/>
      <c r="F21" s="775">
        <f>SUM(F16:I16)</f>
        <v>10635</v>
      </c>
      <c r="G21" s="775"/>
      <c r="H21" s="775"/>
      <c r="I21" s="788"/>
      <c r="J21" s="466">
        <f>D21+F21</f>
        <v>15573</v>
      </c>
      <c r="K21" s="787">
        <f>K16+L16</f>
        <v>3974</v>
      </c>
      <c r="L21" s="775"/>
      <c r="M21" s="775">
        <f>SUM(M16:P16)</f>
        <v>28996</v>
      </c>
      <c r="N21" s="775"/>
      <c r="O21" s="775"/>
      <c r="P21" s="788"/>
      <c r="Q21" s="475">
        <f>K21+M21</f>
        <v>32970</v>
      </c>
      <c r="R21" s="471">
        <f>J21+Q21</f>
        <v>48543</v>
      </c>
    </row>
    <row r="22" spans="1:18" ht="15" customHeight="1" x14ac:dyDescent="0.2">
      <c r="A22" s="820"/>
      <c r="B22" s="817"/>
      <c r="C22" s="456" t="s">
        <v>13</v>
      </c>
      <c r="D22" s="798">
        <f>D20/D21*100</f>
        <v>72.053462940461728</v>
      </c>
      <c r="E22" s="777"/>
      <c r="F22" s="777">
        <f>F20/F21*100</f>
        <v>150.36201222378938</v>
      </c>
      <c r="G22" s="777"/>
      <c r="H22" s="777"/>
      <c r="I22" s="799"/>
      <c r="J22" s="467">
        <f>J20/J21*100</f>
        <v>125.53136839401529</v>
      </c>
      <c r="K22" s="798">
        <f>K20/K21*100</f>
        <v>114.49421238047309</v>
      </c>
      <c r="L22" s="777"/>
      <c r="M22" s="777">
        <f>M20/M21*100</f>
        <v>129.15574562008553</v>
      </c>
      <c r="N22" s="777"/>
      <c r="O22" s="777"/>
      <c r="P22" s="799"/>
      <c r="Q22" s="269">
        <f>Q20/Q21*100</f>
        <v>127.38853503184713</v>
      </c>
      <c r="R22" s="472">
        <f>R20/R21*100</f>
        <v>126.79274045691449</v>
      </c>
    </row>
    <row r="23" spans="1:18" ht="15" customHeight="1" x14ac:dyDescent="0.2">
      <c r="A23" s="820"/>
      <c r="B23" s="817"/>
      <c r="C23" s="457" t="s">
        <v>414</v>
      </c>
      <c r="D23" s="769">
        <v>794751</v>
      </c>
      <c r="E23" s="767"/>
      <c r="F23" s="765">
        <v>1818425</v>
      </c>
      <c r="G23" s="766"/>
      <c r="H23" s="766"/>
      <c r="I23" s="768"/>
      <c r="J23" s="466">
        <v>2613176</v>
      </c>
      <c r="K23" s="769">
        <v>687221</v>
      </c>
      <c r="L23" s="767"/>
      <c r="M23" s="765">
        <v>2179295</v>
      </c>
      <c r="N23" s="766"/>
      <c r="O23" s="766"/>
      <c r="P23" s="768"/>
      <c r="Q23" s="475">
        <v>2866516</v>
      </c>
      <c r="R23" s="471">
        <v>5479692</v>
      </c>
    </row>
    <row r="24" spans="1:18" ht="15" customHeight="1" thickBot="1" x14ac:dyDescent="0.25">
      <c r="A24" s="821"/>
      <c r="B24" s="818"/>
      <c r="C24" s="458" t="s">
        <v>418</v>
      </c>
      <c r="D24" s="652">
        <f>D20/D23*100</f>
        <v>0.4476873888802908</v>
      </c>
      <c r="E24" s="649"/>
      <c r="F24" s="650">
        <f t="shared" ref="F24" si="20">F20/F23*100</f>
        <v>0.87938738193766597</v>
      </c>
      <c r="G24" s="648"/>
      <c r="H24" s="648"/>
      <c r="I24" s="651"/>
      <c r="J24" s="468">
        <f t="shared" ref="J24" si="21">J20/J23*100</f>
        <v>0.74809350767035976</v>
      </c>
      <c r="K24" s="652">
        <f t="shared" ref="K24" si="22">K20/K23*100</f>
        <v>0.66208686870744637</v>
      </c>
      <c r="L24" s="649"/>
      <c r="M24" s="650">
        <f t="shared" ref="M24" si="23">M20/M23*100</f>
        <v>1.7184456441188549</v>
      </c>
      <c r="N24" s="648"/>
      <c r="O24" s="648"/>
      <c r="P24" s="651"/>
      <c r="Q24" s="306">
        <f t="shared" ref="Q24" si="24">Q20/Q23*100</f>
        <v>1.4651932869029862</v>
      </c>
      <c r="R24" s="473">
        <f t="shared" ref="R24" si="25">R20/R23*100</f>
        <v>1.1232200641933889</v>
      </c>
    </row>
    <row r="25" spans="1:18" ht="15" customHeight="1" x14ac:dyDescent="0.2">
      <c r="A25" s="819" t="s">
        <v>15</v>
      </c>
      <c r="B25" s="732" t="s">
        <v>55</v>
      </c>
      <c r="C25" s="459" t="str">
        <f>'1頁'!B26</f>
        <v>Ｒ３年度</v>
      </c>
      <c r="D25" s="464">
        <f>'34～40頁'!E167</f>
        <v>225</v>
      </c>
      <c r="E25" s="115">
        <f>'34～40頁'!F167</f>
        <v>163</v>
      </c>
      <c r="F25" s="115">
        <f>'34～40頁'!G167</f>
        <v>72</v>
      </c>
      <c r="G25" s="115">
        <f>'34～40頁'!H167</f>
        <v>319</v>
      </c>
      <c r="H25" s="115">
        <f>'34～40頁'!I167</f>
        <v>301</v>
      </c>
      <c r="I25" s="400">
        <f>'34～40頁'!J167</f>
        <v>187</v>
      </c>
      <c r="J25" s="469">
        <f>SUM(D25:I25)</f>
        <v>1267</v>
      </c>
      <c r="K25" s="464">
        <f>'34～40頁'!L167</f>
        <v>193</v>
      </c>
      <c r="L25" s="115">
        <f>'34～40頁'!M167</f>
        <v>233</v>
      </c>
      <c r="M25" s="115">
        <f>'34～40頁'!N167</f>
        <v>295</v>
      </c>
      <c r="N25" s="115">
        <f>'34～40頁'!O167</f>
        <v>168</v>
      </c>
      <c r="O25" s="115">
        <f>'34～40頁'!P167</f>
        <v>416</v>
      </c>
      <c r="P25" s="400">
        <f>'34～40頁'!Q167</f>
        <v>144</v>
      </c>
      <c r="Q25" s="476">
        <f>SUM(K25:P25)</f>
        <v>1449</v>
      </c>
      <c r="R25" s="474">
        <f>J25+Q25</f>
        <v>2716</v>
      </c>
    </row>
    <row r="26" spans="1:18" ht="15" customHeight="1" x14ac:dyDescent="0.2">
      <c r="A26" s="820"/>
      <c r="B26" s="817"/>
      <c r="C26" s="456" t="str">
        <f>'1頁'!B27</f>
        <v>Ｒ２年度</v>
      </c>
      <c r="D26" s="462">
        <f>'32頁'!D30</f>
        <v>282</v>
      </c>
      <c r="E26" s="106">
        <f>'32頁'!E30</f>
        <v>285</v>
      </c>
      <c r="F26" s="106">
        <f>'32頁'!F30</f>
        <v>935</v>
      </c>
      <c r="G26" s="106">
        <f>'32頁'!G30</f>
        <v>440</v>
      </c>
      <c r="H26" s="106">
        <f>'32頁'!H30</f>
        <v>604</v>
      </c>
      <c r="I26" s="399">
        <f>'32頁'!I30</f>
        <v>363</v>
      </c>
      <c r="J26" s="466">
        <f>SUM(D26:I26)</f>
        <v>2909</v>
      </c>
      <c r="K26" s="462">
        <f>'32頁'!K30</f>
        <v>264</v>
      </c>
      <c r="L26" s="106">
        <f>'32頁'!L30</f>
        <v>197</v>
      </c>
      <c r="M26" s="106">
        <f>'32頁'!M30</f>
        <v>250</v>
      </c>
      <c r="N26" s="106">
        <f>'32頁'!N30</f>
        <v>156</v>
      </c>
      <c r="O26" s="106">
        <f>'32頁'!O30</f>
        <v>182</v>
      </c>
      <c r="P26" s="399">
        <f>'32頁'!P30</f>
        <v>226</v>
      </c>
      <c r="Q26" s="475">
        <f>SUM(K26:P26)</f>
        <v>1275</v>
      </c>
      <c r="R26" s="471">
        <f>J26+Q26</f>
        <v>4184</v>
      </c>
    </row>
    <row r="27" spans="1:18" ht="15" customHeight="1" x14ac:dyDescent="0.2">
      <c r="A27" s="820"/>
      <c r="B27" s="817"/>
      <c r="C27" s="457" t="s">
        <v>407</v>
      </c>
      <c r="D27" s="463">
        <f t="shared" ref="D27:R27" si="26">D25/D26*100</f>
        <v>79.787234042553195</v>
      </c>
      <c r="E27" s="397">
        <f t="shared" si="26"/>
        <v>57.192982456140349</v>
      </c>
      <c r="F27" s="397">
        <f t="shared" si="26"/>
        <v>7.7005347593582893</v>
      </c>
      <c r="G27" s="397">
        <f t="shared" si="26"/>
        <v>72.5</v>
      </c>
      <c r="H27" s="397">
        <f t="shared" si="26"/>
        <v>49.834437086092713</v>
      </c>
      <c r="I27" s="398">
        <f t="shared" si="26"/>
        <v>51.515151515151516</v>
      </c>
      <c r="J27" s="467">
        <f t="shared" si="26"/>
        <v>43.55448607768993</v>
      </c>
      <c r="K27" s="463">
        <f t="shared" si="26"/>
        <v>73.106060606060609</v>
      </c>
      <c r="L27" s="397">
        <f t="shared" si="26"/>
        <v>118.27411167512692</v>
      </c>
      <c r="M27" s="397">
        <f t="shared" si="26"/>
        <v>118</v>
      </c>
      <c r="N27" s="397">
        <f t="shared" si="26"/>
        <v>107.69230769230769</v>
      </c>
      <c r="O27" s="397">
        <f t="shared" si="26"/>
        <v>228.57142857142856</v>
      </c>
      <c r="P27" s="398">
        <f t="shared" si="26"/>
        <v>63.716814159292035</v>
      </c>
      <c r="Q27" s="269">
        <f t="shared" si="26"/>
        <v>113.64705882352941</v>
      </c>
      <c r="R27" s="472">
        <f t="shared" si="26"/>
        <v>64.913957934990435</v>
      </c>
    </row>
    <row r="28" spans="1:18" ht="15" customHeight="1" x14ac:dyDescent="0.2">
      <c r="A28" s="820"/>
      <c r="B28" s="817"/>
      <c r="C28" s="457" t="s">
        <v>414</v>
      </c>
      <c r="D28" s="462">
        <v>56677</v>
      </c>
      <c r="E28" s="106">
        <v>58976</v>
      </c>
      <c r="F28" s="106">
        <v>53692</v>
      </c>
      <c r="G28" s="106">
        <v>49939</v>
      </c>
      <c r="H28" s="106">
        <v>50394</v>
      </c>
      <c r="I28" s="399">
        <v>40164</v>
      </c>
      <c r="J28" s="466">
        <v>309842</v>
      </c>
      <c r="K28" s="462">
        <v>61133</v>
      </c>
      <c r="L28" s="106">
        <v>61274</v>
      </c>
      <c r="M28" s="106">
        <v>93312</v>
      </c>
      <c r="N28" s="106">
        <v>103735</v>
      </c>
      <c r="O28" s="106">
        <v>43418</v>
      </c>
      <c r="P28" s="399">
        <v>1733</v>
      </c>
      <c r="Q28" s="475">
        <v>364605</v>
      </c>
      <c r="R28" s="471">
        <v>674447</v>
      </c>
    </row>
    <row r="29" spans="1:18" ht="15" customHeight="1" x14ac:dyDescent="0.2">
      <c r="A29" s="820"/>
      <c r="B29" s="817"/>
      <c r="C29" s="457" t="s">
        <v>418</v>
      </c>
      <c r="D29" s="463">
        <f>D25/D28*100</f>
        <v>0.39698643188595023</v>
      </c>
      <c r="E29" s="397">
        <f t="shared" ref="E29" si="27">E25/E28*100</f>
        <v>0.27638361367335867</v>
      </c>
      <c r="F29" s="397">
        <f t="shared" ref="F29" si="28">F25/F28*100</f>
        <v>0.1340981896744394</v>
      </c>
      <c r="G29" s="397">
        <f t="shared" ref="G29" si="29">G25/G28*100</f>
        <v>0.6387793107591262</v>
      </c>
      <c r="H29" s="397">
        <f t="shared" ref="H29" si="30">H25/H28*100</f>
        <v>0.59729332857086159</v>
      </c>
      <c r="I29" s="398">
        <f t="shared" ref="I29" si="31">I25/I28*100</f>
        <v>0.46559107658599747</v>
      </c>
      <c r="J29" s="467">
        <f t="shared" ref="J29" si="32">J25/J28*100</f>
        <v>0.40891809373809873</v>
      </c>
      <c r="K29" s="463">
        <f t="shared" ref="K29" si="33">K25/K28*100</f>
        <v>0.31570510199074148</v>
      </c>
      <c r="L29" s="397">
        <f t="shared" ref="L29" si="34">L25/L28*100</f>
        <v>0.38025916375624247</v>
      </c>
      <c r="M29" s="397">
        <f t="shared" ref="M29" si="35">M25/M28*100</f>
        <v>0.31614368998628256</v>
      </c>
      <c r="N29" s="397">
        <f t="shared" ref="N29" si="36">N25/N28*100</f>
        <v>0.16195112546392249</v>
      </c>
      <c r="O29" s="397">
        <f t="shared" ref="O29" si="37">O25/O28*100</f>
        <v>0.9581279653599889</v>
      </c>
      <c r="P29" s="398">
        <f t="shared" ref="P29" si="38">P25/P28*100</f>
        <v>8.3092902481246398</v>
      </c>
      <c r="Q29" s="269">
        <f t="shared" ref="Q29" si="39">Q25/Q28*100</f>
        <v>0.3974163821121488</v>
      </c>
      <c r="R29" s="472">
        <f t="shared" ref="R29" si="40">R25/R28*100</f>
        <v>0.40270028630863508</v>
      </c>
    </row>
    <row r="30" spans="1:18" ht="15" customHeight="1" x14ac:dyDescent="0.2">
      <c r="A30" s="820"/>
      <c r="B30" s="817" t="s">
        <v>57</v>
      </c>
      <c r="C30" s="456" t="str">
        <f>$C$5</f>
        <v>Ｒ３年度</v>
      </c>
      <c r="D30" s="787">
        <f>D25+E25</f>
        <v>388</v>
      </c>
      <c r="E30" s="775"/>
      <c r="F30" s="775">
        <f>SUM(F25:I25)</f>
        <v>879</v>
      </c>
      <c r="G30" s="775"/>
      <c r="H30" s="775"/>
      <c r="I30" s="788"/>
      <c r="J30" s="466">
        <f>D30+F30</f>
        <v>1267</v>
      </c>
      <c r="K30" s="787">
        <f>K25+L25</f>
        <v>426</v>
      </c>
      <c r="L30" s="775"/>
      <c r="M30" s="775">
        <f>SUM(M25:P25)</f>
        <v>1023</v>
      </c>
      <c r="N30" s="775"/>
      <c r="O30" s="775"/>
      <c r="P30" s="788"/>
      <c r="Q30" s="475">
        <f>K30+M30</f>
        <v>1449</v>
      </c>
      <c r="R30" s="471">
        <f>J30+Q30</f>
        <v>2716</v>
      </c>
    </row>
    <row r="31" spans="1:18" ht="15" customHeight="1" x14ac:dyDescent="0.2">
      <c r="A31" s="820"/>
      <c r="B31" s="817"/>
      <c r="C31" s="456" t="str">
        <f>$C$6</f>
        <v>Ｒ２年度</v>
      </c>
      <c r="D31" s="787">
        <f>D26+E26</f>
        <v>567</v>
      </c>
      <c r="E31" s="775"/>
      <c r="F31" s="775">
        <f>SUM(F26:I26)</f>
        <v>2342</v>
      </c>
      <c r="G31" s="775"/>
      <c r="H31" s="775"/>
      <c r="I31" s="788"/>
      <c r="J31" s="466">
        <f>D31+F31</f>
        <v>2909</v>
      </c>
      <c r="K31" s="787">
        <f>K26+L26</f>
        <v>461</v>
      </c>
      <c r="L31" s="775"/>
      <c r="M31" s="775">
        <f>SUM(M26:P26)</f>
        <v>814</v>
      </c>
      <c r="N31" s="775"/>
      <c r="O31" s="775"/>
      <c r="P31" s="788"/>
      <c r="Q31" s="475">
        <f>K31+M31</f>
        <v>1275</v>
      </c>
      <c r="R31" s="471">
        <f>J31+Q31</f>
        <v>4184</v>
      </c>
    </row>
    <row r="32" spans="1:18" ht="15" customHeight="1" x14ac:dyDescent="0.2">
      <c r="A32" s="820"/>
      <c r="B32" s="817"/>
      <c r="C32" s="456" t="s">
        <v>13</v>
      </c>
      <c r="D32" s="798">
        <f>D30/D31*100</f>
        <v>68.430335097001759</v>
      </c>
      <c r="E32" s="777"/>
      <c r="F32" s="777">
        <f>F30/F31*100</f>
        <v>37.532023911187018</v>
      </c>
      <c r="G32" s="777"/>
      <c r="H32" s="777"/>
      <c r="I32" s="799"/>
      <c r="J32" s="467">
        <f>J30/J31*100</f>
        <v>43.55448607768993</v>
      </c>
      <c r="K32" s="798">
        <f>K30/K31*100</f>
        <v>92.407809110629074</v>
      </c>
      <c r="L32" s="777"/>
      <c r="M32" s="777">
        <f>M30/M31*100</f>
        <v>125.67567567567568</v>
      </c>
      <c r="N32" s="777"/>
      <c r="O32" s="777"/>
      <c r="P32" s="799"/>
      <c r="Q32" s="269">
        <f>Q30/Q31*100</f>
        <v>113.64705882352941</v>
      </c>
      <c r="R32" s="472">
        <f>R30/R31*100</f>
        <v>64.913957934990435</v>
      </c>
    </row>
    <row r="33" spans="1:18" ht="15" customHeight="1" x14ac:dyDescent="0.2">
      <c r="A33" s="820"/>
      <c r="B33" s="817"/>
      <c r="C33" s="457" t="s">
        <v>414</v>
      </c>
      <c r="D33" s="769">
        <v>115653</v>
      </c>
      <c r="E33" s="767"/>
      <c r="F33" s="765">
        <v>194189</v>
      </c>
      <c r="G33" s="766"/>
      <c r="H33" s="766"/>
      <c r="I33" s="768"/>
      <c r="J33" s="466">
        <v>309842</v>
      </c>
      <c r="K33" s="769">
        <v>122407</v>
      </c>
      <c r="L33" s="767"/>
      <c r="M33" s="765">
        <v>242198</v>
      </c>
      <c r="N33" s="766"/>
      <c r="O33" s="766"/>
      <c r="P33" s="768"/>
      <c r="Q33" s="475">
        <v>364605</v>
      </c>
      <c r="R33" s="471">
        <v>674447</v>
      </c>
    </row>
    <row r="34" spans="1:18" ht="15" customHeight="1" thickBot="1" x14ac:dyDescent="0.25">
      <c r="A34" s="823"/>
      <c r="B34" s="822"/>
      <c r="C34" s="460" t="s">
        <v>418</v>
      </c>
      <c r="D34" s="652">
        <f>D30/D33*100</f>
        <v>0.33548632547361501</v>
      </c>
      <c r="E34" s="649"/>
      <c r="F34" s="650">
        <f t="shared" ref="F34" si="41">F30/F33*100</f>
        <v>0.45265179799061744</v>
      </c>
      <c r="G34" s="648"/>
      <c r="H34" s="648"/>
      <c r="I34" s="651"/>
      <c r="J34" s="468">
        <f t="shared" ref="J34" si="42">J30/J33*100</f>
        <v>0.40891809373809873</v>
      </c>
      <c r="K34" s="652">
        <f t="shared" ref="K34" si="43">K30/K33*100</f>
        <v>0.34801931262101021</v>
      </c>
      <c r="L34" s="649"/>
      <c r="M34" s="650">
        <f t="shared" ref="M34" si="44">M30/M33*100</f>
        <v>0.42238168771005535</v>
      </c>
      <c r="N34" s="648"/>
      <c r="O34" s="648"/>
      <c r="P34" s="651"/>
      <c r="Q34" s="306">
        <f t="shared" ref="Q34" si="45">Q30/Q33*100</f>
        <v>0.3974163821121488</v>
      </c>
      <c r="R34" s="473">
        <f t="shared" ref="R34" si="46">R30/R33*100</f>
        <v>0.40270028630863508</v>
      </c>
    </row>
    <row r="35" spans="1:18" ht="15" customHeight="1" x14ac:dyDescent="0.2">
      <c r="A35" s="819" t="s">
        <v>17</v>
      </c>
      <c r="B35" s="732" t="s">
        <v>55</v>
      </c>
      <c r="C35" s="459" t="str">
        <f>'1頁'!B36</f>
        <v>Ｒ３年度</v>
      </c>
      <c r="D35" s="464">
        <f>'34～40頁'!E213</f>
        <v>116</v>
      </c>
      <c r="E35" s="115">
        <f>'34～40頁'!F213</f>
        <v>222</v>
      </c>
      <c r="F35" s="115">
        <f>'34～40頁'!G213</f>
        <v>314</v>
      </c>
      <c r="G35" s="115">
        <f>'34～40頁'!H213</f>
        <v>1247</v>
      </c>
      <c r="H35" s="115">
        <f>'34～40頁'!I213</f>
        <v>1092</v>
      </c>
      <c r="I35" s="400">
        <f>'34～40頁'!J213</f>
        <v>392</v>
      </c>
      <c r="J35" s="469">
        <f>SUM(D35:I35)</f>
        <v>3383</v>
      </c>
      <c r="K35" s="464">
        <f>'34～40頁'!L213</f>
        <v>228</v>
      </c>
      <c r="L35" s="115">
        <f>'34～40頁'!M213</f>
        <v>177</v>
      </c>
      <c r="M35" s="115">
        <f>'34～40頁'!N213</f>
        <v>759</v>
      </c>
      <c r="N35" s="115">
        <f>'34～40頁'!O213</f>
        <v>472</v>
      </c>
      <c r="O35" s="115">
        <f>'34～40頁'!P213</f>
        <v>265</v>
      </c>
      <c r="P35" s="400">
        <f>'34～40頁'!Q213</f>
        <v>234</v>
      </c>
      <c r="Q35" s="476">
        <f>SUM(K35:P35)</f>
        <v>2135</v>
      </c>
      <c r="R35" s="474">
        <f>J35+Q35</f>
        <v>5518</v>
      </c>
    </row>
    <row r="36" spans="1:18" ht="15" customHeight="1" x14ac:dyDescent="0.2">
      <c r="A36" s="820"/>
      <c r="B36" s="817"/>
      <c r="C36" s="456" t="str">
        <f>'1頁'!B37</f>
        <v>Ｒ２年度</v>
      </c>
      <c r="D36" s="462">
        <f>'32頁'!D42</f>
        <v>226</v>
      </c>
      <c r="E36" s="106">
        <f>'32頁'!E42</f>
        <v>140</v>
      </c>
      <c r="F36" s="106">
        <f>'32頁'!F42</f>
        <v>243</v>
      </c>
      <c r="G36" s="106">
        <f>'32頁'!G42</f>
        <v>845</v>
      </c>
      <c r="H36" s="106">
        <f>'32頁'!H42</f>
        <v>1106</v>
      </c>
      <c r="I36" s="399">
        <f>'32頁'!I42</f>
        <v>509</v>
      </c>
      <c r="J36" s="466">
        <f>SUM(D36:I36)</f>
        <v>3069</v>
      </c>
      <c r="K36" s="462">
        <f>'32頁'!K42</f>
        <v>261</v>
      </c>
      <c r="L36" s="106">
        <f>'32頁'!L42</f>
        <v>148</v>
      </c>
      <c r="M36" s="106">
        <f>'32頁'!M42</f>
        <v>341</v>
      </c>
      <c r="N36" s="106">
        <f>'32頁'!N42</f>
        <v>316</v>
      </c>
      <c r="O36" s="106">
        <f>'32頁'!O42</f>
        <v>445</v>
      </c>
      <c r="P36" s="399">
        <f>'32頁'!P42</f>
        <v>325</v>
      </c>
      <c r="Q36" s="475">
        <f>SUM(K36:P36)</f>
        <v>1836</v>
      </c>
      <c r="R36" s="471">
        <f>J36+Q36</f>
        <v>4905</v>
      </c>
    </row>
    <row r="37" spans="1:18" ht="15" customHeight="1" x14ac:dyDescent="0.2">
      <c r="A37" s="820"/>
      <c r="B37" s="817"/>
      <c r="C37" s="457" t="s">
        <v>407</v>
      </c>
      <c r="D37" s="463">
        <f t="shared" ref="D37:R37" si="47">D35/D36*100</f>
        <v>51.327433628318587</v>
      </c>
      <c r="E37" s="397">
        <f t="shared" si="47"/>
        <v>158.57142857142856</v>
      </c>
      <c r="F37" s="397">
        <f t="shared" si="47"/>
        <v>129.21810699588477</v>
      </c>
      <c r="G37" s="397">
        <f t="shared" si="47"/>
        <v>147.5739644970414</v>
      </c>
      <c r="H37" s="397">
        <f t="shared" si="47"/>
        <v>98.734177215189874</v>
      </c>
      <c r="I37" s="398">
        <f t="shared" si="47"/>
        <v>77.013752455795682</v>
      </c>
      <c r="J37" s="467">
        <f t="shared" si="47"/>
        <v>110.23134571521669</v>
      </c>
      <c r="K37" s="463">
        <f t="shared" si="47"/>
        <v>87.356321839080465</v>
      </c>
      <c r="L37" s="397">
        <f t="shared" si="47"/>
        <v>119.59459459459461</v>
      </c>
      <c r="M37" s="397">
        <f t="shared" si="47"/>
        <v>222.58064516129031</v>
      </c>
      <c r="N37" s="397">
        <f t="shared" si="47"/>
        <v>149.36708860759492</v>
      </c>
      <c r="O37" s="397">
        <f t="shared" si="47"/>
        <v>59.550561797752813</v>
      </c>
      <c r="P37" s="398">
        <f t="shared" si="47"/>
        <v>72</v>
      </c>
      <c r="Q37" s="269">
        <f t="shared" si="47"/>
        <v>116.28540305010893</v>
      </c>
      <c r="R37" s="472">
        <f t="shared" si="47"/>
        <v>112.49745158002038</v>
      </c>
    </row>
    <row r="38" spans="1:18" ht="15" customHeight="1" x14ac:dyDescent="0.2">
      <c r="A38" s="820"/>
      <c r="B38" s="817"/>
      <c r="C38" s="457" t="s">
        <v>414</v>
      </c>
      <c r="D38" s="462">
        <v>23258</v>
      </c>
      <c r="E38" s="106">
        <v>55936</v>
      </c>
      <c r="F38" s="106">
        <v>92809</v>
      </c>
      <c r="G38" s="106">
        <v>141529</v>
      </c>
      <c r="H38" s="106">
        <v>96095</v>
      </c>
      <c r="I38" s="399">
        <v>54101</v>
      </c>
      <c r="J38" s="466">
        <v>463728</v>
      </c>
      <c r="K38" s="462">
        <v>59582</v>
      </c>
      <c r="L38" s="106">
        <v>25558</v>
      </c>
      <c r="M38" s="106">
        <v>129234</v>
      </c>
      <c r="N38" s="106">
        <v>142689</v>
      </c>
      <c r="O38" s="106">
        <v>95082</v>
      </c>
      <c r="P38" s="399">
        <v>7338</v>
      </c>
      <c r="Q38" s="475">
        <v>459483</v>
      </c>
      <c r="R38" s="471">
        <v>923211</v>
      </c>
    </row>
    <row r="39" spans="1:18" ht="15" customHeight="1" x14ac:dyDescent="0.2">
      <c r="A39" s="820"/>
      <c r="B39" s="817"/>
      <c r="C39" s="457" t="s">
        <v>418</v>
      </c>
      <c r="D39" s="463">
        <f>D35/D38*100</f>
        <v>0.49875311720698251</v>
      </c>
      <c r="E39" s="397">
        <f t="shared" ref="E39" si="48">E35/E38*100</f>
        <v>0.39688215102974833</v>
      </c>
      <c r="F39" s="397">
        <f t="shared" ref="F39" si="49">F35/F38*100</f>
        <v>0.33832925686086479</v>
      </c>
      <c r="G39" s="397">
        <f t="shared" ref="G39" si="50">G35/G38*100</f>
        <v>0.88109150774752876</v>
      </c>
      <c r="H39" s="397">
        <f t="shared" ref="H39" si="51">H35/H38*100</f>
        <v>1.136375461782611</v>
      </c>
      <c r="I39" s="398">
        <f t="shared" ref="I39" si="52">I35/I38*100</f>
        <v>0.72457071033807141</v>
      </c>
      <c r="J39" s="467">
        <f t="shared" ref="J39" si="53">J35/J38*100</f>
        <v>0.72952247869440712</v>
      </c>
      <c r="K39" s="463">
        <f t="shared" ref="K39" si="54">K35/K38*100</f>
        <v>0.38266590581047966</v>
      </c>
      <c r="L39" s="397">
        <f t="shared" ref="L39" si="55">L35/L38*100</f>
        <v>0.69254245246106894</v>
      </c>
      <c r="M39" s="397">
        <f t="shared" ref="M39" si="56">M35/M38*100</f>
        <v>0.58730674590278098</v>
      </c>
      <c r="N39" s="397">
        <f t="shared" ref="N39" si="57">N35/N38*100</f>
        <v>0.33078933905206431</v>
      </c>
      <c r="O39" s="397">
        <f t="shared" ref="O39" si="58">O35/O38*100</f>
        <v>0.27870680044593088</v>
      </c>
      <c r="P39" s="398">
        <f t="shared" ref="P39" si="59">P35/P38*100</f>
        <v>3.1888798037612429</v>
      </c>
      <c r="Q39" s="269">
        <f t="shared" ref="Q39" si="60">Q35/Q38*100</f>
        <v>0.46465266397233407</v>
      </c>
      <c r="R39" s="472">
        <f t="shared" ref="R39" si="61">R35/R38*100</f>
        <v>0.59769651791410627</v>
      </c>
    </row>
    <row r="40" spans="1:18" ht="15" customHeight="1" x14ac:dyDescent="0.2">
      <c r="A40" s="820"/>
      <c r="B40" s="817" t="s">
        <v>57</v>
      </c>
      <c r="C40" s="456" t="str">
        <f>$C$5</f>
        <v>Ｒ３年度</v>
      </c>
      <c r="D40" s="787">
        <f>D35+E35</f>
        <v>338</v>
      </c>
      <c r="E40" s="775"/>
      <c r="F40" s="775">
        <f>SUM(F35:I35)</f>
        <v>3045</v>
      </c>
      <c r="G40" s="775"/>
      <c r="H40" s="775"/>
      <c r="I40" s="788"/>
      <c r="J40" s="466">
        <f>D40+F40</f>
        <v>3383</v>
      </c>
      <c r="K40" s="787">
        <f>K35+L35</f>
        <v>405</v>
      </c>
      <c r="L40" s="775"/>
      <c r="M40" s="775">
        <f>SUM(M35:P35)</f>
        <v>1730</v>
      </c>
      <c r="N40" s="775"/>
      <c r="O40" s="775"/>
      <c r="P40" s="788"/>
      <c r="Q40" s="475">
        <f>K40+M40</f>
        <v>2135</v>
      </c>
      <c r="R40" s="471">
        <f>J40+Q40</f>
        <v>5518</v>
      </c>
    </row>
    <row r="41" spans="1:18" ht="15" customHeight="1" x14ac:dyDescent="0.2">
      <c r="A41" s="820"/>
      <c r="B41" s="817"/>
      <c r="C41" s="456" t="str">
        <f>$C$6</f>
        <v>Ｒ２年度</v>
      </c>
      <c r="D41" s="787">
        <f>D36+E36</f>
        <v>366</v>
      </c>
      <c r="E41" s="775"/>
      <c r="F41" s="775">
        <f>SUM(F36:I36)</f>
        <v>2703</v>
      </c>
      <c r="G41" s="775"/>
      <c r="H41" s="775"/>
      <c r="I41" s="788"/>
      <c r="J41" s="466">
        <f>D41+F41</f>
        <v>3069</v>
      </c>
      <c r="K41" s="787">
        <f>K36+L36</f>
        <v>409</v>
      </c>
      <c r="L41" s="775"/>
      <c r="M41" s="775">
        <f>SUM(M36:P36)</f>
        <v>1427</v>
      </c>
      <c r="N41" s="775"/>
      <c r="O41" s="775"/>
      <c r="P41" s="788"/>
      <c r="Q41" s="475">
        <f>K41+M41</f>
        <v>1836</v>
      </c>
      <c r="R41" s="471">
        <f>J41+Q41</f>
        <v>4905</v>
      </c>
    </row>
    <row r="42" spans="1:18" ht="15" customHeight="1" x14ac:dyDescent="0.2">
      <c r="A42" s="820"/>
      <c r="B42" s="817"/>
      <c r="C42" s="456" t="s">
        <v>13</v>
      </c>
      <c r="D42" s="798">
        <f>D40/D41*100</f>
        <v>92.349726775956285</v>
      </c>
      <c r="E42" s="777"/>
      <c r="F42" s="777">
        <f>F40/F41*100</f>
        <v>112.65260821309656</v>
      </c>
      <c r="G42" s="777"/>
      <c r="H42" s="777"/>
      <c r="I42" s="799"/>
      <c r="J42" s="467">
        <f>J40/J41*100</f>
        <v>110.23134571521669</v>
      </c>
      <c r="K42" s="798">
        <f>K40/K41*100</f>
        <v>99.022004889975548</v>
      </c>
      <c r="L42" s="777"/>
      <c r="M42" s="777">
        <f>M40/M41*100</f>
        <v>121.2333566923616</v>
      </c>
      <c r="N42" s="777"/>
      <c r="O42" s="777"/>
      <c r="P42" s="799"/>
      <c r="Q42" s="269">
        <f>Q40/Q41*100</f>
        <v>116.28540305010893</v>
      </c>
      <c r="R42" s="472">
        <f>R40/R41*100</f>
        <v>112.49745158002038</v>
      </c>
    </row>
    <row r="43" spans="1:18" ht="15" customHeight="1" x14ac:dyDescent="0.2">
      <c r="A43" s="820"/>
      <c r="B43" s="817"/>
      <c r="C43" s="457" t="s">
        <v>414</v>
      </c>
      <c r="D43" s="769">
        <v>79194</v>
      </c>
      <c r="E43" s="767"/>
      <c r="F43" s="765">
        <v>384534</v>
      </c>
      <c r="G43" s="766"/>
      <c r="H43" s="766"/>
      <c r="I43" s="768"/>
      <c r="J43" s="466">
        <v>463728</v>
      </c>
      <c r="K43" s="769">
        <v>85140</v>
      </c>
      <c r="L43" s="767"/>
      <c r="M43" s="765">
        <v>374343</v>
      </c>
      <c r="N43" s="766"/>
      <c r="O43" s="766"/>
      <c r="P43" s="768"/>
      <c r="Q43" s="475">
        <v>459483</v>
      </c>
      <c r="R43" s="471">
        <v>923211</v>
      </c>
    </row>
    <row r="44" spans="1:18" ht="15" customHeight="1" thickBot="1" x14ac:dyDescent="0.25">
      <c r="A44" s="821"/>
      <c r="B44" s="818"/>
      <c r="C44" s="458" t="s">
        <v>418</v>
      </c>
      <c r="D44" s="652">
        <f>D40/D43*100</f>
        <v>0.42680001010177543</v>
      </c>
      <c r="E44" s="649"/>
      <c r="F44" s="650">
        <f t="shared" ref="F44" si="62">F40/F43*100</f>
        <v>0.79186755917552165</v>
      </c>
      <c r="G44" s="648"/>
      <c r="H44" s="648"/>
      <c r="I44" s="651"/>
      <c r="J44" s="468">
        <f t="shared" ref="J44" si="63">J40/J43*100</f>
        <v>0.72952247869440712</v>
      </c>
      <c r="K44" s="652">
        <f t="shared" ref="K44" si="64">K40/K43*100</f>
        <v>0.47568710359408034</v>
      </c>
      <c r="L44" s="649"/>
      <c r="M44" s="650">
        <f t="shared" ref="M44" si="65">M40/M43*100</f>
        <v>0.46214300788314461</v>
      </c>
      <c r="N44" s="648"/>
      <c r="O44" s="648"/>
      <c r="P44" s="651"/>
      <c r="Q44" s="306">
        <f t="shared" ref="Q44" si="66">Q40/Q43*100</f>
        <v>0.46465266397233407</v>
      </c>
      <c r="R44" s="473">
        <f t="shared" ref="R44" si="67">R40/R43*100</f>
        <v>0.59769651791410627</v>
      </c>
    </row>
    <row r="45" spans="1:18" ht="15" customHeight="1" x14ac:dyDescent="0.2">
      <c r="A45" s="819" t="s">
        <v>18</v>
      </c>
      <c r="B45" s="732" t="s">
        <v>55</v>
      </c>
      <c r="C45" s="459" t="s">
        <v>430</v>
      </c>
      <c r="D45" s="464">
        <f>'34～40頁'!E307</f>
        <v>81</v>
      </c>
      <c r="E45" s="115">
        <f>'34～40頁'!F307</f>
        <v>50</v>
      </c>
      <c r="F45" s="115">
        <f>'34～40頁'!G307</f>
        <v>60</v>
      </c>
      <c r="G45" s="115">
        <f>'34～40頁'!H307</f>
        <v>179</v>
      </c>
      <c r="H45" s="115">
        <f>'34～40頁'!I307</f>
        <v>127</v>
      </c>
      <c r="I45" s="400">
        <f>'34～40頁'!J307</f>
        <v>266</v>
      </c>
      <c r="J45" s="469">
        <f>SUM(D45:I45)</f>
        <v>763</v>
      </c>
      <c r="K45" s="464">
        <f>'34～40頁'!L307</f>
        <v>81</v>
      </c>
      <c r="L45" s="115">
        <f>'34～40頁'!M307</f>
        <v>55</v>
      </c>
      <c r="M45" s="115">
        <f>'34～40頁'!N307</f>
        <v>40</v>
      </c>
      <c r="N45" s="115">
        <f>'34～40頁'!O307</f>
        <v>73</v>
      </c>
      <c r="O45" s="115">
        <f>'34～40頁'!P307</f>
        <v>200</v>
      </c>
      <c r="P45" s="400">
        <f>'34～40頁'!Q307</f>
        <v>154</v>
      </c>
      <c r="Q45" s="476">
        <f>SUM(K45:P45)</f>
        <v>603</v>
      </c>
      <c r="R45" s="474">
        <f>J45+Q45</f>
        <v>1366</v>
      </c>
    </row>
    <row r="46" spans="1:18" ht="15" customHeight="1" x14ac:dyDescent="0.2">
      <c r="A46" s="820"/>
      <c r="B46" s="817"/>
      <c r="C46" s="456" t="s">
        <v>431</v>
      </c>
      <c r="D46" s="462">
        <f>'32頁'!D54</f>
        <v>78</v>
      </c>
      <c r="E46" s="106">
        <f>'32頁'!E54</f>
        <v>60</v>
      </c>
      <c r="F46" s="106">
        <f>'32頁'!F54</f>
        <v>69</v>
      </c>
      <c r="G46" s="106">
        <f>'32頁'!G54</f>
        <v>198</v>
      </c>
      <c r="H46" s="106">
        <f>'32頁'!H54</f>
        <v>284</v>
      </c>
      <c r="I46" s="399">
        <f>'32頁'!I54</f>
        <v>186</v>
      </c>
      <c r="J46" s="466">
        <f>SUM(D46:I46)</f>
        <v>875</v>
      </c>
      <c r="K46" s="462">
        <f>'32頁'!K54</f>
        <v>91</v>
      </c>
      <c r="L46" s="106">
        <f>'32頁'!L54</f>
        <v>70</v>
      </c>
      <c r="M46" s="106">
        <f>'32頁'!M54</f>
        <v>37</v>
      </c>
      <c r="N46" s="106">
        <f>'32頁'!N54</f>
        <v>42</v>
      </c>
      <c r="O46" s="106">
        <f>'32頁'!O54</f>
        <v>151</v>
      </c>
      <c r="P46" s="399">
        <f>'32頁'!P54</f>
        <v>156</v>
      </c>
      <c r="Q46" s="475">
        <f>SUM(K46:P46)</f>
        <v>547</v>
      </c>
      <c r="R46" s="471">
        <f>J46+Q46</f>
        <v>1422</v>
      </c>
    </row>
    <row r="47" spans="1:18" ht="15" customHeight="1" x14ac:dyDescent="0.2">
      <c r="A47" s="820"/>
      <c r="B47" s="817"/>
      <c r="C47" s="457" t="s">
        <v>407</v>
      </c>
      <c r="D47" s="463">
        <f t="shared" ref="D47:R47" si="68">D45/D46*100</f>
        <v>103.84615384615385</v>
      </c>
      <c r="E47" s="397">
        <f t="shared" si="68"/>
        <v>83.333333333333343</v>
      </c>
      <c r="F47" s="397">
        <f t="shared" si="68"/>
        <v>86.956521739130437</v>
      </c>
      <c r="G47" s="397">
        <f t="shared" si="68"/>
        <v>90.404040404040416</v>
      </c>
      <c r="H47" s="397">
        <f t="shared" si="68"/>
        <v>44.718309859154928</v>
      </c>
      <c r="I47" s="398">
        <f t="shared" si="68"/>
        <v>143.01075268817206</v>
      </c>
      <c r="J47" s="467">
        <f t="shared" si="68"/>
        <v>87.2</v>
      </c>
      <c r="K47" s="463">
        <f t="shared" si="68"/>
        <v>89.010989010989007</v>
      </c>
      <c r="L47" s="397">
        <f t="shared" si="68"/>
        <v>78.571428571428569</v>
      </c>
      <c r="M47" s="397">
        <f t="shared" si="68"/>
        <v>108.10810810810811</v>
      </c>
      <c r="N47" s="397">
        <f t="shared" si="68"/>
        <v>173.80952380952382</v>
      </c>
      <c r="O47" s="397">
        <f t="shared" si="68"/>
        <v>132.45033112582783</v>
      </c>
      <c r="P47" s="398">
        <f t="shared" si="68"/>
        <v>98.71794871794873</v>
      </c>
      <c r="Q47" s="269">
        <f t="shared" si="68"/>
        <v>110.23765996343693</v>
      </c>
      <c r="R47" s="472">
        <f t="shared" si="68"/>
        <v>96.061884669479596</v>
      </c>
    </row>
    <row r="48" spans="1:18" ht="15" customHeight="1" x14ac:dyDescent="0.2">
      <c r="A48" s="820"/>
      <c r="B48" s="817"/>
      <c r="C48" s="457" t="s">
        <v>414</v>
      </c>
      <c r="D48" s="462">
        <v>2382</v>
      </c>
      <c r="E48" s="106">
        <v>14040</v>
      </c>
      <c r="F48" s="106">
        <v>12957</v>
      </c>
      <c r="G48" s="106">
        <v>17255</v>
      </c>
      <c r="H48" s="106">
        <v>12529</v>
      </c>
      <c r="I48" s="399">
        <v>11492</v>
      </c>
      <c r="J48" s="466">
        <v>70655</v>
      </c>
      <c r="K48" s="462">
        <v>12748</v>
      </c>
      <c r="L48" s="106">
        <v>3153</v>
      </c>
      <c r="M48" s="106">
        <v>5816</v>
      </c>
      <c r="N48" s="106">
        <v>12158</v>
      </c>
      <c r="O48" s="106">
        <v>14810</v>
      </c>
      <c r="P48" s="399">
        <v>656</v>
      </c>
      <c r="Q48" s="475">
        <v>49341</v>
      </c>
      <c r="R48" s="471">
        <v>119996</v>
      </c>
    </row>
    <row r="49" spans="1:18" ht="15" customHeight="1" x14ac:dyDescent="0.2">
      <c r="A49" s="820"/>
      <c r="B49" s="817"/>
      <c r="C49" s="457" t="s">
        <v>418</v>
      </c>
      <c r="D49" s="463">
        <f>D45/D48*100</f>
        <v>3.4005037783375318</v>
      </c>
      <c r="E49" s="397">
        <f t="shared" ref="E49" si="69">E45/E48*100</f>
        <v>0.35612535612535612</v>
      </c>
      <c r="F49" s="397">
        <f t="shared" ref="F49" si="70">F45/F48*100</f>
        <v>0.46307015512850197</v>
      </c>
      <c r="G49" s="397">
        <f t="shared" ref="G49" si="71">G45/G48*100</f>
        <v>1.0373804694291511</v>
      </c>
      <c r="H49" s="397">
        <f t="shared" ref="H49" si="72">H45/H48*100</f>
        <v>1.0136483358608028</v>
      </c>
      <c r="I49" s="398">
        <f t="shared" ref="I49" si="73">I45/I48*100</f>
        <v>2.3146536721197353</v>
      </c>
      <c r="J49" s="467">
        <f t="shared" ref="J49" si="74">J45/J48*100</f>
        <v>1.0798952657278325</v>
      </c>
      <c r="K49" s="463">
        <f t="shared" ref="K49" si="75">K45/K48*100</f>
        <v>0.6353937872607468</v>
      </c>
      <c r="L49" s="397">
        <f t="shared" ref="L49" si="76">L45/L48*100</f>
        <v>1.7443704408499843</v>
      </c>
      <c r="M49" s="397">
        <f t="shared" ref="M49" si="77">M45/M48*100</f>
        <v>0.68775790921595592</v>
      </c>
      <c r="N49" s="397">
        <f t="shared" ref="N49" si="78">N45/N48*100</f>
        <v>0.60042770192465866</v>
      </c>
      <c r="O49" s="397">
        <f t="shared" ref="O49" si="79">O45/O48*100</f>
        <v>1.3504388926401081</v>
      </c>
      <c r="P49" s="398">
        <f t="shared" ref="P49" si="80">P45/P48*100</f>
        <v>23.475609756097558</v>
      </c>
      <c r="Q49" s="269">
        <f t="shared" ref="Q49" si="81">Q45/Q48*100</f>
        <v>1.2221073752052047</v>
      </c>
      <c r="R49" s="472">
        <f t="shared" ref="R49" si="82">R45/R48*100</f>
        <v>1.1383712790426348</v>
      </c>
    </row>
    <row r="50" spans="1:18" ht="15" customHeight="1" x14ac:dyDescent="0.2">
      <c r="A50" s="820"/>
      <c r="B50" s="817" t="s">
        <v>57</v>
      </c>
      <c r="C50" s="456" t="str">
        <f>$C$5</f>
        <v>Ｒ３年度</v>
      </c>
      <c r="D50" s="787">
        <f>D45+E45</f>
        <v>131</v>
      </c>
      <c r="E50" s="775"/>
      <c r="F50" s="775">
        <f>SUM(F45:I45)</f>
        <v>632</v>
      </c>
      <c r="G50" s="775"/>
      <c r="H50" s="775"/>
      <c r="I50" s="788"/>
      <c r="J50" s="466">
        <f>D50+F50</f>
        <v>763</v>
      </c>
      <c r="K50" s="787">
        <f>K45+L45</f>
        <v>136</v>
      </c>
      <c r="L50" s="775"/>
      <c r="M50" s="775">
        <f>SUM(M45:P45)</f>
        <v>467</v>
      </c>
      <c r="N50" s="775"/>
      <c r="O50" s="775"/>
      <c r="P50" s="788"/>
      <c r="Q50" s="475">
        <f>K50+M50</f>
        <v>603</v>
      </c>
      <c r="R50" s="471">
        <f>J50+Q50</f>
        <v>1366</v>
      </c>
    </row>
    <row r="51" spans="1:18" ht="15" customHeight="1" x14ac:dyDescent="0.2">
      <c r="A51" s="820"/>
      <c r="B51" s="817"/>
      <c r="C51" s="456" t="str">
        <f>$C$6</f>
        <v>Ｒ２年度</v>
      </c>
      <c r="D51" s="787">
        <f>D46+E46</f>
        <v>138</v>
      </c>
      <c r="E51" s="775"/>
      <c r="F51" s="775">
        <f>SUM(F46:I46)</f>
        <v>737</v>
      </c>
      <c r="G51" s="775"/>
      <c r="H51" s="775"/>
      <c r="I51" s="788"/>
      <c r="J51" s="466">
        <f>D51+F51</f>
        <v>875</v>
      </c>
      <c r="K51" s="787">
        <f>K46+L46</f>
        <v>161</v>
      </c>
      <c r="L51" s="775"/>
      <c r="M51" s="775">
        <f>SUM(M46:P46)</f>
        <v>386</v>
      </c>
      <c r="N51" s="775"/>
      <c r="O51" s="775"/>
      <c r="P51" s="788"/>
      <c r="Q51" s="475">
        <f>K51+M51</f>
        <v>547</v>
      </c>
      <c r="R51" s="471">
        <f>J51+Q51</f>
        <v>1422</v>
      </c>
    </row>
    <row r="52" spans="1:18" ht="15" customHeight="1" x14ac:dyDescent="0.2">
      <c r="A52" s="820"/>
      <c r="B52" s="817"/>
      <c r="C52" s="456" t="s">
        <v>13</v>
      </c>
      <c r="D52" s="798">
        <f>D50/D51*100</f>
        <v>94.927536231884062</v>
      </c>
      <c r="E52" s="777"/>
      <c r="F52" s="777">
        <f>F50/F51*100</f>
        <v>85.753052917232026</v>
      </c>
      <c r="G52" s="777"/>
      <c r="H52" s="777"/>
      <c r="I52" s="799"/>
      <c r="J52" s="467">
        <f>J50/J51*100</f>
        <v>87.2</v>
      </c>
      <c r="K52" s="798">
        <f>K50/K51*100</f>
        <v>84.472049689440993</v>
      </c>
      <c r="L52" s="777"/>
      <c r="M52" s="777">
        <f>M50/M51*100</f>
        <v>120.98445595854923</v>
      </c>
      <c r="N52" s="777"/>
      <c r="O52" s="777"/>
      <c r="P52" s="799"/>
      <c r="Q52" s="269">
        <f>Q50/Q51*100</f>
        <v>110.23765996343693</v>
      </c>
      <c r="R52" s="472">
        <f>R50/R51*100</f>
        <v>96.061884669479596</v>
      </c>
    </row>
    <row r="53" spans="1:18" ht="15" customHeight="1" x14ac:dyDescent="0.2">
      <c r="A53" s="820"/>
      <c r="B53" s="817"/>
      <c r="C53" s="457" t="s">
        <v>414</v>
      </c>
      <c r="D53" s="769">
        <v>16422</v>
      </c>
      <c r="E53" s="767"/>
      <c r="F53" s="765">
        <v>54233</v>
      </c>
      <c r="G53" s="766"/>
      <c r="H53" s="766"/>
      <c r="I53" s="768"/>
      <c r="J53" s="466">
        <v>70655</v>
      </c>
      <c r="K53" s="769">
        <v>15901</v>
      </c>
      <c r="L53" s="767"/>
      <c r="M53" s="765">
        <v>33440</v>
      </c>
      <c r="N53" s="766"/>
      <c r="O53" s="766"/>
      <c r="P53" s="768"/>
      <c r="Q53" s="475">
        <v>49341</v>
      </c>
      <c r="R53" s="471">
        <v>119996</v>
      </c>
    </row>
    <row r="54" spans="1:18" ht="15" customHeight="1" thickBot="1" x14ac:dyDescent="0.25">
      <c r="A54" s="821"/>
      <c r="B54" s="818"/>
      <c r="C54" s="458" t="s">
        <v>418</v>
      </c>
      <c r="D54" s="652">
        <f>D50/D53*100</f>
        <v>0.7977103885032274</v>
      </c>
      <c r="E54" s="649"/>
      <c r="F54" s="650">
        <f t="shared" ref="F54" si="83">F50/F53*100</f>
        <v>1.1653421348625375</v>
      </c>
      <c r="G54" s="648"/>
      <c r="H54" s="648"/>
      <c r="I54" s="651"/>
      <c r="J54" s="468">
        <f t="shared" ref="J54" si="84">J50/J53*100</f>
        <v>1.0798952657278325</v>
      </c>
      <c r="K54" s="652">
        <f t="shared" ref="K54" si="85">K50/K53*100</f>
        <v>0.85529211999245336</v>
      </c>
      <c r="L54" s="649"/>
      <c r="M54" s="650">
        <f t="shared" ref="M54" si="86">M50/M53*100</f>
        <v>1.3965311004784688</v>
      </c>
      <c r="N54" s="648"/>
      <c r="O54" s="648"/>
      <c r="P54" s="651"/>
      <c r="Q54" s="306">
        <f t="shared" ref="Q54" si="87">Q50/Q53*100</f>
        <v>1.2221073752052047</v>
      </c>
      <c r="R54" s="473">
        <f t="shared" ref="R54" si="88">R50/R53*100</f>
        <v>1.1383712790426348</v>
      </c>
    </row>
    <row r="55" spans="1:18" ht="15" customHeight="1" x14ac:dyDescent="0.2">
      <c r="A55" s="819" t="s">
        <v>19</v>
      </c>
      <c r="B55" s="732" t="s">
        <v>55</v>
      </c>
      <c r="C55" s="459" t="s">
        <v>430</v>
      </c>
      <c r="D55" s="464">
        <f>'34～40頁'!E351</f>
        <v>12</v>
      </c>
      <c r="E55" s="115">
        <f>'34～40頁'!F351</f>
        <v>13</v>
      </c>
      <c r="F55" s="115">
        <f>'34～40頁'!G351</f>
        <v>51</v>
      </c>
      <c r="G55" s="115">
        <f>'34～40頁'!H351</f>
        <v>136</v>
      </c>
      <c r="H55" s="115">
        <f>'34～40頁'!I351</f>
        <v>131</v>
      </c>
      <c r="I55" s="400">
        <f>'34～40頁'!J351</f>
        <v>35</v>
      </c>
      <c r="J55" s="469">
        <f>SUM(D55:I55)</f>
        <v>378</v>
      </c>
      <c r="K55" s="464">
        <f>'34～40頁'!L351</f>
        <v>25</v>
      </c>
      <c r="L55" s="115">
        <f>'34～40頁'!M351</f>
        <v>22</v>
      </c>
      <c r="M55" s="115">
        <f>'34～40頁'!N351</f>
        <v>33</v>
      </c>
      <c r="N55" s="115">
        <f>'34～40頁'!O351</f>
        <v>31</v>
      </c>
      <c r="O55" s="115">
        <f>'34～40頁'!P351</f>
        <v>35</v>
      </c>
      <c r="P55" s="400">
        <f>'34～40頁'!Q351</f>
        <v>92</v>
      </c>
      <c r="Q55" s="476">
        <f>SUM(K55:P55)</f>
        <v>238</v>
      </c>
      <c r="R55" s="474">
        <f>J55+Q55</f>
        <v>616</v>
      </c>
    </row>
    <row r="56" spans="1:18" ht="15" customHeight="1" x14ac:dyDescent="0.2">
      <c r="A56" s="820"/>
      <c r="B56" s="817"/>
      <c r="C56" s="456" t="s">
        <v>431</v>
      </c>
      <c r="D56" s="462">
        <f>'32頁'!D66</f>
        <v>46</v>
      </c>
      <c r="E56" s="106">
        <f>'32頁'!E66</f>
        <v>56</v>
      </c>
      <c r="F56" s="106">
        <f>'32頁'!F66</f>
        <v>48</v>
      </c>
      <c r="G56" s="106">
        <f>'32頁'!G66</f>
        <v>99</v>
      </c>
      <c r="H56" s="106">
        <f>'32頁'!H66</f>
        <v>75</v>
      </c>
      <c r="I56" s="399">
        <f>'32頁'!I66</f>
        <v>45</v>
      </c>
      <c r="J56" s="466">
        <f>SUM(D56:I56)</f>
        <v>369</v>
      </c>
      <c r="K56" s="462">
        <f>'32頁'!K66</f>
        <v>55</v>
      </c>
      <c r="L56" s="106">
        <f>'32頁'!L66</f>
        <v>58</v>
      </c>
      <c r="M56" s="106">
        <f>'32頁'!M66</f>
        <v>31</v>
      </c>
      <c r="N56" s="106">
        <f>'32頁'!N66</f>
        <v>24</v>
      </c>
      <c r="O56" s="106">
        <f>'32頁'!O66</f>
        <v>31</v>
      </c>
      <c r="P56" s="399">
        <f>'32頁'!P66</f>
        <v>29</v>
      </c>
      <c r="Q56" s="475">
        <f>SUM(K56:P56)</f>
        <v>228</v>
      </c>
      <c r="R56" s="471">
        <f>J56+Q56</f>
        <v>597</v>
      </c>
    </row>
    <row r="57" spans="1:18" ht="15" customHeight="1" x14ac:dyDescent="0.2">
      <c r="A57" s="820"/>
      <c r="B57" s="817"/>
      <c r="C57" s="457" t="s">
        <v>407</v>
      </c>
      <c r="D57" s="463">
        <f t="shared" ref="D57:R57" si="89">D55/D56*100</f>
        <v>26.086956521739129</v>
      </c>
      <c r="E57" s="397">
        <f t="shared" si="89"/>
        <v>23.214285714285715</v>
      </c>
      <c r="F57" s="397">
        <f t="shared" si="89"/>
        <v>106.25</v>
      </c>
      <c r="G57" s="397">
        <f t="shared" si="89"/>
        <v>137.37373737373736</v>
      </c>
      <c r="H57" s="397">
        <f t="shared" si="89"/>
        <v>174.66666666666666</v>
      </c>
      <c r="I57" s="398">
        <f t="shared" si="89"/>
        <v>77.777777777777786</v>
      </c>
      <c r="J57" s="467">
        <f t="shared" si="89"/>
        <v>102.4390243902439</v>
      </c>
      <c r="K57" s="463">
        <f t="shared" si="89"/>
        <v>45.454545454545453</v>
      </c>
      <c r="L57" s="397">
        <f t="shared" si="89"/>
        <v>37.931034482758619</v>
      </c>
      <c r="M57" s="397">
        <f t="shared" si="89"/>
        <v>106.45161290322579</v>
      </c>
      <c r="N57" s="397">
        <f t="shared" si="89"/>
        <v>129.16666666666669</v>
      </c>
      <c r="O57" s="397">
        <f t="shared" si="89"/>
        <v>112.90322580645163</v>
      </c>
      <c r="P57" s="398">
        <f t="shared" si="89"/>
        <v>317.24137931034483</v>
      </c>
      <c r="Q57" s="269">
        <f t="shared" si="89"/>
        <v>104.3859649122807</v>
      </c>
      <c r="R57" s="472">
        <f t="shared" si="89"/>
        <v>103.1825795644891</v>
      </c>
    </row>
    <row r="58" spans="1:18" ht="15" customHeight="1" x14ac:dyDescent="0.2">
      <c r="A58" s="820"/>
      <c r="B58" s="817"/>
      <c r="C58" s="457" t="s">
        <v>414</v>
      </c>
      <c r="D58" s="462">
        <v>3881</v>
      </c>
      <c r="E58" s="106">
        <v>11535</v>
      </c>
      <c r="F58" s="106">
        <v>10782</v>
      </c>
      <c r="G58" s="106">
        <v>16993</v>
      </c>
      <c r="H58" s="106">
        <v>11630</v>
      </c>
      <c r="I58" s="399">
        <v>7762</v>
      </c>
      <c r="J58" s="466">
        <v>62583</v>
      </c>
      <c r="K58" s="462">
        <v>10086</v>
      </c>
      <c r="L58" s="106">
        <v>6716</v>
      </c>
      <c r="M58" s="106">
        <v>25905</v>
      </c>
      <c r="N58" s="106">
        <v>27091</v>
      </c>
      <c r="O58" s="106">
        <v>28525</v>
      </c>
      <c r="P58" s="399">
        <v>1798</v>
      </c>
      <c r="Q58" s="475">
        <v>100121</v>
      </c>
      <c r="R58" s="471">
        <v>162704</v>
      </c>
    </row>
    <row r="59" spans="1:18" ht="15" customHeight="1" x14ac:dyDescent="0.2">
      <c r="A59" s="820"/>
      <c r="B59" s="817"/>
      <c r="C59" s="457" t="s">
        <v>418</v>
      </c>
      <c r="D59" s="463">
        <f>D55/D58*100</f>
        <v>0.30919866013913938</v>
      </c>
      <c r="E59" s="397">
        <f t="shared" ref="E59" si="90">E55/E58*100</f>
        <v>0.11270047680970957</v>
      </c>
      <c r="F59" s="397">
        <f t="shared" ref="F59" si="91">F55/F58*100</f>
        <v>0.47301057317751805</v>
      </c>
      <c r="G59" s="397">
        <f t="shared" ref="G59" si="92">G55/G58*100</f>
        <v>0.80032954746071905</v>
      </c>
      <c r="H59" s="397">
        <f t="shared" ref="H59" si="93">H55/H58*100</f>
        <v>1.1263972484952709</v>
      </c>
      <c r="I59" s="398">
        <f t="shared" ref="I59" si="94">I55/I58*100</f>
        <v>0.45091471270291161</v>
      </c>
      <c r="J59" s="467">
        <f t="shared" ref="J59" si="95">J55/J58*100</f>
        <v>0.60399789080101629</v>
      </c>
      <c r="K59" s="463">
        <f t="shared" ref="K59" si="96">K55/K58*100</f>
        <v>0.24786833234186004</v>
      </c>
      <c r="L59" s="397">
        <f t="shared" ref="L59" si="97">L55/L58*100</f>
        <v>0.3275759380583681</v>
      </c>
      <c r="M59" s="397">
        <f t="shared" ref="M59" si="98">M55/M58*100</f>
        <v>0.12738853503184713</v>
      </c>
      <c r="N59" s="397">
        <f t="shared" ref="N59" si="99">N55/N58*100</f>
        <v>0.11442914621091875</v>
      </c>
      <c r="O59" s="397">
        <f t="shared" ref="O59" si="100">O55/O58*100</f>
        <v>0.1226993865030675</v>
      </c>
      <c r="P59" s="398">
        <f t="shared" ref="P59" si="101">P55/P58*100</f>
        <v>5.1167964404894333</v>
      </c>
      <c r="Q59" s="269">
        <f t="shared" ref="Q59" si="102">Q55/Q58*100</f>
        <v>0.23771236803467802</v>
      </c>
      <c r="R59" s="472">
        <f t="shared" ref="R59" si="103">R55/R58*100</f>
        <v>0.37860163241223321</v>
      </c>
    </row>
    <row r="60" spans="1:18" ht="15" customHeight="1" x14ac:dyDescent="0.2">
      <c r="A60" s="820"/>
      <c r="B60" s="817" t="s">
        <v>57</v>
      </c>
      <c r="C60" s="456" t="str">
        <f>$C$5</f>
        <v>Ｒ３年度</v>
      </c>
      <c r="D60" s="787">
        <f>D55+E55</f>
        <v>25</v>
      </c>
      <c r="E60" s="775"/>
      <c r="F60" s="775">
        <f>SUM(F55:I55)</f>
        <v>353</v>
      </c>
      <c r="G60" s="775"/>
      <c r="H60" s="775"/>
      <c r="I60" s="788"/>
      <c r="J60" s="466">
        <f>D60+F60</f>
        <v>378</v>
      </c>
      <c r="K60" s="787">
        <f>K55+L55</f>
        <v>47</v>
      </c>
      <c r="L60" s="775"/>
      <c r="M60" s="775">
        <f>SUM(M55:P55)</f>
        <v>191</v>
      </c>
      <c r="N60" s="775"/>
      <c r="O60" s="775"/>
      <c r="P60" s="788"/>
      <c r="Q60" s="475">
        <f>K60+M60</f>
        <v>238</v>
      </c>
      <c r="R60" s="471">
        <f>J60+Q60</f>
        <v>616</v>
      </c>
    </row>
    <row r="61" spans="1:18" ht="15" customHeight="1" x14ac:dyDescent="0.2">
      <c r="A61" s="820"/>
      <c r="B61" s="817"/>
      <c r="C61" s="456" t="str">
        <f>$C$6</f>
        <v>Ｒ２年度</v>
      </c>
      <c r="D61" s="787">
        <f>D56+E56</f>
        <v>102</v>
      </c>
      <c r="E61" s="775"/>
      <c r="F61" s="775">
        <f>SUM(F56:I56)</f>
        <v>267</v>
      </c>
      <c r="G61" s="775"/>
      <c r="H61" s="775"/>
      <c r="I61" s="788"/>
      <c r="J61" s="466">
        <f>D61+F61</f>
        <v>369</v>
      </c>
      <c r="K61" s="787">
        <f>K56+L56</f>
        <v>113</v>
      </c>
      <c r="L61" s="775"/>
      <c r="M61" s="775">
        <f>SUM(M56:P56)</f>
        <v>115</v>
      </c>
      <c r="N61" s="775"/>
      <c r="O61" s="775"/>
      <c r="P61" s="788"/>
      <c r="Q61" s="475">
        <f>K61+M61</f>
        <v>228</v>
      </c>
      <c r="R61" s="471">
        <f>J61+Q61</f>
        <v>597</v>
      </c>
    </row>
    <row r="62" spans="1:18" ht="15" customHeight="1" x14ac:dyDescent="0.2">
      <c r="A62" s="820"/>
      <c r="B62" s="817"/>
      <c r="C62" s="456" t="s">
        <v>13</v>
      </c>
      <c r="D62" s="798">
        <f>D60/D61*100</f>
        <v>24.509803921568626</v>
      </c>
      <c r="E62" s="777"/>
      <c r="F62" s="777">
        <f>F60/F61*100</f>
        <v>132.20973782771534</v>
      </c>
      <c r="G62" s="777"/>
      <c r="H62" s="777"/>
      <c r="I62" s="799"/>
      <c r="J62" s="467">
        <f>J60/J61*100</f>
        <v>102.4390243902439</v>
      </c>
      <c r="K62" s="798">
        <f>K60/K61*100</f>
        <v>41.592920353982301</v>
      </c>
      <c r="L62" s="777"/>
      <c r="M62" s="777">
        <f>M60/M61*100</f>
        <v>166.08695652173913</v>
      </c>
      <c r="N62" s="777"/>
      <c r="O62" s="777"/>
      <c r="P62" s="799"/>
      <c r="Q62" s="269">
        <f>Q60/Q61*100</f>
        <v>104.3859649122807</v>
      </c>
      <c r="R62" s="472">
        <f>R60/R61*100</f>
        <v>103.1825795644891</v>
      </c>
    </row>
    <row r="63" spans="1:18" ht="15" customHeight="1" x14ac:dyDescent="0.2">
      <c r="A63" s="820"/>
      <c r="B63" s="817"/>
      <c r="C63" s="457" t="s">
        <v>414</v>
      </c>
      <c r="D63" s="769">
        <v>15416</v>
      </c>
      <c r="E63" s="767"/>
      <c r="F63" s="765">
        <v>47167</v>
      </c>
      <c r="G63" s="766"/>
      <c r="H63" s="766"/>
      <c r="I63" s="768"/>
      <c r="J63" s="466">
        <v>62583</v>
      </c>
      <c r="K63" s="769">
        <v>16802</v>
      </c>
      <c r="L63" s="767"/>
      <c r="M63" s="765">
        <v>83319</v>
      </c>
      <c r="N63" s="766"/>
      <c r="O63" s="766"/>
      <c r="P63" s="768"/>
      <c r="Q63" s="475">
        <v>100121</v>
      </c>
      <c r="R63" s="471">
        <v>162704</v>
      </c>
    </row>
    <row r="64" spans="1:18" ht="15" customHeight="1" thickBot="1" x14ac:dyDescent="0.25">
      <c r="A64" s="821"/>
      <c r="B64" s="818"/>
      <c r="C64" s="458" t="s">
        <v>418</v>
      </c>
      <c r="D64" s="652">
        <f>D60/D63*100</f>
        <v>0.1621691748832382</v>
      </c>
      <c r="E64" s="649"/>
      <c r="F64" s="650">
        <f t="shared" ref="F64" si="104">F60/F63*100</f>
        <v>0.74840460491445293</v>
      </c>
      <c r="G64" s="648"/>
      <c r="H64" s="648"/>
      <c r="I64" s="651"/>
      <c r="J64" s="468">
        <f t="shared" ref="J64" si="105">J60/J63*100</f>
        <v>0.60399789080101629</v>
      </c>
      <c r="K64" s="652">
        <f t="shared" ref="K64" si="106">K60/K63*100</f>
        <v>0.27972860373765029</v>
      </c>
      <c r="L64" s="649"/>
      <c r="M64" s="650">
        <f t="shared" ref="M64" si="107">M60/M63*100</f>
        <v>0.22923942918181925</v>
      </c>
      <c r="N64" s="648"/>
      <c r="O64" s="648"/>
      <c r="P64" s="651"/>
      <c r="Q64" s="306">
        <f t="shared" ref="Q64" si="108">Q60/Q63*100</f>
        <v>0.23771236803467802</v>
      </c>
      <c r="R64" s="473">
        <f t="shared" ref="R64" si="109">R60/R63*100</f>
        <v>0.37860163241223321</v>
      </c>
    </row>
    <row r="65" spans="1:18" ht="15" customHeight="1" x14ac:dyDescent="0.2">
      <c r="A65" s="819" t="s">
        <v>20</v>
      </c>
      <c r="B65" s="732" t="s">
        <v>55</v>
      </c>
      <c r="C65" s="459" t="s">
        <v>430</v>
      </c>
      <c r="D65" s="464">
        <f>'34～40頁'!E397</f>
        <v>83</v>
      </c>
      <c r="E65" s="115">
        <f>'34～40頁'!F397</f>
        <v>132</v>
      </c>
      <c r="F65" s="115">
        <f>'34～40頁'!G397</f>
        <v>106</v>
      </c>
      <c r="G65" s="115">
        <f>'34～40頁'!H397</f>
        <v>262</v>
      </c>
      <c r="H65" s="115">
        <f>'34～40頁'!I397</f>
        <v>419</v>
      </c>
      <c r="I65" s="400">
        <f>'34～40頁'!J397</f>
        <v>269</v>
      </c>
      <c r="J65" s="469">
        <f>SUM(D65:I65)</f>
        <v>1271</v>
      </c>
      <c r="K65" s="464">
        <f>'34～40頁'!L397</f>
        <v>336</v>
      </c>
      <c r="L65" s="115">
        <f>'34～40頁'!M397</f>
        <v>230</v>
      </c>
      <c r="M65" s="115">
        <f>'34～40頁'!N397</f>
        <v>174</v>
      </c>
      <c r="N65" s="115">
        <f>'34～40頁'!O397</f>
        <v>117</v>
      </c>
      <c r="O65" s="115">
        <f>'34～40頁'!P397</f>
        <v>178</v>
      </c>
      <c r="P65" s="400">
        <f>'34～40頁'!Q397</f>
        <v>156</v>
      </c>
      <c r="Q65" s="476">
        <f>SUM(K65:P65)</f>
        <v>1191</v>
      </c>
      <c r="R65" s="474">
        <f>J65+Q65</f>
        <v>2462</v>
      </c>
    </row>
    <row r="66" spans="1:18" ht="15" customHeight="1" x14ac:dyDescent="0.2">
      <c r="A66" s="820"/>
      <c r="B66" s="817"/>
      <c r="C66" s="456" t="s">
        <v>431</v>
      </c>
      <c r="D66" s="462">
        <f>'32頁'!D78</f>
        <v>109</v>
      </c>
      <c r="E66" s="106">
        <f>'32頁'!E78</f>
        <v>58</v>
      </c>
      <c r="F66" s="106">
        <f>'32頁'!F78</f>
        <v>77</v>
      </c>
      <c r="G66" s="106">
        <f>'32頁'!G78</f>
        <v>381</v>
      </c>
      <c r="H66" s="106">
        <f>'32頁'!H78</f>
        <v>540</v>
      </c>
      <c r="I66" s="399">
        <f>'32頁'!I78</f>
        <v>327</v>
      </c>
      <c r="J66" s="466">
        <f>SUM(D66:I66)</f>
        <v>1492</v>
      </c>
      <c r="K66" s="462">
        <f>'32頁'!K78</f>
        <v>205</v>
      </c>
      <c r="L66" s="106">
        <f>'32頁'!L78</f>
        <v>103</v>
      </c>
      <c r="M66" s="106">
        <f>'32頁'!M78</f>
        <v>103</v>
      </c>
      <c r="N66" s="106">
        <f>'32頁'!N78</f>
        <v>108</v>
      </c>
      <c r="O66" s="106">
        <f>'32頁'!O78</f>
        <v>98</v>
      </c>
      <c r="P66" s="399">
        <f>'32頁'!P78</f>
        <v>132</v>
      </c>
      <c r="Q66" s="475">
        <f>SUM(K66:P66)</f>
        <v>749</v>
      </c>
      <c r="R66" s="471">
        <f>J66+Q66</f>
        <v>2241</v>
      </c>
    </row>
    <row r="67" spans="1:18" ht="15" customHeight="1" x14ac:dyDescent="0.2">
      <c r="A67" s="820"/>
      <c r="B67" s="817"/>
      <c r="C67" s="457" t="s">
        <v>407</v>
      </c>
      <c r="D67" s="463">
        <f t="shared" ref="D67:R67" si="110">D65/D66*100</f>
        <v>76.146788990825684</v>
      </c>
      <c r="E67" s="397">
        <f t="shared" si="110"/>
        <v>227.58620689655174</v>
      </c>
      <c r="F67" s="397">
        <f t="shared" si="110"/>
        <v>137.66233766233768</v>
      </c>
      <c r="G67" s="397">
        <f t="shared" si="110"/>
        <v>68.766404199475062</v>
      </c>
      <c r="H67" s="397">
        <f t="shared" si="110"/>
        <v>77.592592592592595</v>
      </c>
      <c r="I67" s="398">
        <f t="shared" si="110"/>
        <v>82.262996941896034</v>
      </c>
      <c r="J67" s="467">
        <f t="shared" si="110"/>
        <v>85.187667560321714</v>
      </c>
      <c r="K67" s="463">
        <f t="shared" si="110"/>
        <v>163.90243902439025</v>
      </c>
      <c r="L67" s="397">
        <f t="shared" si="110"/>
        <v>223.30097087378641</v>
      </c>
      <c r="M67" s="397">
        <f t="shared" si="110"/>
        <v>168.93203883495144</v>
      </c>
      <c r="N67" s="397">
        <f t="shared" si="110"/>
        <v>108.33333333333333</v>
      </c>
      <c r="O67" s="397">
        <f t="shared" si="110"/>
        <v>181.63265306122449</v>
      </c>
      <c r="P67" s="398">
        <f t="shared" si="110"/>
        <v>118.18181818181819</v>
      </c>
      <c r="Q67" s="269">
        <f t="shared" si="110"/>
        <v>159.0120160213618</v>
      </c>
      <c r="R67" s="472">
        <f t="shared" si="110"/>
        <v>109.86166889781347</v>
      </c>
    </row>
    <row r="68" spans="1:18" ht="15" customHeight="1" x14ac:dyDescent="0.2">
      <c r="A68" s="820"/>
      <c r="B68" s="817"/>
      <c r="C68" s="457" t="s">
        <v>414</v>
      </c>
      <c r="D68" s="462">
        <v>5988</v>
      </c>
      <c r="E68" s="106">
        <v>17888</v>
      </c>
      <c r="F68" s="106">
        <v>14949</v>
      </c>
      <c r="G68" s="106">
        <v>18716</v>
      </c>
      <c r="H68" s="106">
        <v>16169</v>
      </c>
      <c r="I68" s="399">
        <v>11892</v>
      </c>
      <c r="J68" s="466">
        <v>85602</v>
      </c>
      <c r="K68" s="462">
        <v>18068</v>
      </c>
      <c r="L68" s="106">
        <v>8562</v>
      </c>
      <c r="M68" s="106">
        <v>14518</v>
      </c>
      <c r="N68" s="106">
        <v>25283</v>
      </c>
      <c r="O68" s="106">
        <v>23123</v>
      </c>
      <c r="P68" s="399">
        <v>850</v>
      </c>
      <c r="Q68" s="475">
        <v>90404</v>
      </c>
      <c r="R68" s="471">
        <v>176006</v>
      </c>
    </row>
    <row r="69" spans="1:18" ht="15" customHeight="1" x14ac:dyDescent="0.2">
      <c r="A69" s="820"/>
      <c r="B69" s="817"/>
      <c r="C69" s="457" t="s">
        <v>418</v>
      </c>
      <c r="D69" s="463">
        <f>D65/D68*100</f>
        <v>1.3861055444221777</v>
      </c>
      <c r="E69" s="397">
        <f t="shared" ref="E69" si="111">E65/E68*100</f>
        <v>0.73792486583184258</v>
      </c>
      <c r="F69" s="397">
        <f t="shared" ref="F69" si="112">F65/F68*100</f>
        <v>0.7090775302695832</v>
      </c>
      <c r="G69" s="397">
        <f t="shared" ref="G69" si="113">G65/G68*100</f>
        <v>1.3998717674716821</v>
      </c>
      <c r="H69" s="397">
        <f t="shared" ref="H69" si="114">H65/H68*100</f>
        <v>2.5913785639186098</v>
      </c>
      <c r="I69" s="398">
        <f t="shared" ref="I69" si="115">I65/I68*100</f>
        <v>2.2620248906828118</v>
      </c>
      <c r="J69" s="467">
        <f t="shared" ref="J69" si="116">J65/J68*100</f>
        <v>1.4847783930282001</v>
      </c>
      <c r="K69" s="463">
        <f t="shared" ref="K69" si="117">K65/K68*100</f>
        <v>1.8596413548815587</v>
      </c>
      <c r="L69" s="397">
        <f t="shared" ref="L69" si="118">L65/L68*100</f>
        <v>2.6862882504087833</v>
      </c>
      <c r="M69" s="397">
        <f t="shared" ref="M69" si="119">M65/M68*100</f>
        <v>1.1985121917619506</v>
      </c>
      <c r="N69" s="397">
        <f t="shared" ref="N69" si="120">N65/N68*100</f>
        <v>0.46276153937428305</v>
      </c>
      <c r="O69" s="397">
        <f t="shared" ref="O69" si="121">O65/O68*100</f>
        <v>0.76979630670760713</v>
      </c>
      <c r="P69" s="398">
        <f t="shared" ref="P69" si="122">P65/P68*100</f>
        <v>18.352941176470587</v>
      </c>
      <c r="Q69" s="269">
        <f t="shared" ref="Q69" si="123">Q65/Q68*100</f>
        <v>1.317419583204283</v>
      </c>
      <c r="R69" s="472">
        <f t="shared" ref="R69" si="124">R65/R68*100</f>
        <v>1.3988159494562686</v>
      </c>
    </row>
    <row r="70" spans="1:18" ht="15" customHeight="1" x14ac:dyDescent="0.2">
      <c r="A70" s="820"/>
      <c r="B70" s="817" t="s">
        <v>57</v>
      </c>
      <c r="C70" s="456" t="str">
        <f>$C$5</f>
        <v>Ｒ３年度</v>
      </c>
      <c r="D70" s="787">
        <f>D65+E65</f>
        <v>215</v>
      </c>
      <c r="E70" s="775"/>
      <c r="F70" s="775">
        <f>SUM(F65:I65)</f>
        <v>1056</v>
      </c>
      <c r="G70" s="775"/>
      <c r="H70" s="775"/>
      <c r="I70" s="788"/>
      <c r="J70" s="466">
        <f>D70+F70</f>
        <v>1271</v>
      </c>
      <c r="K70" s="787">
        <f>K65+L65</f>
        <v>566</v>
      </c>
      <c r="L70" s="775"/>
      <c r="M70" s="775">
        <f>SUM(M65:P65)</f>
        <v>625</v>
      </c>
      <c r="N70" s="775"/>
      <c r="O70" s="775"/>
      <c r="P70" s="788"/>
      <c r="Q70" s="475">
        <f>K70+M70</f>
        <v>1191</v>
      </c>
      <c r="R70" s="471">
        <f>J70+Q70</f>
        <v>2462</v>
      </c>
    </row>
    <row r="71" spans="1:18" ht="15" customHeight="1" x14ac:dyDescent="0.2">
      <c r="A71" s="820"/>
      <c r="B71" s="817"/>
      <c r="C71" s="456" t="str">
        <f>$C$6</f>
        <v>Ｒ２年度</v>
      </c>
      <c r="D71" s="787">
        <f>D66+E66</f>
        <v>167</v>
      </c>
      <c r="E71" s="775"/>
      <c r="F71" s="775">
        <f>SUM(F66:I66)</f>
        <v>1325</v>
      </c>
      <c r="G71" s="775"/>
      <c r="H71" s="775"/>
      <c r="I71" s="788"/>
      <c r="J71" s="466">
        <f>D71+F71</f>
        <v>1492</v>
      </c>
      <c r="K71" s="787">
        <f>K66+L66</f>
        <v>308</v>
      </c>
      <c r="L71" s="775"/>
      <c r="M71" s="775">
        <f>SUM(M66:P66)</f>
        <v>441</v>
      </c>
      <c r="N71" s="775"/>
      <c r="O71" s="775"/>
      <c r="P71" s="788"/>
      <c r="Q71" s="475">
        <f>K71+M71</f>
        <v>749</v>
      </c>
      <c r="R71" s="471">
        <f>J71+Q71</f>
        <v>2241</v>
      </c>
    </row>
    <row r="72" spans="1:18" ht="15" customHeight="1" x14ac:dyDescent="0.2">
      <c r="A72" s="820"/>
      <c r="B72" s="817"/>
      <c r="C72" s="456" t="s">
        <v>13</v>
      </c>
      <c r="D72" s="798">
        <f>D70/D71*100</f>
        <v>128.74251497005989</v>
      </c>
      <c r="E72" s="777"/>
      <c r="F72" s="777">
        <f>F70/F71*100</f>
        <v>79.698113207547166</v>
      </c>
      <c r="G72" s="777"/>
      <c r="H72" s="777"/>
      <c r="I72" s="799"/>
      <c r="J72" s="467">
        <f>J70/J71*100</f>
        <v>85.187667560321714</v>
      </c>
      <c r="K72" s="798">
        <f>K70/K71*100</f>
        <v>183.76623376623377</v>
      </c>
      <c r="L72" s="777"/>
      <c r="M72" s="777">
        <f>M70/M71*100</f>
        <v>141.7233560090703</v>
      </c>
      <c r="N72" s="777"/>
      <c r="O72" s="777"/>
      <c r="P72" s="799"/>
      <c r="Q72" s="269">
        <f>Q70/Q71*100</f>
        <v>159.0120160213618</v>
      </c>
      <c r="R72" s="472">
        <f>R70/R71*100</f>
        <v>109.86166889781347</v>
      </c>
    </row>
    <row r="73" spans="1:18" ht="15" customHeight="1" x14ac:dyDescent="0.2">
      <c r="A73" s="820"/>
      <c r="B73" s="817"/>
      <c r="C73" s="457" t="s">
        <v>414</v>
      </c>
      <c r="D73" s="769">
        <v>23876</v>
      </c>
      <c r="E73" s="767"/>
      <c r="F73" s="765">
        <v>61726</v>
      </c>
      <c r="G73" s="766"/>
      <c r="H73" s="766"/>
      <c r="I73" s="768"/>
      <c r="J73" s="466">
        <v>85602</v>
      </c>
      <c r="K73" s="769">
        <v>26630</v>
      </c>
      <c r="L73" s="767"/>
      <c r="M73" s="765">
        <v>63774</v>
      </c>
      <c r="N73" s="766"/>
      <c r="O73" s="766"/>
      <c r="P73" s="768"/>
      <c r="Q73" s="475">
        <v>90404</v>
      </c>
      <c r="R73" s="471">
        <v>176006</v>
      </c>
    </row>
    <row r="74" spans="1:18" ht="15" customHeight="1" thickBot="1" x14ac:dyDescent="0.25">
      <c r="A74" s="821"/>
      <c r="B74" s="818"/>
      <c r="C74" s="458" t="s">
        <v>418</v>
      </c>
      <c r="D74" s="652">
        <f>D70/D73*100</f>
        <v>0.90048584352487859</v>
      </c>
      <c r="E74" s="649"/>
      <c r="F74" s="650">
        <f t="shared" ref="F74" si="125">F70/F73*100</f>
        <v>1.7107863785114863</v>
      </c>
      <c r="G74" s="648"/>
      <c r="H74" s="648"/>
      <c r="I74" s="651"/>
      <c r="J74" s="468">
        <f t="shared" ref="J74" si="126">J70/J73*100</f>
        <v>1.4847783930282001</v>
      </c>
      <c r="K74" s="652">
        <f t="shared" ref="K74" si="127">K70/K73*100</f>
        <v>2.1254224558768309</v>
      </c>
      <c r="L74" s="649"/>
      <c r="M74" s="650">
        <f t="shared" ref="M74" si="128">M70/M73*100</f>
        <v>0.98002320694954048</v>
      </c>
      <c r="N74" s="648"/>
      <c r="O74" s="648"/>
      <c r="P74" s="651"/>
      <c r="Q74" s="306">
        <f t="shared" ref="Q74" si="129">Q70/Q73*100</f>
        <v>1.317419583204283</v>
      </c>
      <c r="R74" s="473">
        <f t="shared" ref="R74" si="130">R70/R73*100</f>
        <v>1.3988159494562686</v>
      </c>
    </row>
    <row r="75" spans="1:18" ht="16.5" customHeight="1" x14ac:dyDescent="0.2">
      <c r="D75" s="52"/>
    </row>
  </sheetData>
  <mergeCells count="170">
    <mergeCell ref="M74:P74"/>
    <mergeCell ref="M73:P73"/>
    <mergeCell ref="K74:L74"/>
    <mergeCell ref="K73:L73"/>
    <mergeCell ref="F74:I74"/>
    <mergeCell ref="F73:I73"/>
    <mergeCell ref="D74:E74"/>
    <mergeCell ref="D73:E73"/>
    <mergeCell ref="K54:L54"/>
    <mergeCell ref="D72:E72"/>
    <mergeCell ref="F72:I72"/>
    <mergeCell ref="K72:L72"/>
    <mergeCell ref="M72:P72"/>
    <mergeCell ref="D70:E70"/>
    <mergeCell ref="F70:I70"/>
    <mergeCell ref="K70:L70"/>
    <mergeCell ref="M70:P70"/>
    <mergeCell ref="D71:E71"/>
    <mergeCell ref="F71:I71"/>
    <mergeCell ref="F62:I62"/>
    <mergeCell ref="K62:L62"/>
    <mergeCell ref="M62:P62"/>
    <mergeCell ref="K71:L71"/>
    <mergeCell ref="M71:P71"/>
    <mergeCell ref="F54:I54"/>
    <mergeCell ref="F53:I53"/>
    <mergeCell ref="D54:E54"/>
    <mergeCell ref="D53:E53"/>
    <mergeCell ref="M64:P64"/>
    <mergeCell ref="M63:P63"/>
    <mergeCell ref="K64:L64"/>
    <mergeCell ref="K63:L63"/>
    <mergeCell ref="F64:I64"/>
    <mergeCell ref="F63:I63"/>
    <mergeCell ref="D64:E64"/>
    <mergeCell ref="D63:E63"/>
    <mergeCell ref="M54:P54"/>
    <mergeCell ref="M53:P53"/>
    <mergeCell ref="D60:E60"/>
    <mergeCell ref="F60:I60"/>
    <mergeCell ref="K60:L60"/>
    <mergeCell ref="M60:P60"/>
    <mergeCell ref="D61:E61"/>
    <mergeCell ref="F61:I61"/>
    <mergeCell ref="K61:L61"/>
    <mergeCell ref="M61:P61"/>
    <mergeCell ref="D62:E62"/>
    <mergeCell ref="K53:L53"/>
    <mergeCell ref="D43:E43"/>
    <mergeCell ref="D40:E40"/>
    <mergeCell ref="F40:I40"/>
    <mergeCell ref="K40:L40"/>
    <mergeCell ref="M50:P50"/>
    <mergeCell ref="M43:P43"/>
    <mergeCell ref="K43:L43"/>
    <mergeCell ref="F43:I43"/>
    <mergeCell ref="M40:P40"/>
    <mergeCell ref="D41:E41"/>
    <mergeCell ref="F41:I41"/>
    <mergeCell ref="K41:L41"/>
    <mergeCell ref="M41:P41"/>
    <mergeCell ref="D42:E42"/>
    <mergeCell ref="F42:I42"/>
    <mergeCell ref="K42:L42"/>
    <mergeCell ref="M42:P42"/>
    <mergeCell ref="A3:A4"/>
    <mergeCell ref="B3:C4"/>
    <mergeCell ref="D3:E3"/>
    <mergeCell ref="F3:I3"/>
    <mergeCell ref="J3:J4"/>
    <mergeCell ref="K3:L3"/>
    <mergeCell ref="D11:E11"/>
    <mergeCell ref="F11:I11"/>
    <mergeCell ref="K11:L11"/>
    <mergeCell ref="Q3:Q4"/>
    <mergeCell ref="R3:R4"/>
    <mergeCell ref="D10:E10"/>
    <mergeCell ref="F10:I10"/>
    <mergeCell ref="K10:L10"/>
    <mergeCell ref="M10:P10"/>
    <mergeCell ref="M11:P11"/>
    <mergeCell ref="D12:E12"/>
    <mergeCell ref="F12:I12"/>
    <mergeCell ref="K12:L12"/>
    <mergeCell ref="M12:P12"/>
    <mergeCell ref="M3:P3"/>
    <mergeCell ref="M13:P13"/>
    <mergeCell ref="K14:L14"/>
    <mergeCell ref="K13:L13"/>
    <mergeCell ref="F14:I14"/>
    <mergeCell ref="F13:I13"/>
    <mergeCell ref="D13:E13"/>
    <mergeCell ref="M24:P24"/>
    <mergeCell ref="M20:P20"/>
    <mergeCell ref="D21:E21"/>
    <mergeCell ref="F21:I21"/>
    <mergeCell ref="K21:L21"/>
    <mergeCell ref="M21:P21"/>
    <mergeCell ref="D22:E22"/>
    <mergeCell ref="F22:I22"/>
    <mergeCell ref="K22:L22"/>
    <mergeCell ref="M22:P22"/>
    <mergeCell ref="D20:E20"/>
    <mergeCell ref="F20:I20"/>
    <mergeCell ref="K20:L20"/>
    <mergeCell ref="M23:P23"/>
    <mergeCell ref="K24:L24"/>
    <mergeCell ref="K23:L23"/>
    <mergeCell ref="F24:I24"/>
    <mergeCell ref="F23:I23"/>
    <mergeCell ref="D14:E14"/>
    <mergeCell ref="M14:P14"/>
    <mergeCell ref="D24:E24"/>
    <mergeCell ref="D23:E23"/>
    <mergeCell ref="M34:P34"/>
    <mergeCell ref="M33:P33"/>
    <mergeCell ref="K34:L34"/>
    <mergeCell ref="K33:L33"/>
    <mergeCell ref="F34:I34"/>
    <mergeCell ref="F33:I33"/>
    <mergeCell ref="D34:E34"/>
    <mergeCell ref="D33:E33"/>
    <mergeCell ref="M30:P30"/>
    <mergeCell ref="D31:E31"/>
    <mergeCell ref="F31:I31"/>
    <mergeCell ref="K31:L31"/>
    <mergeCell ref="M31:P31"/>
    <mergeCell ref="D32:E32"/>
    <mergeCell ref="F32:I32"/>
    <mergeCell ref="K32:L32"/>
    <mergeCell ref="M32:P32"/>
    <mergeCell ref="D30:E30"/>
    <mergeCell ref="F30:I30"/>
    <mergeCell ref="K30:L30"/>
    <mergeCell ref="D51:E51"/>
    <mergeCell ref="F51:I51"/>
    <mergeCell ref="K51:L51"/>
    <mergeCell ref="M51:P51"/>
    <mergeCell ref="D52:E52"/>
    <mergeCell ref="F52:I52"/>
    <mergeCell ref="K52:L52"/>
    <mergeCell ref="M52:P52"/>
    <mergeCell ref="M44:P44"/>
    <mergeCell ref="K44:L44"/>
    <mergeCell ref="F44:I44"/>
    <mergeCell ref="D44:E44"/>
    <mergeCell ref="D50:E50"/>
    <mergeCell ref="F50:I50"/>
    <mergeCell ref="K50:L50"/>
    <mergeCell ref="B45:B49"/>
    <mergeCell ref="B50:B54"/>
    <mergeCell ref="B55:B59"/>
    <mergeCell ref="B60:B64"/>
    <mergeCell ref="B65:B69"/>
    <mergeCell ref="B70:B74"/>
    <mergeCell ref="B5:B9"/>
    <mergeCell ref="B10:B14"/>
    <mergeCell ref="A5:A14"/>
    <mergeCell ref="B15:B19"/>
    <mergeCell ref="B20:B24"/>
    <mergeCell ref="B25:B29"/>
    <mergeCell ref="B30:B34"/>
    <mergeCell ref="B35:B39"/>
    <mergeCell ref="B40:B44"/>
    <mergeCell ref="A15:A24"/>
    <mergeCell ref="A25:A34"/>
    <mergeCell ref="A35:A44"/>
    <mergeCell ref="A45:A54"/>
    <mergeCell ref="A55:A64"/>
    <mergeCell ref="A65:A74"/>
  </mergeCells>
  <phoneticPr fontId="6"/>
  <pageMargins left="0.56999999999999995" right="0.28999999999999998" top="0.62" bottom="0.47" header="0.51181102362204722" footer="0.24"/>
  <pageSetup paperSize="9" scale="49" firstPageNumber="33" orientation="landscape" useFirstPageNumber="1" r:id="rId1"/>
  <headerFooter alignWithMargins="0">
    <oddFooter>&amp;C&amp;P</oddFooter>
  </headerFooter>
  <rowBreaks count="1" manualBreakCount="1">
    <brk id="74" max="18" man="1"/>
  </rowBreaks>
  <colBreaks count="1" manualBreakCount="1">
    <brk id="19" max="7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4"/>
  </sheetPr>
  <dimension ref="A1:AA447"/>
  <sheetViews>
    <sheetView view="pageBreakPreview" zoomScale="55" zoomScaleNormal="75" zoomScaleSheetLayoutView="55" workbookViewId="0">
      <pane xSplit="4" ySplit="3" topLeftCell="E4" activePane="bottomRight" state="frozen"/>
      <selection activeCell="N11" sqref="N11"/>
      <selection pane="topRight" activeCell="N11" sqref="N11"/>
      <selection pane="bottomLeft" activeCell="N11" sqref="N11"/>
      <selection pane="bottomRight" activeCell="T37" sqref="T37:T38"/>
    </sheetView>
  </sheetViews>
  <sheetFormatPr defaultColWidth="9.6328125" defaultRowHeight="13.5" customHeight="1" x14ac:dyDescent="0.2"/>
  <cols>
    <col min="1" max="1" width="9" style="93" customWidth="1"/>
    <col min="2" max="2" width="6.6328125" style="93" customWidth="1"/>
    <col min="3" max="3" width="11.6328125" style="93" customWidth="1"/>
    <col min="4" max="4" width="10.90625" style="47" customWidth="1"/>
    <col min="5" max="10" width="9.6328125" customWidth="1"/>
    <col min="11" max="11" width="10.6328125" customWidth="1"/>
    <col min="12" max="17" width="9.6328125" customWidth="1"/>
    <col min="18" max="20" width="10.6328125" customWidth="1"/>
    <col min="21" max="21" width="8.6328125" customWidth="1"/>
    <col min="22" max="22" width="12.36328125" style="403" customWidth="1"/>
    <col min="23" max="23" width="8.6328125" customWidth="1"/>
    <col min="24" max="24" width="3.453125" customWidth="1"/>
    <col min="25" max="25" width="3.36328125" customWidth="1"/>
    <col min="26" max="26" width="11.36328125" hidden="1" customWidth="1"/>
    <col min="27" max="27" width="13.08984375" hidden="1" customWidth="1"/>
  </cols>
  <sheetData>
    <row r="1" spans="1:27" s="12" customFormat="1" ht="23.25" customHeight="1" x14ac:dyDescent="0.2">
      <c r="A1" s="77" t="s">
        <v>412</v>
      </c>
      <c r="D1" s="48"/>
      <c r="V1" s="401"/>
    </row>
    <row r="2" spans="1:27" s="12" customFormat="1" ht="18.75" customHeight="1" thickBot="1" x14ac:dyDescent="0.25">
      <c r="V2" s="402"/>
      <c r="W2" s="53" t="s">
        <v>146</v>
      </c>
    </row>
    <row r="3" spans="1:27" s="48" customFormat="1" ht="16.5" customHeight="1" thickBot="1" x14ac:dyDescent="0.25">
      <c r="A3" s="230" t="s">
        <v>24</v>
      </c>
      <c r="B3" s="238" t="s">
        <v>344</v>
      </c>
      <c r="C3" s="84" t="s">
        <v>277</v>
      </c>
      <c r="D3" s="17" t="s">
        <v>25</v>
      </c>
      <c r="E3" s="17" t="s">
        <v>26</v>
      </c>
      <c r="F3" s="17" t="s">
        <v>27</v>
      </c>
      <c r="G3" s="17" t="s">
        <v>28</v>
      </c>
      <c r="H3" s="17" t="s">
        <v>29</v>
      </c>
      <c r="I3" s="17" t="s">
        <v>30</v>
      </c>
      <c r="J3" s="17" t="s">
        <v>31</v>
      </c>
      <c r="K3" s="17" t="s">
        <v>32</v>
      </c>
      <c r="L3" s="17" t="s">
        <v>33</v>
      </c>
      <c r="M3" s="17" t="s">
        <v>34</v>
      </c>
      <c r="N3" s="17" t="s">
        <v>35</v>
      </c>
      <c r="O3" s="17" t="s">
        <v>36</v>
      </c>
      <c r="P3" s="17" t="s">
        <v>37</v>
      </c>
      <c r="Q3" s="17" t="s">
        <v>38</v>
      </c>
      <c r="R3" s="85" t="s">
        <v>39</v>
      </c>
      <c r="S3" s="108" t="s">
        <v>339</v>
      </c>
      <c r="T3" s="234" t="s">
        <v>393</v>
      </c>
      <c r="U3" s="17" t="s">
        <v>41</v>
      </c>
      <c r="V3" s="428" t="s">
        <v>414</v>
      </c>
      <c r="W3" s="417" t="s">
        <v>432</v>
      </c>
      <c r="Z3" s="48" t="s">
        <v>403</v>
      </c>
      <c r="AA3" s="48" t="s">
        <v>404</v>
      </c>
    </row>
    <row r="4" spans="1:27" s="89" customFormat="1" ht="13.5" customHeight="1" x14ac:dyDescent="0.2">
      <c r="A4" s="842" t="s">
        <v>314</v>
      </c>
      <c r="B4" s="843"/>
      <c r="C4" s="843"/>
      <c r="D4" s="94" t="s">
        <v>335</v>
      </c>
      <c r="E4" s="55">
        <f t="shared" ref="E4:T5" si="0">E6+E166+E212+E306+E350+E396</f>
        <v>1161</v>
      </c>
      <c r="F4" s="55">
        <f t="shared" si="0"/>
        <v>1114</v>
      </c>
      <c r="G4" s="55">
        <f t="shared" si="0"/>
        <v>995</v>
      </c>
      <c r="H4" s="55">
        <f t="shared" si="0"/>
        <v>4957</v>
      </c>
      <c r="I4" s="55">
        <f t="shared" si="0"/>
        <v>3800</v>
      </c>
      <c r="J4" s="55">
        <f t="shared" si="0"/>
        <v>1571</v>
      </c>
      <c r="K4" s="55">
        <f t="shared" si="0"/>
        <v>13598</v>
      </c>
      <c r="L4" s="55">
        <f t="shared" si="0"/>
        <v>2797</v>
      </c>
      <c r="M4" s="55">
        <f t="shared" si="0"/>
        <v>864</v>
      </c>
      <c r="N4" s="55">
        <f t="shared" si="0"/>
        <v>3529</v>
      </c>
      <c r="O4" s="55">
        <f t="shared" si="0"/>
        <v>3371</v>
      </c>
      <c r="P4" s="55">
        <f t="shared" si="0"/>
        <v>2842</v>
      </c>
      <c r="Q4" s="55">
        <f t="shared" si="0"/>
        <v>2522</v>
      </c>
      <c r="R4" s="55">
        <f t="shared" si="0"/>
        <v>15925</v>
      </c>
      <c r="S4" s="55">
        <f t="shared" si="0"/>
        <v>29523</v>
      </c>
      <c r="T4" s="55">
        <f t="shared" si="0"/>
        <v>27478</v>
      </c>
      <c r="U4" s="438">
        <f t="shared" ref="U4:U63" si="1">IF(T4=0,0,S4/T4)</f>
        <v>1.0744231749035593</v>
      </c>
      <c r="V4" s="432">
        <v>5557154</v>
      </c>
      <c r="W4" s="406">
        <f>IF(V4=0,0,S4/V4)</f>
        <v>5.3126114554320428E-3</v>
      </c>
      <c r="Z4" s="89">
        <v>5182933</v>
      </c>
      <c r="AA4" s="89">
        <f t="shared" ref="AA4:AA35" si="2">T4-Z4</f>
        <v>-5155455</v>
      </c>
    </row>
    <row r="5" spans="1:27" s="89" customFormat="1" ht="13.5" customHeight="1" thickBot="1" x14ac:dyDescent="0.25">
      <c r="A5" s="845"/>
      <c r="B5" s="846"/>
      <c r="C5" s="846"/>
      <c r="D5" s="95" t="s">
        <v>77</v>
      </c>
      <c r="E5" s="60">
        <f t="shared" si="0"/>
        <v>2477</v>
      </c>
      <c r="F5" s="60">
        <f t="shared" si="0"/>
        <v>2178</v>
      </c>
      <c r="G5" s="60">
        <f t="shared" si="0"/>
        <v>2123</v>
      </c>
      <c r="H5" s="60">
        <f t="shared" si="0"/>
        <v>9261</v>
      </c>
      <c r="I5" s="60">
        <f t="shared" si="0"/>
        <v>6798</v>
      </c>
      <c r="J5" s="60">
        <f t="shared" si="0"/>
        <v>3774</v>
      </c>
      <c r="K5" s="60">
        <f t="shared" si="0"/>
        <v>26611</v>
      </c>
      <c r="L5" s="60">
        <f t="shared" si="0"/>
        <v>4061</v>
      </c>
      <c r="M5" s="60">
        <f t="shared" si="0"/>
        <v>2069</v>
      </c>
      <c r="N5" s="60">
        <f t="shared" si="0"/>
        <v>11644</v>
      </c>
      <c r="O5" s="60">
        <f t="shared" si="0"/>
        <v>12723</v>
      </c>
      <c r="P5" s="60">
        <f t="shared" si="0"/>
        <v>10371</v>
      </c>
      <c r="Q5" s="60">
        <f t="shared" si="0"/>
        <v>6748</v>
      </c>
      <c r="R5" s="60">
        <f t="shared" si="0"/>
        <v>47616</v>
      </c>
      <c r="S5" s="60">
        <f t="shared" si="0"/>
        <v>74227</v>
      </c>
      <c r="T5" s="60">
        <f t="shared" si="0"/>
        <v>61892</v>
      </c>
      <c r="U5" s="439">
        <f t="shared" si="1"/>
        <v>1.1992987785174174</v>
      </c>
      <c r="V5" s="434">
        <v>7536056</v>
      </c>
      <c r="W5" s="407">
        <f t="shared" ref="W5:W63" si="3">IF(V5=0,0,S5/V5)</f>
        <v>9.8495817971628666E-3</v>
      </c>
      <c r="Z5" s="89">
        <v>6351883</v>
      </c>
      <c r="AA5" s="89">
        <f t="shared" si="2"/>
        <v>-6289991</v>
      </c>
    </row>
    <row r="6" spans="1:27" s="89" customFormat="1" ht="13.5" customHeight="1" x14ac:dyDescent="0.2">
      <c r="A6" s="842" t="s">
        <v>16</v>
      </c>
      <c r="B6" s="843"/>
      <c r="C6" s="843"/>
      <c r="D6" s="94" t="s">
        <v>335</v>
      </c>
      <c r="E6" s="55">
        <f>E8+E58+E80+E122+E150</f>
        <v>801</v>
      </c>
      <c r="F6" s="55">
        <f t="shared" ref="F6:S7" si="4">F8+F58+F80+F122+F150</f>
        <v>696</v>
      </c>
      <c r="G6" s="55">
        <f t="shared" si="4"/>
        <v>642</v>
      </c>
      <c r="H6" s="55">
        <f t="shared" si="4"/>
        <v>3770</v>
      </c>
      <c r="I6" s="55">
        <f t="shared" si="4"/>
        <v>2341</v>
      </c>
      <c r="J6" s="55">
        <f t="shared" si="4"/>
        <v>892</v>
      </c>
      <c r="K6" s="55">
        <f t="shared" si="4"/>
        <v>9142</v>
      </c>
      <c r="L6" s="55">
        <f t="shared" si="4"/>
        <v>2329</v>
      </c>
      <c r="M6" s="55">
        <f t="shared" si="4"/>
        <v>457</v>
      </c>
      <c r="N6" s="55">
        <f t="shared" si="4"/>
        <v>2750</v>
      </c>
      <c r="O6" s="55">
        <f t="shared" si="4"/>
        <v>2826</v>
      </c>
      <c r="P6" s="55">
        <f t="shared" si="4"/>
        <v>2296</v>
      </c>
      <c r="Q6" s="55">
        <f t="shared" si="4"/>
        <v>2105</v>
      </c>
      <c r="R6" s="55">
        <f t="shared" si="4"/>
        <v>12763</v>
      </c>
      <c r="S6" s="55">
        <f t="shared" si="4"/>
        <v>21905</v>
      </c>
      <c r="T6" s="55">
        <f>T8+T58+T80+T122+T150</f>
        <v>18727</v>
      </c>
      <c r="U6" s="438">
        <f t="shared" si="1"/>
        <v>1.169701500507289</v>
      </c>
      <c r="V6" s="432">
        <v>3978070</v>
      </c>
      <c r="W6" s="406">
        <f>IF(V6=0,0,S6/V6)</f>
        <v>5.5064390521031552E-3</v>
      </c>
      <c r="Z6" s="89">
        <v>3742860</v>
      </c>
      <c r="AA6" s="89">
        <f t="shared" si="2"/>
        <v>-3724133</v>
      </c>
    </row>
    <row r="7" spans="1:27" s="89" customFormat="1" ht="13.5" customHeight="1" thickBot="1" x14ac:dyDescent="0.25">
      <c r="A7" s="845"/>
      <c r="B7" s="846"/>
      <c r="C7" s="846"/>
      <c r="D7" s="95" t="s">
        <v>77</v>
      </c>
      <c r="E7" s="60">
        <f>E9+E59+E81+E123+E151</f>
        <v>1960</v>
      </c>
      <c r="F7" s="60">
        <f t="shared" si="4"/>
        <v>1598</v>
      </c>
      <c r="G7" s="60">
        <f t="shared" si="4"/>
        <v>1520</v>
      </c>
      <c r="H7" s="60">
        <f t="shared" si="4"/>
        <v>7118</v>
      </c>
      <c r="I7" s="60">
        <f t="shared" si="4"/>
        <v>4728</v>
      </c>
      <c r="J7" s="60">
        <f t="shared" si="4"/>
        <v>2625</v>
      </c>
      <c r="K7" s="60">
        <f t="shared" si="4"/>
        <v>19549</v>
      </c>
      <c r="L7" s="60">
        <f t="shared" si="4"/>
        <v>3198</v>
      </c>
      <c r="M7" s="60">
        <f t="shared" si="4"/>
        <v>1352</v>
      </c>
      <c r="N7" s="60">
        <f t="shared" si="4"/>
        <v>10343</v>
      </c>
      <c r="O7" s="60">
        <f t="shared" si="4"/>
        <v>11862</v>
      </c>
      <c r="P7" s="60">
        <f t="shared" si="4"/>
        <v>9277</v>
      </c>
      <c r="Q7" s="60">
        <f t="shared" si="4"/>
        <v>5968</v>
      </c>
      <c r="R7" s="60">
        <f t="shared" si="4"/>
        <v>42000</v>
      </c>
      <c r="S7" s="60">
        <f t="shared" si="4"/>
        <v>61549</v>
      </c>
      <c r="T7" s="60">
        <f>T9+T59+T81+T123+T151</f>
        <v>48543</v>
      </c>
      <c r="U7" s="439">
        <f t="shared" si="1"/>
        <v>1.2679274045691449</v>
      </c>
      <c r="V7" s="434">
        <v>5479692</v>
      </c>
      <c r="W7" s="407">
        <f t="shared" si="3"/>
        <v>1.1232200641933889E-2</v>
      </c>
      <c r="Z7" s="89">
        <v>4631733</v>
      </c>
      <c r="AA7" s="89">
        <f t="shared" si="2"/>
        <v>-4583190</v>
      </c>
    </row>
    <row r="8" spans="1:27" s="89" customFormat="1" ht="13.5" customHeight="1" x14ac:dyDescent="0.2">
      <c r="A8" s="236"/>
      <c r="B8" s="838" t="s">
        <v>315</v>
      </c>
      <c r="C8" s="855"/>
      <c r="D8" s="94" t="s">
        <v>335</v>
      </c>
      <c r="E8" s="55">
        <f>E10+E12+E14+E16+E18+E20+E22+E24+E26+E28+E30+E32+E34+E36+E38+E40+E42+E44+E46+E48+E50+E52+E54+E56</f>
        <v>2</v>
      </c>
      <c r="F8" s="55">
        <f t="shared" ref="F8:S9" si="5">F10+F12+F14+F16+F18+F20+F22+F24+F26+F28+F30+F32+F34+F36+F38+F40+F42+F44+F46+F48+F50+F52+F54+F56</f>
        <v>3</v>
      </c>
      <c r="G8" s="55">
        <f t="shared" si="5"/>
        <v>1</v>
      </c>
      <c r="H8" s="55">
        <f t="shared" si="5"/>
        <v>30</v>
      </c>
      <c r="I8" s="55">
        <f t="shared" si="5"/>
        <v>7</v>
      </c>
      <c r="J8" s="55">
        <f t="shared" si="5"/>
        <v>16</v>
      </c>
      <c r="K8" s="55">
        <f t="shared" si="5"/>
        <v>59</v>
      </c>
      <c r="L8" s="55">
        <f t="shared" si="5"/>
        <v>1</v>
      </c>
      <c r="M8" s="55">
        <f t="shared" si="5"/>
        <v>0</v>
      </c>
      <c r="N8" s="55">
        <f t="shared" si="5"/>
        <v>3</v>
      </c>
      <c r="O8" s="55">
        <f t="shared" si="5"/>
        <v>3</v>
      </c>
      <c r="P8" s="55">
        <f t="shared" si="5"/>
        <v>0</v>
      </c>
      <c r="Q8" s="55">
        <f t="shared" si="5"/>
        <v>4</v>
      </c>
      <c r="R8" s="55">
        <f t="shared" si="5"/>
        <v>11</v>
      </c>
      <c r="S8" s="55">
        <f t="shared" si="5"/>
        <v>70</v>
      </c>
      <c r="T8" s="55">
        <f>T10+T12+T14+T16+T18+T20+T22+T24+T26+T28+T30+T32+T34+T36+T38+T40+T42+T44+T46+T48+T50+T52+T54+T56</f>
        <v>53</v>
      </c>
      <c r="U8" s="438">
        <f t="shared" si="1"/>
        <v>1.320754716981132</v>
      </c>
      <c r="V8" s="432">
        <v>26438</v>
      </c>
      <c r="W8" s="406">
        <f t="shared" si="3"/>
        <v>2.6477040623345185E-3</v>
      </c>
      <c r="Z8" s="89">
        <v>33099</v>
      </c>
      <c r="AA8" s="89">
        <f t="shared" si="2"/>
        <v>-33046</v>
      </c>
    </row>
    <row r="9" spans="1:27" s="89" customFormat="1" ht="13.5" customHeight="1" thickBot="1" x14ac:dyDescent="0.25">
      <c r="A9" s="236"/>
      <c r="B9" s="840"/>
      <c r="C9" s="856"/>
      <c r="D9" s="95" t="s">
        <v>77</v>
      </c>
      <c r="E9" s="60">
        <f>E11+E13+E15+E17+E19+E21+E23+E25+E27+E29+E31+E33+E35+E37+E39+E41+E43+E45+E47+E49+E51+E53+E55+E57</f>
        <v>2</v>
      </c>
      <c r="F9" s="60">
        <f t="shared" si="5"/>
        <v>5</v>
      </c>
      <c r="G9" s="60">
        <f t="shared" si="5"/>
        <v>6</v>
      </c>
      <c r="H9" s="60">
        <f t="shared" si="5"/>
        <v>30</v>
      </c>
      <c r="I9" s="60">
        <f t="shared" si="5"/>
        <v>8</v>
      </c>
      <c r="J9" s="60">
        <f t="shared" si="5"/>
        <v>17</v>
      </c>
      <c r="K9" s="60">
        <f t="shared" si="5"/>
        <v>68</v>
      </c>
      <c r="L9" s="60">
        <f t="shared" si="5"/>
        <v>1</v>
      </c>
      <c r="M9" s="60">
        <f t="shared" si="5"/>
        <v>0</v>
      </c>
      <c r="N9" s="60">
        <f t="shared" si="5"/>
        <v>3</v>
      </c>
      <c r="O9" s="60">
        <f t="shared" si="5"/>
        <v>3</v>
      </c>
      <c r="P9" s="60">
        <f t="shared" si="5"/>
        <v>0</v>
      </c>
      <c r="Q9" s="60">
        <f t="shared" si="5"/>
        <v>4</v>
      </c>
      <c r="R9" s="60">
        <f t="shared" si="5"/>
        <v>11</v>
      </c>
      <c r="S9" s="60">
        <f t="shared" si="5"/>
        <v>79</v>
      </c>
      <c r="T9" s="60">
        <f>T11+T13+T15+T17+T19+T21+T23+T25+T27+T29+T31+T33+T35+T37+T39+T41+T43+T45+T47+T49+T51+T53+T55+T57</f>
        <v>71</v>
      </c>
      <c r="U9" s="439">
        <f t="shared" si="1"/>
        <v>1.1126760563380282</v>
      </c>
      <c r="V9" s="434">
        <v>29695</v>
      </c>
      <c r="W9" s="407">
        <f t="shared" si="3"/>
        <v>2.6603805354436772E-3</v>
      </c>
      <c r="Z9" s="89">
        <v>35045</v>
      </c>
      <c r="AA9" s="89">
        <f t="shared" si="2"/>
        <v>-34974</v>
      </c>
    </row>
    <row r="10" spans="1:27" s="89" customFormat="1" ht="13.5" customHeight="1" x14ac:dyDescent="0.2">
      <c r="A10" s="236"/>
      <c r="B10" s="236"/>
      <c r="C10" s="841" t="s">
        <v>118</v>
      </c>
      <c r="D10" s="94" t="s">
        <v>335</v>
      </c>
      <c r="E10" s="115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55">
        <f t="shared" ref="K10:K57" si="6">SUM(E10:J10)</f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f t="shared" ref="R10:R57" si="7">SUM(L10:Q10)</f>
        <v>0</v>
      </c>
      <c r="S10" s="112">
        <f t="shared" ref="S10:S57" si="8">K10+R10</f>
        <v>0</v>
      </c>
      <c r="T10" s="82">
        <v>0</v>
      </c>
      <c r="U10" s="438">
        <f t="shared" si="1"/>
        <v>0</v>
      </c>
      <c r="V10" s="432">
        <v>20615</v>
      </c>
      <c r="W10" s="406">
        <f t="shared" si="3"/>
        <v>0</v>
      </c>
      <c r="Z10" s="89">
        <v>27617</v>
      </c>
      <c r="AA10" s="89">
        <f t="shared" si="2"/>
        <v>-27617</v>
      </c>
    </row>
    <row r="11" spans="1:27" s="89" customFormat="1" ht="13.5" customHeight="1" x14ac:dyDescent="0.2">
      <c r="A11" s="236"/>
      <c r="B11" s="237"/>
      <c r="C11" s="836"/>
      <c r="D11" s="130" t="s">
        <v>77</v>
      </c>
      <c r="E11" s="106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58">
        <f t="shared" si="6"/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f t="shared" si="7"/>
        <v>0</v>
      </c>
      <c r="S11" s="110">
        <f t="shared" si="8"/>
        <v>0</v>
      </c>
      <c r="T11" s="79">
        <v>0</v>
      </c>
      <c r="U11" s="449">
        <f t="shared" si="1"/>
        <v>0</v>
      </c>
      <c r="V11" s="447">
        <v>22907</v>
      </c>
      <c r="W11" s="408">
        <f t="shared" si="3"/>
        <v>0</v>
      </c>
      <c r="Z11" s="89">
        <v>27617</v>
      </c>
      <c r="AA11" s="89">
        <f t="shared" si="2"/>
        <v>-27617</v>
      </c>
    </row>
    <row r="12" spans="1:27" s="89" customFormat="1" ht="13.5" customHeight="1" x14ac:dyDescent="0.2">
      <c r="A12" s="236"/>
      <c r="B12" s="237"/>
      <c r="C12" s="836" t="s">
        <v>279</v>
      </c>
      <c r="D12" s="130" t="s">
        <v>335</v>
      </c>
      <c r="E12" s="58">
        <v>0</v>
      </c>
      <c r="F12" s="58">
        <v>2</v>
      </c>
      <c r="G12" s="58">
        <v>0</v>
      </c>
      <c r="H12" s="58">
        <v>0</v>
      </c>
      <c r="I12" s="58">
        <v>0</v>
      </c>
      <c r="J12" s="58">
        <v>2</v>
      </c>
      <c r="K12" s="58">
        <f t="shared" si="6"/>
        <v>4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f t="shared" si="7"/>
        <v>0</v>
      </c>
      <c r="S12" s="110">
        <f t="shared" si="8"/>
        <v>4</v>
      </c>
      <c r="T12" s="79">
        <v>23</v>
      </c>
      <c r="U12" s="449">
        <f t="shared" si="1"/>
        <v>0.17391304347826086</v>
      </c>
      <c r="V12" s="447">
        <v>948</v>
      </c>
      <c r="W12" s="408">
        <f t="shared" si="3"/>
        <v>4.2194092827004216E-3</v>
      </c>
      <c r="Z12" s="89">
        <v>405</v>
      </c>
      <c r="AA12" s="89">
        <f t="shared" si="2"/>
        <v>-382</v>
      </c>
    </row>
    <row r="13" spans="1:27" s="89" customFormat="1" ht="13.5" customHeight="1" x14ac:dyDescent="0.2">
      <c r="A13" s="236"/>
      <c r="B13" s="237"/>
      <c r="C13" s="836"/>
      <c r="D13" s="130" t="s">
        <v>77</v>
      </c>
      <c r="E13" s="58">
        <v>0</v>
      </c>
      <c r="F13" s="58">
        <v>2</v>
      </c>
      <c r="G13" s="58">
        <v>0</v>
      </c>
      <c r="H13" s="58">
        <v>0</v>
      </c>
      <c r="I13" s="58">
        <v>0</v>
      </c>
      <c r="J13" s="58">
        <v>2</v>
      </c>
      <c r="K13" s="58">
        <f t="shared" si="6"/>
        <v>4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f t="shared" si="7"/>
        <v>0</v>
      </c>
      <c r="S13" s="110">
        <f t="shared" si="8"/>
        <v>4</v>
      </c>
      <c r="T13" s="79">
        <v>30</v>
      </c>
      <c r="U13" s="449">
        <f t="shared" si="1"/>
        <v>0.13333333333333333</v>
      </c>
      <c r="V13" s="447">
        <v>1068</v>
      </c>
      <c r="W13" s="408">
        <f t="shared" si="3"/>
        <v>3.7453183520599251E-3</v>
      </c>
      <c r="Z13" s="89">
        <v>504</v>
      </c>
      <c r="AA13" s="89">
        <f t="shared" si="2"/>
        <v>-474</v>
      </c>
    </row>
    <row r="14" spans="1:27" s="89" customFormat="1" ht="13.5" customHeight="1" x14ac:dyDescent="0.2">
      <c r="A14" s="236"/>
      <c r="B14" s="237"/>
      <c r="C14" s="836" t="s">
        <v>119</v>
      </c>
      <c r="D14" s="130" t="s">
        <v>335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f t="shared" si="6"/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f t="shared" si="7"/>
        <v>0</v>
      </c>
      <c r="S14" s="58">
        <f t="shared" si="8"/>
        <v>0</v>
      </c>
      <c r="T14" s="58">
        <v>0</v>
      </c>
      <c r="U14" s="449">
        <f t="shared" si="1"/>
        <v>0</v>
      </c>
      <c r="V14" s="447">
        <v>366</v>
      </c>
      <c r="W14" s="408">
        <f t="shared" si="3"/>
        <v>0</v>
      </c>
      <c r="Z14" s="89">
        <v>77</v>
      </c>
      <c r="AA14" s="89">
        <f t="shared" si="2"/>
        <v>-77</v>
      </c>
    </row>
    <row r="15" spans="1:27" s="89" customFormat="1" ht="13.5" customHeight="1" x14ac:dyDescent="0.2">
      <c r="A15" s="236"/>
      <c r="B15" s="237"/>
      <c r="C15" s="836"/>
      <c r="D15" s="130" t="s">
        <v>77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f t="shared" si="6"/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f t="shared" si="7"/>
        <v>0</v>
      </c>
      <c r="S15" s="58">
        <f t="shared" si="8"/>
        <v>0</v>
      </c>
      <c r="T15" s="58">
        <v>0</v>
      </c>
      <c r="U15" s="449">
        <f t="shared" si="1"/>
        <v>0</v>
      </c>
      <c r="V15" s="447">
        <v>531</v>
      </c>
      <c r="W15" s="408">
        <f t="shared" si="3"/>
        <v>0</v>
      </c>
      <c r="Z15" s="89">
        <v>77</v>
      </c>
      <c r="AA15" s="89">
        <f t="shared" si="2"/>
        <v>-77</v>
      </c>
    </row>
    <row r="16" spans="1:27" s="89" customFormat="1" ht="13.5" customHeight="1" x14ac:dyDescent="0.2">
      <c r="A16" s="236"/>
      <c r="B16" s="237"/>
      <c r="C16" s="836" t="s">
        <v>120</v>
      </c>
      <c r="D16" s="130" t="s">
        <v>335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f t="shared" si="6"/>
        <v>0</v>
      </c>
      <c r="L16" s="58">
        <v>1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f t="shared" si="7"/>
        <v>1</v>
      </c>
      <c r="S16" s="58">
        <f t="shared" si="8"/>
        <v>1</v>
      </c>
      <c r="T16" s="58">
        <v>0</v>
      </c>
      <c r="U16" s="449">
        <f t="shared" si="1"/>
        <v>0</v>
      </c>
      <c r="V16" s="447">
        <v>534</v>
      </c>
      <c r="W16" s="408">
        <f t="shared" si="3"/>
        <v>1.8726591760299626E-3</v>
      </c>
      <c r="Z16" s="89">
        <v>1531</v>
      </c>
      <c r="AA16" s="89">
        <f t="shared" si="2"/>
        <v>-1531</v>
      </c>
    </row>
    <row r="17" spans="1:27" s="89" customFormat="1" ht="13.5" customHeight="1" x14ac:dyDescent="0.2">
      <c r="A17" s="236"/>
      <c r="B17" s="237"/>
      <c r="C17" s="836"/>
      <c r="D17" s="130" t="s">
        <v>77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f t="shared" si="6"/>
        <v>0</v>
      </c>
      <c r="L17" s="58">
        <v>1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f t="shared" si="7"/>
        <v>1</v>
      </c>
      <c r="S17" s="58">
        <f t="shared" si="8"/>
        <v>1</v>
      </c>
      <c r="T17" s="58">
        <v>0</v>
      </c>
      <c r="U17" s="449">
        <f t="shared" si="1"/>
        <v>0</v>
      </c>
      <c r="V17" s="447">
        <v>537</v>
      </c>
      <c r="W17" s="408">
        <f t="shared" si="3"/>
        <v>1.8621973929236499E-3</v>
      </c>
      <c r="Z17" s="89">
        <v>1531</v>
      </c>
      <c r="AA17" s="89">
        <f t="shared" si="2"/>
        <v>-1531</v>
      </c>
    </row>
    <row r="18" spans="1:27" s="89" customFormat="1" ht="13.5" customHeight="1" x14ac:dyDescent="0.2">
      <c r="A18" s="236"/>
      <c r="B18" s="237"/>
      <c r="C18" s="836" t="s">
        <v>121</v>
      </c>
      <c r="D18" s="130" t="s">
        <v>335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f t="shared" si="6"/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f t="shared" si="7"/>
        <v>0</v>
      </c>
      <c r="S18" s="58">
        <f t="shared" si="8"/>
        <v>0</v>
      </c>
      <c r="T18" s="58">
        <v>0</v>
      </c>
      <c r="U18" s="449">
        <f t="shared" si="1"/>
        <v>0</v>
      </c>
      <c r="V18" s="447">
        <v>0</v>
      </c>
      <c r="W18" s="408">
        <f t="shared" si="3"/>
        <v>0</v>
      </c>
      <c r="Z18" s="89">
        <v>20</v>
      </c>
      <c r="AA18" s="89">
        <f t="shared" si="2"/>
        <v>-20</v>
      </c>
    </row>
    <row r="19" spans="1:27" s="89" customFormat="1" ht="13.5" customHeight="1" x14ac:dyDescent="0.2">
      <c r="A19" s="236"/>
      <c r="B19" s="237"/>
      <c r="C19" s="836"/>
      <c r="D19" s="130" t="s">
        <v>77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f t="shared" si="6"/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f t="shared" si="7"/>
        <v>0</v>
      </c>
      <c r="S19" s="58">
        <f t="shared" si="8"/>
        <v>0</v>
      </c>
      <c r="T19" s="58">
        <v>0</v>
      </c>
      <c r="U19" s="449">
        <f t="shared" si="1"/>
        <v>0</v>
      </c>
      <c r="V19" s="447">
        <v>0</v>
      </c>
      <c r="W19" s="408">
        <f t="shared" si="3"/>
        <v>0</v>
      </c>
      <c r="Z19" s="89">
        <v>80</v>
      </c>
      <c r="AA19" s="89">
        <f t="shared" si="2"/>
        <v>-80</v>
      </c>
    </row>
    <row r="20" spans="1:27" s="89" customFormat="1" ht="13.5" customHeight="1" x14ac:dyDescent="0.2">
      <c r="A20" s="236"/>
      <c r="B20" s="237"/>
      <c r="C20" s="836" t="s">
        <v>122</v>
      </c>
      <c r="D20" s="130" t="s">
        <v>335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f t="shared" si="6"/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f t="shared" si="7"/>
        <v>0</v>
      </c>
      <c r="S20" s="58">
        <f t="shared" si="8"/>
        <v>0</v>
      </c>
      <c r="T20" s="58">
        <v>0</v>
      </c>
      <c r="U20" s="449">
        <f t="shared" si="1"/>
        <v>0</v>
      </c>
      <c r="V20" s="447">
        <v>1375</v>
      </c>
      <c r="W20" s="408">
        <f t="shared" si="3"/>
        <v>0</v>
      </c>
      <c r="Z20" s="89">
        <v>74</v>
      </c>
      <c r="AA20" s="89">
        <f t="shared" si="2"/>
        <v>-74</v>
      </c>
    </row>
    <row r="21" spans="1:27" s="89" customFormat="1" ht="13.5" customHeight="1" x14ac:dyDescent="0.2">
      <c r="A21" s="236"/>
      <c r="B21" s="237"/>
      <c r="C21" s="836"/>
      <c r="D21" s="130" t="s">
        <v>77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f t="shared" si="6"/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f t="shared" si="7"/>
        <v>0</v>
      </c>
      <c r="S21" s="58">
        <f t="shared" si="8"/>
        <v>0</v>
      </c>
      <c r="T21" s="58">
        <v>0</v>
      </c>
      <c r="U21" s="449">
        <f t="shared" si="1"/>
        <v>0</v>
      </c>
      <c r="V21" s="447">
        <v>1375</v>
      </c>
      <c r="W21" s="408">
        <f t="shared" si="3"/>
        <v>0</v>
      </c>
      <c r="Z21" s="89">
        <v>74</v>
      </c>
      <c r="AA21" s="89">
        <f t="shared" si="2"/>
        <v>-74</v>
      </c>
    </row>
    <row r="22" spans="1:27" s="89" customFormat="1" ht="13.5" customHeight="1" x14ac:dyDescent="0.2">
      <c r="A22" s="236"/>
      <c r="B22" s="237"/>
      <c r="C22" s="836" t="s">
        <v>123</v>
      </c>
      <c r="D22" s="130" t="s">
        <v>335</v>
      </c>
      <c r="E22" s="58">
        <v>1</v>
      </c>
      <c r="F22" s="58">
        <v>0</v>
      </c>
      <c r="G22" s="58">
        <v>0</v>
      </c>
      <c r="H22" s="58">
        <v>29</v>
      </c>
      <c r="I22" s="58">
        <v>5</v>
      </c>
      <c r="J22" s="58">
        <v>12</v>
      </c>
      <c r="K22" s="58">
        <f t="shared" si="6"/>
        <v>47</v>
      </c>
      <c r="L22" s="58">
        <v>0</v>
      </c>
      <c r="M22" s="58">
        <v>0</v>
      </c>
      <c r="N22" s="58">
        <v>3</v>
      </c>
      <c r="O22" s="58">
        <v>3</v>
      </c>
      <c r="P22" s="58">
        <v>0</v>
      </c>
      <c r="Q22" s="58">
        <v>2</v>
      </c>
      <c r="R22" s="58">
        <f t="shared" si="7"/>
        <v>8</v>
      </c>
      <c r="S22" s="58">
        <f t="shared" si="8"/>
        <v>55</v>
      </c>
      <c r="T22" s="58">
        <v>28</v>
      </c>
      <c r="U22" s="449">
        <f t="shared" si="1"/>
        <v>1.9642857142857142</v>
      </c>
      <c r="V22" s="447">
        <v>306</v>
      </c>
      <c r="W22" s="408">
        <f t="shared" si="3"/>
        <v>0.17973856209150327</v>
      </c>
      <c r="Z22" s="89">
        <v>493</v>
      </c>
      <c r="AA22" s="89">
        <f t="shared" si="2"/>
        <v>-465</v>
      </c>
    </row>
    <row r="23" spans="1:27" s="89" customFormat="1" ht="13.5" customHeight="1" x14ac:dyDescent="0.2">
      <c r="A23" s="236"/>
      <c r="B23" s="237"/>
      <c r="C23" s="836"/>
      <c r="D23" s="130" t="s">
        <v>77</v>
      </c>
      <c r="E23" s="58">
        <v>1</v>
      </c>
      <c r="F23" s="58">
        <v>0</v>
      </c>
      <c r="G23" s="58">
        <v>0</v>
      </c>
      <c r="H23" s="58">
        <v>29</v>
      </c>
      <c r="I23" s="58">
        <v>5</v>
      </c>
      <c r="J23" s="58">
        <v>12</v>
      </c>
      <c r="K23" s="58">
        <f t="shared" si="6"/>
        <v>47</v>
      </c>
      <c r="L23" s="58">
        <v>0</v>
      </c>
      <c r="M23" s="58">
        <v>0</v>
      </c>
      <c r="N23" s="58">
        <v>3</v>
      </c>
      <c r="O23" s="58">
        <v>3</v>
      </c>
      <c r="P23" s="58">
        <v>0</v>
      </c>
      <c r="Q23" s="58">
        <v>2</v>
      </c>
      <c r="R23" s="58">
        <f t="shared" si="7"/>
        <v>8</v>
      </c>
      <c r="S23" s="58">
        <f t="shared" si="8"/>
        <v>55</v>
      </c>
      <c r="T23" s="58">
        <v>39</v>
      </c>
      <c r="U23" s="449">
        <f t="shared" si="1"/>
        <v>1.4102564102564104</v>
      </c>
      <c r="V23" s="447">
        <v>897</v>
      </c>
      <c r="W23" s="408">
        <f t="shared" si="3"/>
        <v>6.1315496098104792E-2</v>
      </c>
      <c r="Z23" s="89">
        <v>1997</v>
      </c>
      <c r="AA23" s="89">
        <f t="shared" si="2"/>
        <v>-1958</v>
      </c>
    </row>
    <row r="24" spans="1:27" s="89" customFormat="1" ht="13.5" customHeight="1" x14ac:dyDescent="0.2">
      <c r="A24" s="236"/>
      <c r="B24" s="237"/>
      <c r="C24" s="836" t="s">
        <v>124</v>
      </c>
      <c r="D24" s="130" t="s">
        <v>335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f t="shared" si="6"/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2</v>
      </c>
      <c r="R24" s="58">
        <f t="shared" si="7"/>
        <v>2</v>
      </c>
      <c r="S24" s="58">
        <f t="shared" si="8"/>
        <v>2</v>
      </c>
      <c r="T24" s="58">
        <v>0</v>
      </c>
      <c r="U24" s="449">
        <f t="shared" si="1"/>
        <v>0</v>
      </c>
      <c r="V24" s="447">
        <v>39</v>
      </c>
      <c r="W24" s="408">
        <f t="shared" si="3"/>
        <v>5.128205128205128E-2</v>
      </c>
      <c r="Z24" s="89">
        <v>69</v>
      </c>
      <c r="AA24" s="89">
        <f t="shared" si="2"/>
        <v>-69</v>
      </c>
    </row>
    <row r="25" spans="1:27" s="89" customFormat="1" ht="13.5" customHeight="1" x14ac:dyDescent="0.2">
      <c r="A25" s="236"/>
      <c r="B25" s="237"/>
      <c r="C25" s="836"/>
      <c r="D25" s="130" t="s">
        <v>77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f t="shared" si="6"/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2</v>
      </c>
      <c r="R25" s="58">
        <f t="shared" si="7"/>
        <v>2</v>
      </c>
      <c r="S25" s="58">
        <f t="shared" si="8"/>
        <v>2</v>
      </c>
      <c r="T25" s="58">
        <v>0</v>
      </c>
      <c r="U25" s="449">
        <f t="shared" si="1"/>
        <v>0</v>
      </c>
      <c r="V25" s="447">
        <v>76</v>
      </c>
      <c r="W25" s="408">
        <f t="shared" si="3"/>
        <v>2.6315789473684209E-2</v>
      </c>
      <c r="Z25" s="89">
        <v>108</v>
      </c>
      <c r="AA25" s="89">
        <f t="shared" si="2"/>
        <v>-108</v>
      </c>
    </row>
    <row r="26" spans="1:27" s="89" customFormat="1" ht="13.5" customHeight="1" x14ac:dyDescent="0.2">
      <c r="A26" s="236"/>
      <c r="B26" s="235"/>
      <c r="C26" s="836" t="s">
        <v>125</v>
      </c>
      <c r="D26" s="130" t="s">
        <v>335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f t="shared" si="6"/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f t="shared" si="7"/>
        <v>0</v>
      </c>
      <c r="S26" s="58">
        <f t="shared" si="8"/>
        <v>0</v>
      </c>
      <c r="T26" s="58">
        <v>0</v>
      </c>
      <c r="U26" s="449">
        <f t="shared" si="1"/>
        <v>0</v>
      </c>
      <c r="V26" s="447">
        <v>11</v>
      </c>
      <c r="W26" s="408">
        <f t="shared" si="3"/>
        <v>0</v>
      </c>
      <c r="Z26" s="89">
        <v>98</v>
      </c>
      <c r="AA26" s="89">
        <f t="shared" si="2"/>
        <v>-98</v>
      </c>
    </row>
    <row r="27" spans="1:27" s="89" customFormat="1" ht="13.5" customHeight="1" x14ac:dyDescent="0.2">
      <c r="A27" s="236"/>
      <c r="B27" s="235"/>
      <c r="C27" s="836"/>
      <c r="D27" s="130" t="s">
        <v>77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f t="shared" si="6"/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f t="shared" si="7"/>
        <v>0</v>
      </c>
      <c r="S27" s="58">
        <f t="shared" si="8"/>
        <v>0</v>
      </c>
      <c r="T27" s="58">
        <v>0</v>
      </c>
      <c r="U27" s="449">
        <f t="shared" si="1"/>
        <v>0</v>
      </c>
      <c r="V27" s="447">
        <v>11</v>
      </c>
      <c r="W27" s="408">
        <f t="shared" si="3"/>
        <v>0</v>
      </c>
      <c r="Z27" s="89">
        <v>109</v>
      </c>
      <c r="AA27" s="89">
        <f t="shared" si="2"/>
        <v>-109</v>
      </c>
    </row>
    <row r="28" spans="1:27" s="89" customFormat="1" ht="13.5" customHeight="1" x14ac:dyDescent="0.2">
      <c r="A28" s="236"/>
      <c r="B28" s="237"/>
      <c r="C28" s="836" t="s">
        <v>126</v>
      </c>
      <c r="D28" s="130" t="s">
        <v>335</v>
      </c>
      <c r="E28" s="58">
        <v>1</v>
      </c>
      <c r="F28" s="58">
        <v>1</v>
      </c>
      <c r="G28" s="58">
        <v>1</v>
      </c>
      <c r="H28" s="58">
        <v>0</v>
      </c>
      <c r="I28" s="58">
        <v>1</v>
      </c>
      <c r="J28" s="58">
        <v>1</v>
      </c>
      <c r="K28" s="58">
        <f t="shared" si="6"/>
        <v>5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f t="shared" si="7"/>
        <v>0</v>
      </c>
      <c r="S28" s="58">
        <f t="shared" si="8"/>
        <v>5</v>
      </c>
      <c r="T28" s="58">
        <v>2</v>
      </c>
      <c r="U28" s="449">
        <f t="shared" si="1"/>
        <v>2.5</v>
      </c>
      <c r="V28" s="447">
        <v>34</v>
      </c>
      <c r="W28" s="408">
        <f t="shared" si="3"/>
        <v>0.14705882352941177</v>
      </c>
      <c r="Z28" s="89">
        <v>67</v>
      </c>
      <c r="AA28" s="89">
        <f t="shared" si="2"/>
        <v>-65</v>
      </c>
    </row>
    <row r="29" spans="1:27" s="89" customFormat="1" ht="13.5" customHeight="1" x14ac:dyDescent="0.2">
      <c r="A29" s="236"/>
      <c r="B29" s="237"/>
      <c r="C29" s="836"/>
      <c r="D29" s="130" t="s">
        <v>77</v>
      </c>
      <c r="E29" s="58">
        <v>1</v>
      </c>
      <c r="F29" s="58">
        <v>3</v>
      </c>
      <c r="G29" s="58">
        <v>6</v>
      </c>
      <c r="H29" s="58">
        <v>0</v>
      </c>
      <c r="I29" s="58">
        <v>2</v>
      </c>
      <c r="J29" s="58">
        <v>2</v>
      </c>
      <c r="K29" s="58">
        <f t="shared" si="6"/>
        <v>14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f t="shared" si="7"/>
        <v>0</v>
      </c>
      <c r="S29" s="58">
        <f t="shared" si="8"/>
        <v>14</v>
      </c>
      <c r="T29" s="58">
        <v>2</v>
      </c>
      <c r="U29" s="449">
        <f t="shared" si="1"/>
        <v>7</v>
      </c>
      <c r="V29" s="447">
        <v>52</v>
      </c>
      <c r="W29" s="408">
        <f t="shared" si="3"/>
        <v>0.26923076923076922</v>
      </c>
      <c r="Z29" s="89">
        <v>120</v>
      </c>
      <c r="AA29" s="89">
        <f t="shared" si="2"/>
        <v>-118</v>
      </c>
    </row>
    <row r="30" spans="1:27" s="89" customFormat="1" ht="13.5" customHeight="1" x14ac:dyDescent="0.2">
      <c r="A30" s="236"/>
      <c r="B30" s="237"/>
      <c r="C30" s="836" t="s">
        <v>127</v>
      </c>
      <c r="D30" s="130" t="s">
        <v>335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f t="shared" si="6"/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f t="shared" si="7"/>
        <v>0</v>
      </c>
      <c r="S30" s="58">
        <f t="shared" si="8"/>
        <v>0</v>
      </c>
      <c r="T30" s="58">
        <v>0</v>
      </c>
      <c r="U30" s="449">
        <f t="shared" si="1"/>
        <v>0</v>
      </c>
      <c r="V30" s="447">
        <v>42</v>
      </c>
      <c r="W30" s="408">
        <f t="shared" si="3"/>
        <v>0</v>
      </c>
      <c r="Z30" s="89">
        <v>130</v>
      </c>
      <c r="AA30" s="89">
        <f t="shared" si="2"/>
        <v>-130</v>
      </c>
    </row>
    <row r="31" spans="1:27" s="89" customFormat="1" ht="13.5" customHeight="1" x14ac:dyDescent="0.2">
      <c r="A31" s="236"/>
      <c r="B31" s="237"/>
      <c r="C31" s="836"/>
      <c r="D31" s="130" t="s">
        <v>77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f t="shared" si="6"/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f t="shared" si="7"/>
        <v>0</v>
      </c>
      <c r="S31" s="58">
        <f t="shared" si="8"/>
        <v>0</v>
      </c>
      <c r="T31" s="58">
        <v>0</v>
      </c>
      <c r="U31" s="449">
        <f t="shared" si="1"/>
        <v>0</v>
      </c>
      <c r="V31" s="447">
        <v>42</v>
      </c>
      <c r="W31" s="408">
        <f t="shared" si="3"/>
        <v>0</v>
      </c>
      <c r="Z31" s="89">
        <v>196</v>
      </c>
      <c r="AA31" s="89">
        <f t="shared" si="2"/>
        <v>-196</v>
      </c>
    </row>
    <row r="32" spans="1:27" s="89" customFormat="1" ht="13.5" customHeight="1" x14ac:dyDescent="0.2">
      <c r="A32" s="236"/>
      <c r="B32" s="237"/>
      <c r="C32" s="836" t="s">
        <v>128</v>
      </c>
      <c r="D32" s="130" t="s">
        <v>335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f t="shared" si="6"/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f t="shared" si="7"/>
        <v>0</v>
      </c>
      <c r="S32" s="58">
        <f t="shared" si="8"/>
        <v>0</v>
      </c>
      <c r="T32" s="58">
        <v>0</v>
      </c>
      <c r="U32" s="449">
        <f t="shared" si="1"/>
        <v>0</v>
      </c>
      <c r="V32" s="447">
        <v>0</v>
      </c>
      <c r="W32" s="408">
        <f t="shared" si="3"/>
        <v>0</v>
      </c>
      <c r="Z32" s="89">
        <v>0</v>
      </c>
      <c r="AA32" s="89">
        <f t="shared" si="2"/>
        <v>0</v>
      </c>
    </row>
    <row r="33" spans="1:27" s="89" customFormat="1" ht="13.5" customHeight="1" x14ac:dyDescent="0.2">
      <c r="A33" s="236"/>
      <c r="B33" s="237"/>
      <c r="C33" s="836"/>
      <c r="D33" s="130" t="s">
        <v>77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f t="shared" si="6"/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f t="shared" si="7"/>
        <v>0</v>
      </c>
      <c r="S33" s="58">
        <f t="shared" si="8"/>
        <v>0</v>
      </c>
      <c r="T33" s="58">
        <v>0</v>
      </c>
      <c r="U33" s="449">
        <f t="shared" si="1"/>
        <v>0</v>
      </c>
      <c r="V33" s="447">
        <v>0</v>
      </c>
      <c r="W33" s="408">
        <f t="shared" si="3"/>
        <v>0</v>
      </c>
      <c r="Z33" s="89">
        <v>0</v>
      </c>
      <c r="AA33" s="89">
        <f t="shared" si="2"/>
        <v>0</v>
      </c>
    </row>
    <row r="34" spans="1:27" s="89" customFormat="1" ht="13.5" customHeight="1" x14ac:dyDescent="0.2">
      <c r="A34" s="236"/>
      <c r="B34" s="237"/>
      <c r="C34" s="836" t="s">
        <v>129</v>
      </c>
      <c r="D34" s="130" t="s">
        <v>335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f t="shared" si="6"/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f t="shared" si="7"/>
        <v>0</v>
      </c>
      <c r="S34" s="58">
        <f t="shared" si="8"/>
        <v>0</v>
      </c>
      <c r="T34" s="58">
        <v>0</v>
      </c>
      <c r="U34" s="449">
        <f t="shared" si="1"/>
        <v>0</v>
      </c>
      <c r="V34" s="447">
        <v>0</v>
      </c>
      <c r="W34" s="408">
        <f t="shared" si="3"/>
        <v>0</v>
      </c>
      <c r="Z34" s="89">
        <v>0</v>
      </c>
      <c r="AA34" s="89">
        <f t="shared" si="2"/>
        <v>0</v>
      </c>
    </row>
    <row r="35" spans="1:27" s="89" customFormat="1" ht="13.5" customHeight="1" x14ac:dyDescent="0.2">
      <c r="A35" s="236"/>
      <c r="B35" s="237"/>
      <c r="C35" s="836"/>
      <c r="D35" s="130" t="s">
        <v>77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f t="shared" si="6"/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f t="shared" si="7"/>
        <v>0</v>
      </c>
      <c r="S35" s="58">
        <f t="shared" si="8"/>
        <v>0</v>
      </c>
      <c r="T35" s="58">
        <v>0</v>
      </c>
      <c r="U35" s="449">
        <f t="shared" si="1"/>
        <v>0</v>
      </c>
      <c r="V35" s="447">
        <v>0</v>
      </c>
      <c r="W35" s="408">
        <f t="shared" si="3"/>
        <v>0</v>
      </c>
      <c r="Z35" s="89">
        <v>0</v>
      </c>
      <c r="AA35" s="89">
        <f t="shared" si="2"/>
        <v>0</v>
      </c>
    </row>
    <row r="36" spans="1:27" s="89" customFormat="1" ht="13.5" customHeight="1" x14ac:dyDescent="0.2">
      <c r="A36" s="236"/>
      <c r="B36" s="237"/>
      <c r="C36" s="836" t="s">
        <v>130</v>
      </c>
      <c r="D36" s="130" t="s">
        <v>335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f t="shared" si="6"/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f t="shared" si="7"/>
        <v>0</v>
      </c>
      <c r="S36" s="58">
        <f t="shared" si="8"/>
        <v>0</v>
      </c>
      <c r="T36" s="58">
        <v>0</v>
      </c>
      <c r="U36" s="449">
        <f t="shared" si="1"/>
        <v>0</v>
      </c>
      <c r="V36" s="447">
        <v>165</v>
      </c>
      <c r="W36" s="408">
        <f t="shared" si="3"/>
        <v>0</v>
      </c>
      <c r="Z36" s="89">
        <v>125</v>
      </c>
      <c r="AA36" s="89">
        <f t="shared" ref="AA36:AA63" si="9">T36-Z36</f>
        <v>-125</v>
      </c>
    </row>
    <row r="37" spans="1:27" s="89" customFormat="1" ht="13.5" customHeight="1" x14ac:dyDescent="0.2">
      <c r="A37" s="236"/>
      <c r="B37" s="237"/>
      <c r="C37" s="836"/>
      <c r="D37" s="130" t="s">
        <v>77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f t="shared" si="6"/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f t="shared" si="7"/>
        <v>0</v>
      </c>
      <c r="S37" s="58">
        <f t="shared" si="8"/>
        <v>0</v>
      </c>
      <c r="T37" s="58">
        <v>0</v>
      </c>
      <c r="U37" s="449">
        <f t="shared" si="1"/>
        <v>0</v>
      </c>
      <c r="V37" s="447">
        <v>189</v>
      </c>
      <c r="W37" s="408">
        <f t="shared" si="3"/>
        <v>0</v>
      </c>
      <c r="Z37" s="89">
        <v>125</v>
      </c>
      <c r="AA37" s="89">
        <f t="shared" si="9"/>
        <v>-125</v>
      </c>
    </row>
    <row r="38" spans="1:27" s="89" customFormat="1" ht="13.5" customHeight="1" x14ac:dyDescent="0.2">
      <c r="A38" s="236"/>
      <c r="B38" s="237"/>
      <c r="C38" s="836" t="s">
        <v>131</v>
      </c>
      <c r="D38" s="130" t="s">
        <v>335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f t="shared" si="6"/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f t="shared" si="7"/>
        <v>0</v>
      </c>
      <c r="S38" s="58">
        <f t="shared" si="8"/>
        <v>0</v>
      </c>
      <c r="T38" s="58">
        <v>0</v>
      </c>
      <c r="U38" s="449">
        <f t="shared" si="1"/>
        <v>0</v>
      </c>
      <c r="V38" s="447">
        <v>88</v>
      </c>
      <c r="W38" s="408">
        <f t="shared" si="3"/>
        <v>0</v>
      </c>
      <c r="Z38" s="89">
        <v>0</v>
      </c>
      <c r="AA38" s="89">
        <f t="shared" si="9"/>
        <v>0</v>
      </c>
    </row>
    <row r="39" spans="1:27" s="89" customFormat="1" ht="13.5" customHeight="1" x14ac:dyDescent="0.2">
      <c r="A39" s="236"/>
      <c r="B39" s="237"/>
      <c r="C39" s="836"/>
      <c r="D39" s="130" t="s">
        <v>77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f t="shared" si="6"/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f t="shared" si="7"/>
        <v>0</v>
      </c>
      <c r="S39" s="58">
        <f t="shared" si="8"/>
        <v>0</v>
      </c>
      <c r="T39" s="58">
        <v>0</v>
      </c>
      <c r="U39" s="449">
        <f t="shared" si="1"/>
        <v>0</v>
      </c>
      <c r="V39" s="447">
        <v>88</v>
      </c>
      <c r="W39" s="408">
        <f t="shared" si="3"/>
        <v>0</v>
      </c>
      <c r="Z39" s="89">
        <v>0</v>
      </c>
      <c r="AA39" s="89">
        <f t="shared" si="9"/>
        <v>0</v>
      </c>
    </row>
    <row r="40" spans="1:27" s="89" customFormat="1" ht="13.5" customHeight="1" x14ac:dyDescent="0.2">
      <c r="A40" s="236"/>
      <c r="B40" s="235"/>
      <c r="C40" s="836" t="s">
        <v>132</v>
      </c>
      <c r="D40" s="130" t="s">
        <v>335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f t="shared" si="6"/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f t="shared" si="7"/>
        <v>0</v>
      </c>
      <c r="S40" s="58">
        <f t="shared" si="8"/>
        <v>0</v>
      </c>
      <c r="T40" s="58">
        <v>0</v>
      </c>
      <c r="U40" s="449">
        <f t="shared" si="1"/>
        <v>0</v>
      </c>
      <c r="V40" s="447">
        <v>1556</v>
      </c>
      <c r="W40" s="408">
        <f t="shared" si="3"/>
        <v>0</v>
      </c>
      <c r="Z40" s="89">
        <v>2220</v>
      </c>
      <c r="AA40" s="89">
        <f t="shared" si="9"/>
        <v>-2220</v>
      </c>
    </row>
    <row r="41" spans="1:27" s="89" customFormat="1" ht="13.5" customHeight="1" x14ac:dyDescent="0.2">
      <c r="A41" s="236"/>
      <c r="B41" s="235"/>
      <c r="C41" s="836"/>
      <c r="D41" s="130" t="s">
        <v>77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f t="shared" si="6"/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f t="shared" si="7"/>
        <v>0</v>
      </c>
      <c r="S41" s="58">
        <f t="shared" si="8"/>
        <v>0</v>
      </c>
      <c r="T41" s="58">
        <v>0</v>
      </c>
      <c r="U41" s="449">
        <f t="shared" si="1"/>
        <v>0</v>
      </c>
      <c r="V41" s="447">
        <v>1556</v>
      </c>
      <c r="W41" s="408">
        <f t="shared" si="3"/>
        <v>0</v>
      </c>
      <c r="Z41" s="89">
        <v>2333</v>
      </c>
      <c r="AA41" s="89">
        <f t="shared" si="9"/>
        <v>-2333</v>
      </c>
    </row>
    <row r="42" spans="1:27" s="89" customFormat="1" ht="13.5" customHeight="1" x14ac:dyDescent="0.2">
      <c r="A42" s="236"/>
      <c r="B42" s="237"/>
      <c r="C42" s="836" t="s">
        <v>133</v>
      </c>
      <c r="D42" s="130" t="s">
        <v>335</v>
      </c>
      <c r="E42" s="58">
        <v>0</v>
      </c>
      <c r="F42" s="58">
        <v>0</v>
      </c>
      <c r="G42" s="58">
        <v>0</v>
      </c>
      <c r="H42" s="58">
        <v>1</v>
      </c>
      <c r="I42" s="58">
        <v>1</v>
      </c>
      <c r="J42" s="58">
        <v>1</v>
      </c>
      <c r="K42" s="58">
        <f t="shared" si="6"/>
        <v>3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f t="shared" si="7"/>
        <v>0</v>
      </c>
      <c r="S42" s="58">
        <f t="shared" si="8"/>
        <v>3</v>
      </c>
      <c r="T42" s="58">
        <v>0</v>
      </c>
      <c r="U42" s="449">
        <f t="shared" si="1"/>
        <v>0</v>
      </c>
      <c r="V42" s="447">
        <v>10</v>
      </c>
      <c r="W42" s="408">
        <f t="shared" si="3"/>
        <v>0.3</v>
      </c>
      <c r="Z42" s="89">
        <v>9</v>
      </c>
      <c r="AA42" s="89">
        <f t="shared" si="9"/>
        <v>-9</v>
      </c>
    </row>
    <row r="43" spans="1:27" s="89" customFormat="1" ht="13.5" customHeight="1" x14ac:dyDescent="0.2">
      <c r="A43" s="236"/>
      <c r="B43" s="237"/>
      <c r="C43" s="836"/>
      <c r="D43" s="130" t="s">
        <v>77</v>
      </c>
      <c r="E43" s="58">
        <v>0</v>
      </c>
      <c r="F43" s="58">
        <v>0</v>
      </c>
      <c r="G43" s="58">
        <v>0</v>
      </c>
      <c r="H43" s="58">
        <v>1</v>
      </c>
      <c r="I43" s="58">
        <v>1</v>
      </c>
      <c r="J43" s="58">
        <v>1</v>
      </c>
      <c r="K43" s="58">
        <f t="shared" si="6"/>
        <v>3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f t="shared" si="7"/>
        <v>0</v>
      </c>
      <c r="S43" s="58">
        <f t="shared" si="8"/>
        <v>3</v>
      </c>
      <c r="T43" s="58">
        <v>0</v>
      </c>
      <c r="U43" s="449">
        <f t="shared" si="1"/>
        <v>0</v>
      </c>
      <c r="V43" s="447">
        <v>11</v>
      </c>
      <c r="W43" s="408">
        <f t="shared" si="3"/>
        <v>0.27272727272727271</v>
      </c>
      <c r="Z43" s="89">
        <v>10</v>
      </c>
      <c r="AA43" s="89">
        <f t="shared" si="9"/>
        <v>-10</v>
      </c>
    </row>
    <row r="44" spans="1:27" s="89" customFormat="1" ht="13.5" customHeight="1" x14ac:dyDescent="0.2">
      <c r="A44" s="236"/>
      <c r="B44" s="237"/>
      <c r="C44" s="836" t="s">
        <v>134</v>
      </c>
      <c r="D44" s="130" t="s">
        <v>335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f t="shared" si="6"/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f t="shared" si="7"/>
        <v>0</v>
      </c>
      <c r="S44" s="58">
        <f t="shared" si="8"/>
        <v>0</v>
      </c>
      <c r="T44" s="58">
        <v>0</v>
      </c>
      <c r="U44" s="449">
        <f t="shared" si="1"/>
        <v>0</v>
      </c>
      <c r="V44" s="447">
        <v>200</v>
      </c>
      <c r="W44" s="408">
        <f t="shared" si="3"/>
        <v>0</v>
      </c>
      <c r="Z44" s="89">
        <v>0</v>
      </c>
      <c r="AA44" s="89">
        <f t="shared" si="9"/>
        <v>0</v>
      </c>
    </row>
    <row r="45" spans="1:27" s="89" customFormat="1" ht="13.5" customHeight="1" x14ac:dyDescent="0.2">
      <c r="A45" s="236"/>
      <c r="B45" s="237"/>
      <c r="C45" s="836"/>
      <c r="D45" s="130" t="s">
        <v>77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f t="shared" si="6"/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f t="shared" si="7"/>
        <v>0</v>
      </c>
      <c r="S45" s="58">
        <f t="shared" si="8"/>
        <v>0</v>
      </c>
      <c r="T45" s="58">
        <v>0</v>
      </c>
      <c r="U45" s="449">
        <f t="shared" si="1"/>
        <v>0</v>
      </c>
      <c r="V45" s="447">
        <v>200</v>
      </c>
      <c r="W45" s="408">
        <f t="shared" si="3"/>
        <v>0</v>
      </c>
      <c r="Z45" s="89">
        <v>0</v>
      </c>
      <c r="AA45" s="89">
        <f t="shared" si="9"/>
        <v>0</v>
      </c>
    </row>
    <row r="46" spans="1:27" s="89" customFormat="1" ht="13.5" customHeight="1" x14ac:dyDescent="0.2">
      <c r="A46" s="236"/>
      <c r="B46" s="237"/>
      <c r="C46" s="836" t="s">
        <v>135</v>
      </c>
      <c r="D46" s="130" t="s">
        <v>335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f t="shared" si="6"/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f t="shared" si="7"/>
        <v>0</v>
      </c>
      <c r="S46" s="58">
        <f t="shared" si="8"/>
        <v>0</v>
      </c>
      <c r="T46" s="58">
        <v>0</v>
      </c>
      <c r="U46" s="449">
        <f t="shared" si="1"/>
        <v>0</v>
      </c>
      <c r="V46" s="447">
        <v>36</v>
      </c>
      <c r="W46" s="408">
        <f t="shared" si="3"/>
        <v>0</v>
      </c>
      <c r="Z46" s="89">
        <v>147</v>
      </c>
      <c r="AA46" s="89">
        <f t="shared" si="9"/>
        <v>-147</v>
      </c>
    </row>
    <row r="47" spans="1:27" s="89" customFormat="1" ht="13.5" customHeight="1" x14ac:dyDescent="0.2">
      <c r="A47" s="236"/>
      <c r="B47" s="237"/>
      <c r="C47" s="836"/>
      <c r="D47" s="130" t="s">
        <v>77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f t="shared" si="6"/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f t="shared" si="7"/>
        <v>0</v>
      </c>
      <c r="S47" s="58">
        <f t="shared" si="8"/>
        <v>0</v>
      </c>
      <c r="T47" s="58">
        <v>0</v>
      </c>
      <c r="U47" s="449">
        <f t="shared" si="1"/>
        <v>0</v>
      </c>
      <c r="V47" s="447">
        <v>36</v>
      </c>
      <c r="W47" s="408">
        <f t="shared" si="3"/>
        <v>0</v>
      </c>
      <c r="Z47" s="89">
        <v>147</v>
      </c>
      <c r="AA47" s="89">
        <f t="shared" si="9"/>
        <v>-147</v>
      </c>
    </row>
    <row r="48" spans="1:27" s="89" customFormat="1" ht="13.5" customHeight="1" x14ac:dyDescent="0.2">
      <c r="A48" s="236"/>
      <c r="B48" s="237"/>
      <c r="C48" s="836" t="s">
        <v>136</v>
      </c>
      <c r="D48" s="130" t="s">
        <v>335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f t="shared" si="6"/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f t="shared" si="7"/>
        <v>0</v>
      </c>
      <c r="S48" s="58">
        <f t="shared" si="8"/>
        <v>0</v>
      </c>
      <c r="T48" s="58">
        <v>0</v>
      </c>
      <c r="U48" s="449">
        <f t="shared" si="1"/>
        <v>0</v>
      </c>
      <c r="V48" s="447">
        <v>0</v>
      </c>
      <c r="W48" s="408">
        <f t="shared" si="3"/>
        <v>0</v>
      </c>
      <c r="Z48" s="89">
        <v>0</v>
      </c>
      <c r="AA48" s="89">
        <f t="shared" si="9"/>
        <v>0</v>
      </c>
    </row>
    <row r="49" spans="1:27" s="89" customFormat="1" ht="13.5" customHeight="1" x14ac:dyDescent="0.2">
      <c r="A49" s="236"/>
      <c r="B49" s="237"/>
      <c r="C49" s="836"/>
      <c r="D49" s="130" t="s">
        <v>77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f t="shared" si="6"/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f t="shared" si="7"/>
        <v>0</v>
      </c>
      <c r="S49" s="58">
        <f t="shared" si="8"/>
        <v>0</v>
      </c>
      <c r="T49" s="58">
        <v>0</v>
      </c>
      <c r="U49" s="449">
        <f t="shared" si="1"/>
        <v>0</v>
      </c>
      <c r="V49" s="447">
        <v>0</v>
      </c>
      <c r="W49" s="408">
        <f t="shared" si="3"/>
        <v>0</v>
      </c>
      <c r="Z49" s="89">
        <v>0</v>
      </c>
      <c r="AA49" s="89">
        <f t="shared" si="9"/>
        <v>0</v>
      </c>
    </row>
    <row r="50" spans="1:27" s="89" customFormat="1" ht="13.5" customHeight="1" x14ac:dyDescent="0.2">
      <c r="A50" s="236"/>
      <c r="B50" s="237"/>
      <c r="C50" s="836" t="s">
        <v>137</v>
      </c>
      <c r="D50" s="130" t="s">
        <v>335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f t="shared" si="6"/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f t="shared" si="7"/>
        <v>0</v>
      </c>
      <c r="S50" s="58">
        <f t="shared" si="8"/>
        <v>0</v>
      </c>
      <c r="T50" s="58">
        <v>0</v>
      </c>
      <c r="U50" s="449">
        <f t="shared" si="1"/>
        <v>0</v>
      </c>
      <c r="V50" s="447">
        <v>68</v>
      </c>
      <c r="W50" s="408">
        <f t="shared" si="3"/>
        <v>0</v>
      </c>
      <c r="Z50" s="89">
        <v>0</v>
      </c>
      <c r="AA50" s="89">
        <f t="shared" si="9"/>
        <v>0</v>
      </c>
    </row>
    <row r="51" spans="1:27" s="89" customFormat="1" ht="13.5" customHeight="1" x14ac:dyDescent="0.2">
      <c r="A51" s="236"/>
      <c r="B51" s="237"/>
      <c r="C51" s="836"/>
      <c r="D51" s="130" t="s">
        <v>77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f t="shared" si="6"/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f t="shared" si="7"/>
        <v>0</v>
      </c>
      <c r="S51" s="58">
        <f t="shared" si="8"/>
        <v>0</v>
      </c>
      <c r="T51" s="58">
        <v>0</v>
      </c>
      <c r="U51" s="449">
        <f t="shared" si="1"/>
        <v>0</v>
      </c>
      <c r="V51" s="447">
        <v>74</v>
      </c>
      <c r="W51" s="408">
        <f t="shared" si="3"/>
        <v>0</v>
      </c>
      <c r="Z51" s="89">
        <v>0</v>
      </c>
      <c r="AA51" s="89">
        <f t="shared" si="9"/>
        <v>0</v>
      </c>
    </row>
    <row r="52" spans="1:27" s="89" customFormat="1" ht="13.5" customHeight="1" x14ac:dyDescent="0.2">
      <c r="A52" s="236"/>
      <c r="B52" s="237"/>
      <c r="C52" s="836" t="s">
        <v>138</v>
      </c>
      <c r="D52" s="130" t="s">
        <v>335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f t="shared" si="6"/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f t="shared" si="7"/>
        <v>0</v>
      </c>
      <c r="S52" s="58">
        <f t="shared" si="8"/>
        <v>0</v>
      </c>
      <c r="T52" s="58">
        <v>0</v>
      </c>
      <c r="U52" s="449">
        <f t="shared" si="1"/>
        <v>0</v>
      </c>
      <c r="V52" s="447">
        <v>5</v>
      </c>
      <c r="W52" s="408">
        <f t="shared" si="3"/>
        <v>0</v>
      </c>
      <c r="Z52" s="89">
        <v>0</v>
      </c>
      <c r="AA52" s="89">
        <f t="shared" si="9"/>
        <v>0</v>
      </c>
    </row>
    <row r="53" spans="1:27" s="89" customFormat="1" ht="13.5" customHeight="1" x14ac:dyDescent="0.2">
      <c r="A53" s="236"/>
      <c r="B53" s="237"/>
      <c r="C53" s="836"/>
      <c r="D53" s="130" t="s">
        <v>77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f t="shared" si="6"/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f t="shared" si="7"/>
        <v>0</v>
      </c>
      <c r="S53" s="58">
        <f t="shared" si="8"/>
        <v>0</v>
      </c>
      <c r="T53" s="58">
        <v>0</v>
      </c>
      <c r="U53" s="449">
        <f t="shared" si="1"/>
        <v>0</v>
      </c>
      <c r="V53" s="447">
        <v>5</v>
      </c>
      <c r="W53" s="408">
        <f t="shared" si="3"/>
        <v>0</v>
      </c>
      <c r="Z53" s="89">
        <v>0</v>
      </c>
      <c r="AA53" s="89">
        <f t="shared" si="9"/>
        <v>0</v>
      </c>
    </row>
    <row r="54" spans="1:27" s="89" customFormat="1" ht="13.5" customHeight="1" x14ac:dyDescent="0.2">
      <c r="A54" s="236"/>
      <c r="B54" s="237"/>
      <c r="C54" s="836" t="s">
        <v>139</v>
      </c>
      <c r="D54" s="130" t="s">
        <v>335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f t="shared" si="6"/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f t="shared" si="7"/>
        <v>0</v>
      </c>
      <c r="S54" s="58">
        <f t="shared" si="8"/>
        <v>0</v>
      </c>
      <c r="T54" s="58">
        <v>0</v>
      </c>
      <c r="U54" s="449">
        <f t="shared" si="1"/>
        <v>0</v>
      </c>
      <c r="V54" s="447">
        <v>0</v>
      </c>
      <c r="W54" s="408">
        <f t="shared" si="3"/>
        <v>0</v>
      </c>
      <c r="Z54" s="89">
        <v>0</v>
      </c>
      <c r="AA54" s="89">
        <f t="shared" si="9"/>
        <v>0</v>
      </c>
    </row>
    <row r="55" spans="1:27" s="89" customFormat="1" ht="13.5" customHeight="1" x14ac:dyDescent="0.2">
      <c r="A55" s="236"/>
      <c r="B55" s="237"/>
      <c r="C55" s="836"/>
      <c r="D55" s="130" t="s">
        <v>77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f t="shared" si="6"/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f t="shared" si="7"/>
        <v>0</v>
      </c>
      <c r="S55" s="58">
        <f t="shared" si="8"/>
        <v>0</v>
      </c>
      <c r="T55" s="58">
        <v>0</v>
      </c>
      <c r="U55" s="449">
        <f t="shared" si="1"/>
        <v>0</v>
      </c>
      <c r="V55" s="447">
        <v>0</v>
      </c>
      <c r="W55" s="408">
        <f t="shared" si="3"/>
        <v>0</v>
      </c>
      <c r="Z55" s="89">
        <v>0</v>
      </c>
      <c r="AA55" s="89">
        <f t="shared" si="9"/>
        <v>0</v>
      </c>
    </row>
    <row r="56" spans="1:27" s="89" customFormat="1" ht="13.5" customHeight="1" x14ac:dyDescent="0.2">
      <c r="A56" s="236"/>
      <c r="B56" s="237"/>
      <c r="C56" s="836" t="s">
        <v>140</v>
      </c>
      <c r="D56" s="130" t="s">
        <v>335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f t="shared" si="6"/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f t="shared" si="7"/>
        <v>0</v>
      </c>
      <c r="S56" s="58">
        <f t="shared" si="8"/>
        <v>0</v>
      </c>
      <c r="T56" s="58">
        <v>0</v>
      </c>
      <c r="U56" s="449">
        <f t="shared" si="1"/>
        <v>0</v>
      </c>
      <c r="V56" s="447">
        <v>40</v>
      </c>
      <c r="W56" s="408">
        <f t="shared" si="3"/>
        <v>0</v>
      </c>
      <c r="Z56" s="89">
        <v>17</v>
      </c>
      <c r="AA56" s="89">
        <f t="shared" si="9"/>
        <v>-17</v>
      </c>
    </row>
    <row r="57" spans="1:27" s="89" customFormat="1" ht="13.5" customHeight="1" thickBot="1" x14ac:dyDescent="0.25">
      <c r="A57" s="236"/>
      <c r="B57" s="237"/>
      <c r="C57" s="837"/>
      <c r="D57" s="95" t="s">
        <v>77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f t="shared" si="6"/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f t="shared" si="7"/>
        <v>0</v>
      </c>
      <c r="S57" s="60">
        <f t="shared" si="8"/>
        <v>0</v>
      </c>
      <c r="T57" s="60">
        <v>0</v>
      </c>
      <c r="U57" s="439">
        <f t="shared" si="1"/>
        <v>0</v>
      </c>
      <c r="V57" s="434">
        <v>40</v>
      </c>
      <c r="W57" s="407">
        <f t="shared" si="3"/>
        <v>0</v>
      </c>
      <c r="Z57" s="89">
        <v>17</v>
      </c>
      <c r="AA57" s="89">
        <f t="shared" si="9"/>
        <v>-17</v>
      </c>
    </row>
    <row r="58" spans="1:27" s="89" customFormat="1" ht="13.5" customHeight="1" x14ac:dyDescent="0.2">
      <c r="A58" s="236"/>
      <c r="B58" s="838" t="s">
        <v>316</v>
      </c>
      <c r="C58" s="839"/>
      <c r="D58" s="94" t="s">
        <v>335</v>
      </c>
      <c r="E58" s="55">
        <f>E60+E62+E68+E70+E72+E74+E76+E78</f>
        <v>546</v>
      </c>
      <c r="F58" s="55">
        <f t="shared" ref="F58:S59" si="10">F60+F62+F68+F70+F72+F74+F76+F78</f>
        <v>496</v>
      </c>
      <c r="G58" s="55">
        <f t="shared" si="10"/>
        <v>507</v>
      </c>
      <c r="H58" s="55">
        <f t="shared" si="10"/>
        <v>3408</v>
      </c>
      <c r="I58" s="55">
        <f t="shared" si="10"/>
        <v>1831</v>
      </c>
      <c r="J58" s="55">
        <f t="shared" si="10"/>
        <v>623</v>
      </c>
      <c r="K58" s="55">
        <f t="shared" si="10"/>
        <v>7411</v>
      </c>
      <c r="L58" s="55">
        <f t="shared" si="10"/>
        <v>338</v>
      </c>
      <c r="M58" s="55">
        <f t="shared" si="10"/>
        <v>258</v>
      </c>
      <c r="N58" s="55">
        <f t="shared" si="10"/>
        <v>1038</v>
      </c>
      <c r="O58" s="55">
        <f t="shared" si="10"/>
        <v>1045</v>
      </c>
      <c r="P58" s="55">
        <f t="shared" si="10"/>
        <v>838</v>
      </c>
      <c r="Q58" s="55">
        <f t="shared" si="10"/>
        <v>663</v>
      </c>
      <c r="R58" s="55">
        <f t="shared" si="10"/>
        <v>4180</v>
      </c>
      <c r="S58" s="55">
        <f t="shared" si="10"/>
        <v>11591</v>
      </c>
      <c r="T58" s="55">
        <f>T60+T62+T68+T70+T72+T74+T76+T78</f>
        <v>11960</v>
      </c>
      <c r="U58" s="438">
        <f t="shared" si="1"/>
        <v>0.96914715719063549</v>
      </c>
      <c r="V58" s="432">
        <v>2638697</v>
      </c>
      <c r="W58" s="406">
        <f t="shared" si="3"/>
        <v>4.3926983658980172E-3</v>
      </c>
      <c r="Z58" s="89">
        <v>2244549</v>
      </c>
      <c r="AA58" s="89">
        <f t="shared" si="9"/>
        <v>-2232589</v>
      </c>
    </row>
    <row r="59" spans="1:27" s="89" customFormat="1" ht="13.5" customHeight="1" thickBot="1" x14ac:dyDescent="0.25">
      <c r="A59" s="236"/>
      <c r="B59" s="840"/>
      <c r="C59" s="839"/>
      <c r="D59" s="95" t="s">
        <v>77</v>
      </c>
      <c r="E59" s="105">
        <f>E61+E63+E69+E71+E73+E75+E77+E79</f>
        <v>987</v>
      </c>
      <c r="F59" s="105">
        <f t="shared" si="10"/>
        <v>1019</v>
      </c>
      <c r="G59" s="105">
        <f t="shared" si="10"/>
        <v>1036</v>
      </c>
      <c r="H59" s="105">
        <f t="shared" si="10"/>
        <v>5921</v>
      </c>
      <c r="I59" s="105">
        <f t="shared" si="10"/>
        <v>3301</v>
      </c>
      <c r="J59" s="105">
        <f t="shared" si="10"/>
        <v>1600</v>
      </c>
      <c r="K59" s="105">
        <f t="shared" si="10"/>
        <v>13864</v>
      </c>
      <c r="L59" s="105">
        <f t="shared" si="10"/>
        <v>783</v>
      </c>
      <c r="M59" s="105">
        <f t="shared" si="10"/>
        <v>645</v>
      </c>
      <c r="N59" s="105">
        <f t="shared" si="10"/>
        <v>2727</v>
      </c>
      <c r="O59" s="105">
        <f t="shared" si="10"/>
        <v>2597</v>
      </c>
      <c r="P59" s="105">
        <f t="shared" si="10"/>
        <v>1772</v>
      </c>
      <c r="Q59" s="105">
        <f t="shared" si="10"/>
        <v>1436</v>
      </c>
      <c r="R59" s="105">
        <f t="shared" si="10"/>
        <v>9960</v>
      </c>
      <c r="S59" s="105">
        <f>S61+S63+S69+S71+S73+S75+S77+S79</f>
        <v>23824</v>
      </c>
      <c r="T59" s="105">
        <f>T61+T63+T69+T71+T73+T75+T77+T79</f>
        <v>21607</v>
      </c>
      <c r="U59" s="439">
        <f t="shared" si="1"/>
        <v>1.1026056370620632</v>
      </c>
      <c r="V59" s="433">
        <v>3622032</v>
      </c>
      <c r="W59" s="407">
        <f t="shared" si="3"/>
        <v>6.5775233349677749E-3</v>
      </c>
      <c r="Z59" s="89">
        <v>2677805</v>
      </c>
      <c r="AA59" s="89">
        <f t="shared" si="9"/>
        <v>-2656198</v>
      </c>
    </row>
    <row r="60" spans="1:27" s="89" customFormat="1" ht="13.5" customHeight="1" x14ac:dyDescent="0.2">
      <c r="A60" s="236"/>
      <c r="B60" s="236"/>
      <c r="C60" s="841" t="s">
        <v>336</v>
      </c>
      <c r="D60" s="100" t="s">
        <v>335</v>
      </c>
      <c r="E60" s="101">
        <v>538</v>
      </c>
      <c r="F60" s="101">
        <v>490</v>
      </c>
      <c r="G60" s="101">
        <v>503</v>
      </c>
      <c r="H60" s="101">
        <v>3394</v>
      </c>
      <c r="I60" s="101">
        <v>1819</v>
      </c>
      <c r="J60" s="101">
        <v>614</v>
      </c>
      <c r="K60" s="55">
        <f>SUM(E60:J60)</f>
        <v>7358</v>
      </c>
      <c r="L60" s="55">
        <v>327</v>
      </c>
      <c r="M60" s="55">
        <v>250</v>
      </c>
      <c r="N60" s="55">
        <v>1026</v>
      </c>
      <c r="O60" s="55">
        <v>1028</v>
      </c>
      <c r="P60" s="55">
        <v>817</v>
      </c>
      <c r="Q60" s="55">
        <v>658</v>
      </c>
      <c r="R60" s="55">
        <f>SUM(L60:Q60)</f>
        <v>4106</v>
      </c>
      <c r="S60" s="112">
        <f>K60+R60</f>
        <v>11464</v>
      </c>
      <c r="T60" s="82">
        <v>11187</v>
      </c>
      <c r="U60" s="438">
        <f t="shared" si="1"/>
        <v>1.0247608831679629</v>
      </c>
      <c r="V60" s="432">
        <v>2423236</v>
      </c>
      <c r="W60" s="406">
        <f t="shared" si="3"/>
        <v>4.7308640181971543E-3</v>
      </c>
      <c r="Z60" s="89">
        <v>2093732</v>
      </c>
      <c r="AA60" s="89">
        <f t="shared" si="9"/>
        <v>-2082545</v>
      </c>
    </row>
    <row r="61" spans="1:27" s="89" customFormat="1" ht="13.5" customHeight="1" x14ac:dyDescent="0.2">
      <c r="A61" s="236"/>
      <c r="B61" s="237"/>
      <c r="C61" s="836"/>
      <c r="D61" s="97" t="s">
        <v>77</v>
      </c>
      <c r="E61" s="102">
        <v>975</v>
      </c>
      <c r="F61" s="102">
        <v>1013</v>
      </c>
      <c r="G61" s="102">
        <v>1029</v>
      </c>
      <c r="H61" s="102">
        <v>5778</v>
      </c>
      <c r="I61" s="102">
        <v>3273</v>
      </c>
      <c r="J61" s="102">
        <v>1566</v>
      </c>
      <c r="K61" s="58">
        <f>SUM(E61:J61)</f>
        <v>13634</v>
      </c>
      <c r="L61" s="58">
        <v>769</v>
      </c>
      <c r="M61" s="58">
        <v>635</v>
      </c>
      <c r="N61" s="58">
        <v>2714</v>
      </c>
      <c r="O61" s="58">
        <v>2577</v>
      </c>
      <c r="P61" s="58">
        <v>1736</v>
      </c>
      <c r="Q61" s="58">
        <v>1428</v>
      </c>
      <c r="R61" s="58">
        <f>SUM(L61:Q61)</f>
        <v>9859</v>
      </c>
      <c r="S61" s="110">
        <f>K61+R61</f>
        <v>23493</v>
      </c>
      <c r="T61" s="79">
        <v>20321</v>
      </c>
      <c r="U61" s="449">
        <f t="shared" si="1"/>
        <v>1.1560946803799026</v>
      </c>
      <c r="V61" s="447">
        <v>3370263</v>
      </c>
      <c r="W61" s="408">
        <f t="shared" si="3"/>
        <v>6.9706726151638615E-3</v>
      </c>
      <c r="Z61" s="89">
        <v>2509576</v>
      </c>
      <c r="AA61" s="89">
        <f t="shared" si="9"/>
        <v>-2489255</v>
      </c>
    </row>
    <row r="62" spans="1:27" s="89" customFormat="1" ht="13.5" customHeight="1" x14ac:dyDescent="0.2">
      <c r="A62" s="236"/>
      <c r="B62" s="237"/>
      <c r="C62" s="836" t="s">
        <v>93</v>
      </c>
      <c r="D62" s="97" t="s">
        <v>335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f>SUM(E62:J62)</f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f>SUM(L62:Q62)</f>
        <v>0</v>
      </c>
      <c r="S62" s="58">
        <f>K62+R62</f>
        <v>0</v>
      </c>
      <c r="T62" s="58">
        <v>0</v>
      </c>
      <c r="U62" s="449">
        <f t="shared" si="1"/>
        <v>0</v>
      </c>
      <c r="V62" s="447">
        <v>185</v>
      </c>
      <c r="W62" s="408">
        <f t="shared" si="3"/>
        <v>0</v>
      </c>
      <c r="Z62" s="89">
        <v>0</v>
      </c>
      <c r="AA62" s="89">
        <f t="shared" si="9"/>
        <v>0</v>
      </c>
    </row>
    <row r="63" spans="1:27" s="89" customFormat="1" ht="13.5" customHeight="1" x14ac:dyDescent="0.2">
      <c r="A63" s="236"/>
      <c r="B63" s="237"/>
      <c r="C63" s="836"/>
      <c r="D63" s="97" t="s">
        <v>77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f>SUM(E63:J63)</f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f>SUM(L63:Q63)</f>
        <v>0</v>
      </c>
      <c r="S63" s="58">
        <f>K63+R63</f>
        <v>0</v>
      </c>
      <c r="T63" s="58">
        <v>0</v>
      </c>
      <c r="U63" s="449">
        <f t="shared" si="1"/>
        <v>0</v>
      </c>
      <c r="V63" s="447">
        <v>417</v>
      </c>
      <c r="W63" s="408">
        <f t="shared" si="3"/>
        <v>0</v>
      </c>
      <c r="Z63" s="89">
        <v>0</v>
      </c>
      <c r="AA63" s="89">
        <f t="shared" si="9"/>
        <v>0</v>
      </c>
    </row>
    <row r="64" spans="1:27" s="72" customFormat="1" ht="13.5" customHeight="1" x14ac:dyDescent="0.2">
      <c r="A64" s="237"/>
      <c r="B64" s="237"/>
      <c r="C64" s="88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13"/>
      <c r="V64" s="409"/>
      <c r="W64" s="410"/>
    </row>
    <row r="65" spans="1:27" s="89" customFormat="1" ht="23.25" customHeight="1" x14ac:dyDescent="0.2">
      <c r="A65" s="77" t="str">
        <f>A1</f>
        <v>５　令和３年度市町村別・月別訪日外国人宿泊者数（延べ人数）</v>
      </c>
      <c r="B65" s="12"/>
      <c r="C65" s="12"/>
      <c r="D65" s="4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411"/>
      <c r="W65" s="411"/>
    </row>
    <row r="66" spans="1:27" s="89" customFormat="1" ht="15.75" customHeight="1" thickBot="1" x14ac:dyDescent="0.25">
      <c r="A66" s="12"/>
      <c r="B66" s="12"/>
      <c r="C66" s="12"/>
      <c r="D66" s="4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V66" s="411"/>
      <c r="W66" s="412" t="s">
        <v>146</v>
      </c>
    </row>
    <row r="67" spans="1:27" s="114" customFormat="1" ht="13.5" customHeight="1" thickBot="1" x14ac:dyDescent="0.25">
      <c r="A67" s="230" t="s">
        <v>24</v>
      </c>
      <c r="B67" s="230" t="s">
        <v>276</v>
      </c>
      <c r="C67" s="84" t="s">
        <v>277</v>
      </c>
      <c r="D67" s="17" t="s">
        <v>25</v>
      </c>
      <c r="E67" s="17" t="s">
        <v>26</v>
      </c>
      <c r="F67" s="17" t="s">
        <v>27</v>
      </c>
      <c r="G67" s="17" t="s">
        <v>28</v>
      </c>
      <c r="H67" s="17" t="s">
        <v>29</v>
      </c>
      <c r="I67" s="17" t="s">
        <v>30</v>
      </c>
      <c r="J67" s="17" t="s">
        <v>31</v>
      </c>
      <c r="K67" s="17" t="s">
        <v>32</v>
      </c>
      <c r="L67" s="17" t="s">
        <v>33</v>
      </c>
      <c r="M67" s="17" t="s">
        <v>34</v>
      </c>
      <c r="N67" s="17" t="s">
        <v>35</v>
      </c>
      <c r="O67" s="17" t="s">
        <v>36</v>
      </c>
      <c r="P67" s="17" t="s">
        <v>37</v>
      </c>
      <c r="Q67" s="17" t="s">
        <v>38</v>
      </c>
      <c r="R67" s="85" t="s">
        <v>39</v>
      </c>
      <c r="S67" s="128" t="s">
        <v>339</v>
      </c>
      <c r="T67" s="129" t="str">
        <f>$T$3</f>
        <v>Ｒ２年度</v>
      </c>
      <c r="U67" s="17" t="s">
        <v>41</v>
      </c>
      <c r="V67" s="440" t="s">
        <v>433</v>
      </c>
      <c r="W67" s="417" t="s">
        <v>432</v>
      </c>
      <c r="Z67" s="114" t="s">
        <v>405</v>
      </c>
    </row>
    <row r="68" spans="1:27" s="89" customFormat="1" ht="13.5" customHeight="1" x14ac:dyDescent="0.2">
      <c r="A68" s="848" t="s">
        <v>317</v>
      </c>
      <c r="B68" s="848" t="s">
        <v>310</v>
      </c>
      <c r="C68" s="849" t="s">
        <v>94</v>
      </c>
      <c r="D68" s="96" t="s">
        <v>335</v>
      </c>
      <c r="E68" s="65">
        <v>3</v>
      </c>
      <c r="F68" s="65">
        <v>3</v>
      </c>
      <c r="G68" s="65">
        <v>1</v>
      </c>
      <c r="H68" s="65">
        <v>7</v>
      </c>
      <c r="I68" s="65">
        <v>7</v>
      </c>
      <c r="J68" s="65">
        <v>6</v>
      </c>
      <c r="K68" s="65">
        <f t="shared" ref="K68:K79" si="11">SUM(E68:J68)</f>
        <v>27</v>
      </c>
      <c r="L68" s="65">
        <v>11</v>
      </c>
      <c r="M68" s="65">
        <v>8</v>
      </c>
      <c r="N68" s="65">
        <v>12</v>
      </c>
      <c r="O68" s="65">
        <v>16</v>
      </c>
      <c r="P68" s="65">
        <v>13</v>
      </c>
      <c r="Q68" s="65">
        <v>4</v>
      </c>
      <c r="R68" s="65">
        <f t="shared" ref="R68:R79" si="12">SUM(L68:Q68)</f>
        <v>64</v>
      </c>
      <c r="S68" s="109">
        <f>K68+R68</f>
        <v>91</v>
      </c>
      <c r="T68" s="81">
        <v>644</v>
      </c>
      <c r="U68" s="452">
        <f t="shared" ref="U68:U127" si="13">IF(T68=0,0,S68/T68)</f>
        <v>0.14130434782608695</v>
      </c>
      <c r="V68" s="450">
        <v>183789</v>
      </c>
      <c r="W68" s="413">
        <f>IF(V68=0,0,S68/V68)</f>
        <v>4.9513300578380641E-4</v>
      </c>
      <c r="Z68" s="89">
        <v>114365</v>
      </c>
      <c r="AA68" s="89">
        <f t="shared" ref="AA68:AA99" si="14">T68-Z68</f>
        <v>-113721</v>
      </c>
    </row>
    <row r="69" spans="1:27" s="89" customFormat="1" ht="13.5" customHeight="1" x14ac:dyDescent="0.2">
      <c r="A69" s="848"/>
      <c r="B69" s="848"/>
      <c r="C69" s="836"/>
      <c r="D69" s="97" t="s">
        <v>77</v>
      </c>
      <c r="E69" s="58">
        <v>5</v>
      </c>
      <c r="F69" s="58">
        <v>3</v>
      </c>
      <c r="G69" s="58">
        <v>2</v>
      </c>
      <c r="H69" s="58">
        <v>12</v>
      </c>
      <c r="I69" s="58">
        <v>18</v>
      </c>
      <c r="J69" s="58">
        <v>7</v>
      </c>
      <c r="K69" s="58">
        <f t="shared" si="11"/>
        <v>47</v>
      </c>
      <c r="L69" s="58">
        <v>14</v>
      </c>
      <c r="M69" s="58">
        <v>10</v>
      </c>
      <c r="N69" s="58">
        <v>13</v>
      </c>
      <c r="O69" s="58">
        <v>19</v>
      </c>
      <c r="P69" s="58">
        <v>14</v>
      </c>
      <c r="Q69" s="58">
        <v>5</v>
      </c>
      <c r="R69" s="58">
        <f t="shared" si="12"/>
        <v>75</v>
      </c>
      <c r="S69" s="109">
        <f t="shared" ref="S69:S79" si="15">K69+R69</f>
        <v>122</v>
      </c>
      <c r="T69" s="79">
        <v>967</v>
      </c>
      <c r="U69" s="449">
        <f t="shared" si="13"/>
        <v>0.12616339193381593</v>
      </c>
      <c r="V69" s="447">
        <v>215951</v>
      </c>
      <c r="W69" s="408">
        <f t="shared" ref="W69:W127" si="16">IF(V69=0,0,S69/V69)</f>
        <v>5.6494297317447018E-4</v>
      </c>
      <c r="Z69" s="89">
        <v>130013</v>
      </c>
      <c r="AA69" s="89">
        <f t="shared" si="14"/>
        <v>-129046</v>
      </c>
    </row>
    <row r="70" spans="1:27" s="89" customFormat="1" ht="13.5" customHeight="1" x14ac:dyDescent="0.2">
      <c r="A70" s="236"/>
      <c r="B70" s="237"/>
      <c r="C70" s="836" t="s">
        <v>95</v>
      </c>
      <c r="D70" s="97" t="s">
        <v>335</v>
      </c>
      <c r="E70" s="58">
        <v>2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f t="shared" si="11"/>
        <v>2</v>
      </c>
      <c r="L70" s="58">
        <v>0</v>
      </c>
      <c r="M70" s="58">
        <v>0</v>
      </c>
      <c r="N70" s="58">
        <v>0</v>
      </c>
      <c r="O70" s="58">
        <v>0</v>
      </c>
      <c r="P70" s="58">
        <v>4</v>
      </c>
      <c r="Q70" s="58">
        <v>0</v>
      </c>
      <c r="R70" s="58">
        <f t="shared" si="12"/>
        <v>4</v>
      </c>
      <c r="S70" s="109">
        <f t="shared" si="15"/>
        <v>6</v>
      </c>
      <c r="T70" s="58">
        <v>13</v>
      </c>
      <c r="U70" s="449">
        <f t="shared" si="13"/>
        <v>0.46153846153846156</v>
      </c>
      <c r="V70" s="447">
        <v>67</v>
      </c>
      <c r="W70" s="408">
        <f t="shared" si="16"/>
        <v>8.9552238805970144E-2</v>
      </c>
      <c r="Z70" s="89">
        <v>199</v>
      </c>
      <c r="AA70" s="89">
        <f t="shared" si="14"/>
        <v>-186</v>
      </c>
    </row>
    <row r="71" spans="1:27" s="89" customFormat="1" ht="13.5" customHeight="1" x14ac:dyDescent="0.2">
      <c r="A71" s="236"/>
      <c r="B71" s="237"/>
      <c r="C71" s="836"/>
      <c r="D71" s="97" t="s">
        <v>77</v>
      </c>
      <c r="E71" s="58">
        <v>2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f t="shared" si="11"/>
        <v>2</v>
      </c>
      <c r="L71" s="58">
        <v>0</v>
      </c>
      <c r="M71" s="58">
        <v>0</v>
      </c>
      <c r="N71" s="58">
        <v>0</v>
      </c>
      <c r="O71" s="58">
        <v>0</v>
      </c>
      <c r="P71" s="58">
        <v>4</v>
      </c>
      <c r="Q71" s="58">
        <v>0</v>
      </c>
      <c r="R71" s="58">
        <f t="shared" si="12"/>
        <v>4</v>
      </c>
      <c r="S71" s="109">
        <f t="shared" si="15"/>
        <v>6</v>
      </c>
      <c r="T71" s="58">
        <v>18</v>
      </c>
      <c r="U71" s="449">
        <f t="shared" si="13"/>
        <v>0.33333333333333331</v>
      </c>
      <c r="V71" s="447">
        <v>117</v>
      </c>
      <c r="W71" s="408">
        <f t="shared" si="16"/>
        <v>5.128205128205128E-2</v>
      </c>
      <c r="Z71" s="89">
        <v>279</v>
      </c>
      <c r="AA71" s="89">
        <f t="shared" si="14"/>
        <v>-261</v>
      </c>
    </row>
    <row r="72" spans="1:27" s="89" customFormat="1" ht="13.5" customHeight="1" x14ac:dyDescent="0.2">
      <c r="A72" s="236"/>
      <c r="B72" s="237"/>
      <c r="C72" s="836" t="s">
        <v>96</v>
      </c>
      <c r="D72" s="97" t="s">
        <v>335</v>
      </c>
      <c r="E72" s="58">
        <v>0</v>
      </c>
      <c r="F72" s="58">
        <v>0</v>
      </c>
      <c r="G72" s="58">
        <v>0</v>
      </c>
      <c r="H72" s="58">
        <v>5</v>
      </c>
      <c r="I72" s="58">
        <v>2</v>
      </c>
      <c r="J72" s="58">
        <v>0</v>
      </c>
      <c r="K72" s="58">
        <f t="shared" si="11"/>
        <v>7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f t="shared" si="12"/>
        <v>0</v>
      </c>
      <c r="S72" s="109">
        <f t="shared" si="15"/>
        <v>7</v>
      </c>
      <c r="T72" s="58">
        <v>8</v>
      </c>
      <c r="U72" s="449">
        <f t="shared" si="13"/>
        <v>0.875</v>
      </c>
      <c r="V72" s="447">
        <v>31282</v>
      </c>
      <c r="W72" s="408">
        <f t="shared" si="16"/>
        <v>2.2377085864075188E-4</v>
      </c>
      <c r="Z72" s="89">
        <v>35812</v>
      </c>
      <c r="AA72" s="89">
        <f t="shared" si="14"/>
        <v>-35804</v>
      </c>
    </row>
    <row r="73" spans="1:27" s="89" customFormat="1" ht="13.5" customHeight="1" x14ac:dyDescent="0.2">
      <c r="A73" s="236"/>
      <c r="B73" s="237"/>
      <c r="C73" s="836"/>
      <c r="D73" s="97" t="s">
        <v>77</v>
      </c>
      <c r="E73" s="58">
        <v>0</v>
      </c>
      <c r="F73" s="58">
        <v>0</v>
      </c>
      <c r="G73" s="58">
        <v>0</v>
      </c>
      <c r="H73" s="58">
        <v>125</v>
      </c>
      <c r="I73" s="58">
        <v>5</v>
      </c>
      <c r="J73" s="58">
        <v>0</v>
      </c>
      <c r="K73" s="58">
        <f t="shared" si="11"/>
        <v>130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f t="shared" si="12"/>
        <v>0</v>
      </c>
      <c r="S73" s="109">
        <f t="shared" si="15"/>
        <v>130</v>
      </c>
      <c r="T73" s="58">
        <v>23</v>
      </c>
      <c r="U73" s="449">
        <f t="shared" si="13"/>
        <v>5.6521739130434785</v>
      </c>
      <c r="V73" s="447">
        <v>35146</v>
      </c>
      <c r="W73" s="408">
        <f t="shared" si="16"/>
        <v>3.6988561998520459E-3</v>
      </c>
      <c r="Z73" s="89">
        <v>37405</v>
      </c>
      <c r="AA73" s="89">
        <f t="shared" si="14"/>
        <v>-37382</v>
      </c>
    </row>
    <row r="74" spans="1:27" s="89" customFormat="1" ht="13.5" customHeight="1" x14ac:dyDescent="0.2">
      <c r="A74" s="236"/>
      <c r="B74" s="237"/>
      <c r="C74" s="836" t="s">
        <v>293</v>
      </c>
      <c r="D74" s="97" t="s">
        <v>335</v>
      </c>
      <c r="E74" s="58">
        <v>3</v>
      </c>
      <c r="F74" s="58">
        <v>3</v>
      </c>
      <c r="G74" s="58">
        <v>3</v>
      </c>
      <c r="H74" s="58">
        <v>2</v>
      </c>
      <c r="I74" s="58">
        <v>3</v>
      </c>
      <c r="J74" s="58">
        <v>3</v>
      </c>
      <c r="K74" s="58">
        <f t="shared" si="11"/>
        <v>17</v>
      </c>
      <c r="L74" s="58">
        <v>0</v>
      </c>
      <c r="M74" s="58">
        <v>0</v>
      </c>
      <c r="N74" s="58">
        <v>0</v>
      </c>
      <c r="O74" s="58">
        <v>1</v>
      </c>
      <c r="P74" s="58">
        <v>4</v>
      </c>
      <c r="Q74" s="58">
        <v>1</v>
      </c>
      <c r="R74" s="58">
        <f t="shared" si="12"/>
        <v>6</v>
      </c>
      <c r="S74" s="109">
        <f t="shared" si="15"/>
        <v>23</v>
      </c>
      <c r="T74" s="58">
        <v>108</v>
      </c>
      <c r="U74" s="449">
        <f t="shared" si="13"/>
        <v>0.21296296296296297</v>
      </c>
      <c r="V74" s="447">
        <v>33</v>
      </c>
      <c r="W74" s="408">
        <f t="shared" si="16"/>
        <v>0.69696969696969702</v>
      </c>
      <c r="Z74" s="89">
        <v>0</v>
      </c>
      <c r="AA74" s="89">
        <f t="shared" si="14"/>
        <v>108</v>
      </c>
    </row>
    <row r="75" spans="1:27" s="89" customFormat="1" ht="13.5" customHeight="1" x14ac:dyDescent="0.2">
      <c r="A75" s="236"/>
      <c r="B75" s="237"/>
      <c r="C75" s="836"/>
      <c r="D75" s="97" t="s">
        <v>77</v>
      </c>
      <c r="E75" s="58">
        <v>5</v>
      </c>
      <c r="F75" s="58">
        <v>3</v>
      </c>
      <c r="G75" s="58">
        <v>5</v>
      </c>
      <c r="H75" s="58">
        <v>6</v>
      </c>
      <c r="I75" s="58">
        <v>5</v>
      </c>
      <c r="J75" s="58">
        <v>27</v>
      </c>
      <c r="K75" s="58">
        <f t="shared" si="11"/>
        <v>51</v>
      </c>
      <c r="L75" s="58">
        <v>0</v>
      </c>
      <c r="M75" s="58">
        <v>0</v>
      </c>
      <c r="N75" s="58">
        <v>0</v>
      </c>
      <c r="O75" s="58">
        <v>1</v>
      </c>
      <c r="P75" s="58">
        <v>18</v>
      </c>
      <c r="Q75" s="58">
        <v>3</v>
      </c>
      <c r="R75" s="58">
        <f t="shared" si="12"/>
        <v>22</v>
      </c>
      <c r="S75" s="109">
        <f t="shared" si="15"/>
        <v>73</v>
      </c>
      <c r="T75" s="58">
        <v>278</v>
      </c>
      <c r="U75" s="449">
        <f t="shared" si="13"/>
        <v>0.26258992805755393</v>
      </c>
      <c r="V75" s="447">
        <v>33</v>
      </c>
      <c r="W75" s="408">
        <f t="shared" si="16"/>
        <v>2.2121212121212119</v>
      </c>
      <c r="Z75" s="89">
        <v>0</v>
      </c>
      <c r="AA75" s="89">
        <f t="shared" si="14"/>
        <v>278</v>
      </c>
    </row>
    <row r="76" spans="1:27" s="89" customFormat="1" ht="13.5" customHeight="1" x14ac:dyDescent="0.2">
      <c r="A76" s="236"/>
      <c r="B76" s="235"/>
      <c r="C76" s="836" t="s">
        <v>97</v>
      </c>
      <c r="D76" s="97" t="s">
        <v>335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f t="shared" si="11"/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f t="shared" si="12"/>
        <v>0</v>
      </c>
      <c r="S76" s="109">
        <f t="shared" si="15"/>
        <v>0</v>
      </c>
      <c r="T76" s="58">
        <v>0</v>
      </c>
      <c r="U76" s="449">
        <f t="shared" si="13"/>
        <v>0</v>
      </c>
      <c r="V76" s="447">
        <v>0</v>
      </c>
      <c r="W76" s="408">
        <f t="shared" si="16"/>
        <v>0</v>
      </c>
      <c r="Z76" s="89">
        <v>191</v>
      </c>
      <c r="AA76" s="89">
        <f t="shared" si="14"/>
        <v>-191</v>
      </c>
    </row>
    <row r="77" spans="1:27" s="89" customFormat="1" ht="13.5" customHeight="1" x14ac:dyDescent="0.2">
      <c r="A77" s="236"/>
      <c r="B77" s="235"/>
      <c r="C77" s="836"/>
      <c r="D77" s="97" t="s">
        <v>77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f t="shared" si="11"/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f t="shared" si="12"/>
        <v>0</v>
      </c>
      <c r="S77" s="109">
        <f t="shared" si="15"/>
        <v>0</v>
      </c>
      <c r="T77" s="58">
        <v>0</v>
      </c>
      <c r="U77" s="449">
        <f t="shared" si="13"/>
        <v>0</v>
      </c>
      <c r="V77" s="447">
        <v>0</v>
      </c>
      <c r="W77" s="408">
        <f t="shared" si="16"/>
        <v>0</v>
      </c>
      <c r="Z77" s="89">
        <v>282</v>
      </c>
      <c r="AA77" s="89">
        <f t="shared" si="14"/>
        <v>-282</v>
      </c>
    </row>
    <row r="78" spans="1:27" s="89" customFormat="1" ht="13.5" customHeight="1" x14ac:dyDescent="0.2">
      <c r="A78" s="236"/>
      <c r="B78" s="237"/>
      <c r="C78" s="836" t="s">
        <v>98</v>
      </c>
      <c r="D78" s="97" t="s">
        <v>335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f t="shared" si="11"/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f t="shared" si="12"/>
        <v>0</v>
      </c>
      <c r="S78" s="109">
        <f t="shared" si="15"/>
        <v>0</v>
      </c>
      <c r="T78" s="58">
        <v>0</v>
      </c>
      <c r="U78" s="449">
        <f t="shared" si="13"/>
        <v>0</v>
      </c>
      <c r="V78" s="447">
        <v>105</v>
      </c>
      <c r="W78" s="408">
        <f t="shared" si="16"/>
        <v>0</v>
      </c>
      <c r="Z78" s="89">
        <v>250</v>
      </c>
      <c r="AA78" s="89">
        <f t="shared" si="14"/>
        <v>-250</v>
      </c>
    </row>
    <row r="79" spans="1:27" s="89" customFormat="1" ht="13.5" customHeight="1" thickBot="1" x14ac:dyDescent="0.25">
      <c r="A79" s="236"/>
      <c r="B79" s="237"/>
      <c r="C79" s="837"/>
      <c r="D79" s="99" t="s">
        <v>77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f t="shared" si="11"/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f t="shared" si="12"/>
        <v>0</v>
      </c>
      <c r="S79" s="109">
        <f t="shared" si="15"/>
        <v>0</v>
      </c>
      <c r="T79" s="58">
        <v>0</v>
      </c>
      <c r="U79" s="449">
        <f t="shared" si="13"/>
        <v>0</v>
      </c>
      <c r="V79" s="447">
        <v>105</v>
      </c>
      <c r="W79" s="408">
        <f t="shared" si="16"/>
        <v>0</v>
      </c>
      <c r="Z79" s="89">
        <v>250</v>
      </c>
      <c r="AA79" s="89">
        <f t="shared" si="14"/>
        <v>-250</v>
      </c>
    </row>
    <row r="80" spans="1:27" s="89" customFormat="1" ht="13.5" customHeight="1" x14ac:dyDescent="0.2">
      <c r="A80" s="236"/>
      <c r="B80" s="838" t="s">
        <v>318</v>
      </c>
      <c r="C80" s="839"/>
      <c r="D80" s="94" t="s">
        <v>335</v>
      </c>
      <c r="E80" s="55">
        <f>E82+E84+E86+E88+E90+E92+E94+E96+E98+E100+E102+E104+E106+E108+E110+E112+E114+E116+E118+E120</f>
        <v>186</v>
      </c>
      <c r="F80" s="55">
        <f t="shared" ref="F80:R81" si="17">F82+F84+F86+F88+F90+F92+F94+F96+F98+F100+F102+F104+F106+F108+F110+F112+F114+F116+F118+F120</f>
        <v>111</v>
      </c>
      <c r="G80" s="55">
        <f t="shared" si="17"/>
        <v>67</v>
      </c>
      <c r="H80" s="55">
        <f t="shared" si="17"/>
        <v>222</v>
      </c>
      <c r="I80" s="55">
        <f t="shared" si="17"/>
        <v>290</v>
      </c>
      <c r="J80" s="55">
        <f t="shared" si="17"/>
        <v>171</v>
      </c>
      <c r="K80" s="55">
        <f t="shared" si="17"/>
        <v>1047</v>
      </c>
      <c r="L80" s="55">
        <f t="shared" si="17"/>
        <v>1886</v>
      </c>
      <c r="M80" s="55">
        <f t="shared" si="17"/>
        <v>124</v>
      </c>
      <c r="N80" s="55">
        <f t="shared" si="17"/>
        <v>1466</v>
      </c>
      <c r="O80" s="55">
        <f t="shared" si="17"/>
        <v>1634</v>
      </c>
      <c r="P80" s="55">
        <f t="shared" si="17"/>
        <v>1384</v>
      </c>
      <c r="Q80" s="55">
        <f t="shared" si="17"/>
        <v>1347</v>
      </c>
      <c r="R80" s="55">
        <f t="shared" si="17"/>
        <v>7841</v>
      </c>
      <c r="S80" s="55">
        <f>S82+S84+S86+S88+S90+S92+S94+S96+S98+S100+S102+S104+S106+S108+S110+S112+S114+S116+S118+S120</f>
        <v>8888</v>
      </c>
      <c r="T80" s="55">
        <f>T82+T84+T86+T88+T90+T92+T94+T96+T98+T100+T102+T104+T106+T108+T110+T112+T114+T116+T118+T120</f>
        <v>5682</v>
      </c>
      <c r="U80" s="438">
        <f t="shared" si="13"/>
        <v>1.5642379443857797</v>
      </c>
      <c r="V80" s="432">
        <v>550814</v>
      </c>
      <c r="W80" s="406">
        <f t="shared" si="16"/>
        <v>1.6136118544554059E-2</v>
      </c>
      <c r="Z80" s="89">
        <v>485010</v>
      </c>
      <c r="AA80" s="89">
        <f t="shared" si="14"/>
        <v>-479328</v>
      </c>
    </row>
    <row r="81" spans="1:27" s="89" customFormat="1" ht="13.5" customHeight="1" thickBot="1" x14ac:dyDescent="0.25">
      <c r="A81" s="236"/>
      <c r="B81" s="840"/>
      <c r="C81" s="839"/>
      <c r="D81" s="95" t="s">
        <v>77</v>
      </c>
      <c r="E81" s="105">
        <f>E83+E85+E87+E89+E91+E93+E95+E97+E99+E101+E103+E105+E107+E109+E111+E113+E115+E117+E119+E121</f>
        <v>780</v>
      </c>
      <c r="F81" s="105">
        <f t="shared" si="17"/>
        <v>340</v>
      </c>
      <c r="G81" s="105">
        <f t="shared" si="17"/>
        <v>411</v>
      </c>
      <c r="H81" s="105">
        <f t="shared" si="17"/>
        <v>910</v>
      </c>
      <c r="I81" s="105">
        <f t="shared" si="17"/>
        <v>895</v>
      </c>
      <c r="J81" s="105">
        <f t="shared" si="17"/>
        <v>685</v>
      </c>
      <c r="K81" s="105">
        <f t="shared" si="17"/>
        <v>4021</v>
      </c>
      <c r="L81" s="105">
        <f t="shared" si="17"/>
        <v>2257</v>
      </c>
      <c r="M81" s="105">
        <f t="shared" si="17"/>
        <v>511</v>
      </c>
      <c r="N81" s="105">
        <f t="shared" si="17"/>
        <v>7289</v>
      </c>
      <c r="O81" s="105">
        <f t="shared" si="17"/>
        <v>8986</v>
      </c>
      <c r="P81" s="105">
        <f t="shared" si="17"/>
        <v>7377</v>
      </c>
      <c r="Q81" s="105">
        <f t="shared" si="17"/>
        <v>4341</v>
      </c>
      <c r="R81" s="105">
        <f t="shared" si="17"/>
        <v>30761</v>
      </c>
      <c r="S81" s="105">
        <f>S83+S85+S87+S89+S91+S93+S95+S97+S99+S101+S103+S105+S107+S109+S111+S113+S115+S117+S119+S121</f>
        <v>34782</v>
      </c>
      <c r="T81" s="105">
        <f>T83+T85+T87+T89+T91+T93+T95+T97+T99+T101+T103+T105+T107+T109+T111+T113+T115+T117+T119+T121</f>
        <v>24829</v>
      </c>
      <c r="U81" s="439">
        <f t="shared" si="13"/>
        <v>1.4008618953642917</v>
      </c>
      <c r="V81" s="433">
        <v>1005849</v>
      </c>
      <c r="W81" s="407">
        <f t="shared" si="16"/>
        <v>3.4579743082709231E-2</v>
      </c>
      <c r="Z81" s="89">
        <v>900318</v>
      </c>
      <c r="AA81" s="89">
        <f t="shared" si="14"/>
        <v>-875489</v>
      </c>
    </row>
    <row r="82" spans="1:27" s="89" customFormat="1" ht="13.5" customHeight="1" x14ac:dyDescent="0.2">
      <c r="A82" s="236"/>
      <c r="B82" s="236"/>
      <c r="C82" s="841" t="s">
        <v>99</v>
      </c>
      <c r="D82" s="100" t="s">
        <v>335</v>
      </c>
      <c r="E82" s="55">
        <v>57</v>
      </c>
      <c r="F82" s="55">
        <v>46</v>
      </c>
      <c r="G82" s="55">
        <v>26</v>
      </c>
      <c r="H82" s="55">
        <v>126</v>
      </c>
      <c r="I82" s="55">
        <v>129</v>
      </c>
      <c r="J82" s="55">
        <v>64</v>
      </c>
      <c r="K82" s="55">
        <f t="shared" ref="K82:K121" si="18">SUM(E82:J82)</f>
        <v>448</v>
      </c>
      <c r="L82" s="55">
        <v>66</v>
      </c>
      <c r="M82" s="55">
        <v>84</v>
      </c>
      <c r="N82" s="55">
        <v>234</v>
      </c>
      <c r="O82" s="55">
        <v>146</v>
      </c>
      <c r="P82" s="55">
        <v>153</v>
      </c>
      <c r="Q82" s="55">
        <v>94</v>
      </c>
      <c r="R82" s="55">
        <f t="shared" ref="R82:R121" si="19">SUM(L82:Q82)</f>
        <v>777</v>
      </c>
      <c r="S82" s="112">
        <f t="shared" ref="S82:S121" si="20">K82+R82</f>
        <v>1225</v>
      </c>
      <c r="T82" s="55">
        <v>858</v>
      </c>
      <c r="U82" s="438">
        <f t="shared" si="13"/>
        <v>1.4277389277389276</v>
      </c>
      <c r="V82" s="432">
        <v>200830</v>
      </c>
      <c r="W82" s="406">
        <f t="shared" si="16"/>
        <v>6.0996863018473336E-3</v>
      </c>
      <c r="Z82" s="89">
        <v>170826</v>
      </c>
      <c r="AA82" s="89">
        <f t="shared" si="14"/>
        <v>-169968</v>
      </c>
    </row>
    <row r="83" spans="1:27" s="89" customFormat="1" ht="13.5" customHeight="1" x14ac:dyDescent="0.2">
      <c r="A83" s="236"/>
      <c r="B83" s="237"/>
      <c r="C83" s="836"/>
      <c r="D83" s="97" t="s">
        <v>77</v>
      </c>
      <c r="E83" s="58">
        <v>92</v>
      </c>
      <c r="F83" s="58">
        <v>63</v>
      </c>
      <c r="G83" s="58">
        <v>47</v>
      </c>
      <c r="H83" s="58">
        <v>270</v>
      </c>
      <c r="I83" s="58">
        <v>241</v>
      </c>
      <c r="J83" s="58">
        <v>78</v>
      </c>
      <c r="K83" s="58">
        <f t="shared" si="18"/>
        <v>791</v>
      </c>
      <c r="L83" s="58">
        <v>109</v>
      </c>
      <c r="M83" s="58">
        <v>131</v>
      </c>
      <c r="N83" s="58">
        <v>402</v>
      </c>
      <c r="O83" s="58">
        <v>262</v>
      </c>
      <c r="P83" s="58">
        <v>225</v>
      </c>
      <c r="Q83" s="58">
        <v>163</v>
      </c>
      <c r="R83" s="58">
        <f t="shared" si="19"/>
        <v>1292</v>
      </c>
      <c r="S83" s="110">
        <f t="shared" si="20"/>
        <v>2083</v>
      </c>
      <c r="T83" s="58">
        <v>1581</v>
      </c>
      <c r="U83" s="449">
        <f t="shared" si="13"/>
        <v>1.3175205566097408</v>
      </c>
      <c r="V83" s="447">
        <v>267020</v>
      </c>
      <c r="W83" s="408">
        <f t="shared" si="16"/>
        <v>7.8009137892292709E-3</v>
      </c>
      <c r="Z83" s="89">
        <v>192569</v>
      </c>
      <c r="AA83" s="89">
        <f t="shared" si="14"/>
        <v>-190988</v>
      </c>
    </row>
    <row r="84" spans="1:27" s="89" customFormat="1" ht="13.5" customHeight="1" x14ac:dyDescent="0.2">
      <c r="A84" s="236"/>
      <c r="B84" s="237"/>
      <c r="C84" s="836" t="s">
        <v>100</v>
      </c>
      <c r="D84" s="97" t="s">
        <v>335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f t="shared" si="18"/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f t="shared" si="19"/>
        <v>0</v>
      </c>
      <c r="S84" s="58">
        <f t="shared" si="20"/>
        <v>0</v>
      </c>
      <c r="T84" s="58">
        <v>0</v>
      </c>
      <c r="U84" s="449">
        <f t="shared" si="13"/>
        <v>0</v>
      </c>
      <c r="V84" s="447">
        <v>183</v>
      </c>
      <c r="W84" s="408">
        <f t="shared" si="16"/>
        <v>0</v>
      </c>
      <c r="Z84" s="89">
        <v>235</v>
      </c>
      <c r="AA84" s="89">
        <f t="shared" si="14"/>
        <v>-235</v>
      </c>
    </row>
    <row r="85" spans="1:27" s="89" customFormat="1" ht="13.5" customHeight="1" x14ac:dyDescent="0.2">
      <c r="A85" s="236"/>
      <c r="B85" s="237"/>
      <c r="C85" s="836"/>
      <c r="D85" s="97" t="s">
        <v>77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f t="shared" si="18"/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f t="shared" si="19"/>
        <v>0</v>
      </c>
      <c r="S85" s="58">
        <f t="shared" si="20"/>
        <v>0</v>
      </c>
      <c r="T85" s="58">
        <v>0</v>
      </c>
      <c r="U85" s="449">
        <f t="shared" si="13"/>
        <v>0</v>
      </c>
      <c r="V85" s="447">
        <v>183</v>
      </c>
      <c r="W85" s="408">
        <f t="shared" si="16"/>
        <v>0</v>
      </c>
      <c r="Z85" s="89">
        <v>498</v>
      </c>
      <c r="AA85" s="89">
        <f t="shared" si="14"/>
        <v>-498</v>
      </c>
    </row>
    <row r="86" spans="1:27" s="89" customFormat="1" ht="13.5" customHeight="1" x14ac:dyDescent="0.2">
      <c r="A86" s="236"/>
      <c r="B86" s="237"/>
      <c r="C86" s="836" t="s">
        <v>101</v>
      </c>
      <c r="D86" s="97" t="s">
        <v>335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f t="shared" si="18"/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f t="shared" si="19"/>
        <v>0</v>
      </c>
      <c r="S86" s="58">
        <f t="shared" si="20"/>
        <v>0</v>
      </c>
      <c r="T86" s="58">
        <v>0</v>
      </c>
      <c r="U86" s="449">
        <f t="shared" si="13"/>
        <v>0</v>
      </c>
      <c r="V86" s="447">
        <v>0</v>
      </c>
      <c r="W86" s="408">
        <f t="shared" si="16"/>
        <v>0</v>
      </c>
      <c r="Z86" s="89">
        <v>0</v>
      </c>
      <c r="AA86" s="89">
        <f t="shared" si="14"/>
        <v>0</v>
      </c>
    </row>
    <row r="87" spans="1:27" s="89" customFormat="1" ht="13.5" customHeight="1" x14ac:dyDescent="0.2">
      <c r="A87" s="236"/>
      <c r="B87" s="237"/>
      <c r="C87" s="836"/>
      <c r="D87" s="97" t="s">
        <v>77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f t="shared" si="18"/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f t="shared" si="19"/>
        <v>0</v>
      </c>
      <c r="S87" s="58">
        <f t="shared" si="20"/>
        <v>0</v>
      </c>
      <c r="T87" s="58">
        <v>0</v>
      </c>
      <c r="U87" s="449">
        <f t="shared" si="13"/>
        <v>0</v>
      </c>
      <c r="V87" s="447">
        <v>0</v>
      </c>
      <c r="W87" s="408">
        <f t="shared" si="16"/>
        <v>0</v>
      </c>
      <c r="Z87" s="89">
        <v>0</v>
      </c>
      <c r="AA87" s="89">
        <f t="shared" si="14"/>
        <v>0</v>
      </c>
    </row>
    <row r="88" spans="1:27" s="89" customFormat="1" ht="13.5" customHeight="1" x14ac:dyDescent="0.2">
      <c r="A88" s="236"/>
      <c r="B88" s="237"/>
      <c r="C88" s="836" t="s">
        <v>102</v>
      </c>
      <c r="D88" s="97" t="s">
        <v>335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f t="shared" si="18"/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f t="shared" si="19"/>
        <v>0</v>
      </c>
      <c r="S88" s="58">
        <f t="shared" si="20"/>
        <v>0</v>
      </c>
      <c r="T88" s="58">
        <v>0</v>
      </c>
      <c r="U88" s="449">
        <f t="shared" si="13"/>
        <v>0</v>
      </c>
      <c r="V88" s="447">
        <v>89</v>
      </c>
      <c r="W88" s="408">
        <f t="shared" si="16"/>
        <v>0</v>
      </c>
      <c r="Z88" s="89">
        <v>92</v>
      </c>
      <c r="AA88" s="89">
        <f t="shared" si="14"/>
        <v>-92</v>
      </c>
    </row>
    <row r="89" spans="1:27" s="89" customFormat="1" ht="13.5" customHeight="1" x14ac:dyDescent="0.2">
      <c r="A89" s="236"/>
      <c r="B89" s="237"/>
      <c r="C89" s="836"/>
      <c r="D89" s="97" t="s">
        <v>77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f t="shared" si="18"/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f t="shared" si="19"/>
        <v>0</v>
      </c>
      <c r="S89" s="58">
        <f t="shared" si="20"/>
        <v>0</v>
      </c>
      <c r="T89" s="58">
        <v>0</v>
      </c>
      <c r="U89" s="449">
        <f t="shared" si="13"/>
        <v>0</v>
      </c>
      <c r="V89" s="447">
        <v>447</v>
      </c>
      <c r="W89" s="408">
        <f t="shared" si="16"/>
        <v>0</v>
      </c>
      <c r="Z89" s="89">
        <v>635</v>
      </c>
      <c r="AA89" s="89">
        <f t="shared" si="14"/>
        <v>-635</v>
      </c>
    </row>
    <row r="90" spans="1:27" s="89" customFormat="1" ht="13.5" customHeight="1" x14ac:dyDescent="0.2">
      <c r="A90" s="236"/>
      <c r="B90" s="237"/>
      <c r="C90" s="836" t="s">
        <v>103</v>
      </c>
      <c r="D90" s="97" t="s">
        <v>335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f t="shared" si="18"/>
        <v>0</v>
      </c>
      <c r="L90" s="58">
        <v>0</v>
      </c>
      <c r="M90" s="58">
        <v>0</v>
      </c>
      <c r="N90" s="58">
        <v>2</v>
      </c>
      <c r="O90" s="58">
        <v>0</v>
      </c>
      <c r="P90" s="58">
        <v>0</v>
      </c>
      <c r="Q90" s="58">
        <v>0</v>
      </c>
      <c r="R90" s="58">
        <f t="shared" si="19"/>
        <v>2</v>
      </c>
      <c r="S90" s="58">
        <f t="shared" si="20"/>
        <v>2</v>
      </c>
      <c r="T90" s="58">
        <v>0</v>
      </c>
      <c r="U90" s="449">
        <f t="shared" si="13"/>
        <v>0</v>
      </c>
      <c r="V90" s="447">
        <v>74</v>
      </c>
      <c r="W90" s="408">
        <f t="shared" si="16"/>
        <v>2.7027027027027029E-2</v>
      </c>
      <c r="Z90" s="89">
        <v>266</v>
      </c>
      <c r="AA90" s="89">
        <f t="shared" si="14"/>
        <v>-266</v>
      </c>
    </row>
    <row r="91" spans="1:27" s="89" customFormat="1" ht="13.5" customHeight="1" x14ac:dyDescent="0.2">
      <c r="A91" s="236"/>
      <c r="B91" s="237"/>
      <c r="C91" s="836"/>
      <c r="D91" s="97" t="s">
        <v>77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f t="shared" si="18"/>
        <v>0</v>
      </c>
      <c r="L91" s="58">
        <v>0</v>
      </c>
      <c r="M91" s="58">
        <v>0</v>
      </c>
      <c r="N91" s="58">
        <v>3</v>
      </c>
      <c r="O91" s="58">
        <v>0</v>
      </c>
      <c r="P91" s="58">
        <v>0</v>
      </c>
      <c r="Q91" s="58">
        <v>0</v>
      </c>
      <c r="R91" s="58">
        <f t="shared" si="19"/>
        <v>3</v>
      </c>
      <c r="S91" s="58">
        <f t="shared" si="20"/>
        <v>3</v>
      </c>
      <c r="T91" s="58">
        <v>0</v>
      </c>
      <c r="U91" s="449">
        <f t="shared" si="13"/>
        <v>0</v>
      </c>
      <c r="V91" s="447">
        <v>217</v>
      </c>
      <c r="W91" s="408">
        <f t="shared" si="16"/>
        <v>1.3824884792626729E-2</v>
      </c>
      <c r="Z91" s="89">
        <v>465</v>
      </c>
      <c r="AA91" s="89">
        <f t="shared" si="14"/>
        <v>-465</v>
      </c>
    </row>
    <row r="92" spans="1:27" s="89" customFormat="1" ht="13.5" customHeight="1" x14ac:dyDescent="0.2">
      <c r="A92" s="236"/>
      <c r="B92" s="237"/>
      <c r="C92" s="836" t="s">
        <v>104</v>
      </c>
      <c r="D92" s="97" t="s">
        <v>335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f t="shared" si="18"/>
        <v>0</v>
      </c>
      <c r="L92" s="58">
        <v>8</v>
      </c>
      <c r="M92" s="58">
        <v>3</v>
      </c>
      <c r="N92" s="58">
        <v>1</v>
      </c>
      <c r="O92" s="58">
        <v>4</v>
      </c>
      <c r="P92" s="58">
        <v>2</v>
      </c>
      <c r="Q92" s="58">
        <v>0</v>
      </c>
      <c r="R92" s="58">
        <f t="shared" si="19"/>
        <v>18</v>
      </c>
      <c r="S92" s="58">
        <f t="shared" si="20"/>
        <v>18</v>
      </c>
      <c r="T92" s="58">
        <v>84</v>
      </c>
      <c r="U92" s="449">
        <f t="shared" si="13"/>
        <v>0.21428571428571427</v>
      </c>
      <c r="V92" s="447">
        <v>107954</v>
      </c>
      <c r="W92" s="408">
        <f t="shared" si="16"/>
        <v>1.6673768456935362E-4</v>
      </c>
      <c r="Z92" s="89">
        <v>107532</v>
      </c>
      <c r="AA92" s="89">
        <f t="shared" si="14"/>
        <v>-107448</v>
      </c>
    </row>
    <row r="93" spans="1:27" s="89" customFormat="1" ht="13.5" customHeight="1" x14ac:dyDescent="0.2">
      <c r="A93" s="236"/>
      <c r="B93" s="237"/>
      <c r="C93" s="836"/>
      <c r="D93" s="97" t="s">
        <v>77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f t="shared" si="18"/>
        <v>0</v>
      </c>
      <c r="L93" s="58">
        <v>23</v>
      </c>
      <c r="M93" s="58">
        <v>9</v>
      </c>
      <c r="N93" s="58">
        <v>3</v>
      </c>
      <c r="O93" s="58">
        <v>12</v>
      </c>
      <c r="P93" s="58">
        <v>30</v>
      </c>
      <c r="Q93" s="58">
        <v>0</v>
      </c>
      <c r="R93" s="58">
        <f t="shared" si="19"/>
        <v>77</v>
      </c>
      <c r="S93" s="58">
        <f t="shared" si="20"/>
        <v>77</v>
      </c>
      <c r="T93" s="58">
        <v>183</v>
      </c>
      <c r="U93" s="449">
        <f t="shared" si="13"/>
        <v>0.42076502732240439</v>
      </c>
      <c r="V93" s="447">
        <v>160084</v>
      </c>
      <c r="W93" s="408">
        <f t="shared" si="16"/>
        <v>4.8099747632492941E-4</v>
      </c>
      <c r="Z93" s="89">
        <v>204494</v>
      </c>
      <c r="AA93" s="89">
        <f t="shared" si="14"/>
        <v>-204311</v>
      </c>
    </row>
    <row r="94" spans="1:27" s="89" customFormat="1" ht="13.5" customHeight="1" x14ac:dyDescent="0.2">
      <c r="A94" s="236"/>
      <c r="B94" s="237"/>
      <c r="C94" s="836" t="s">
        <v>105</v>
      </c>
      <c r="D94" s="97" t="s">
        <v>335</v>
      </c>
      <c r="E94" s="58">
        <v>0</v>
      </c>
      <c r="F94" s="58">
        <v>0</v>
      </c>
      <c r="G94" s="58">
        <v>0</v>
      </c>
      <c r="H94" s="58">
        <v>0</v>
      </c>
      <c r="I94" s="58">
        <v>1</v>
      </c>
      <c r="J94" s="58">
        <v>0</v>
      </c>
      <c r="K94" s="58">
        <f t="shared" si="18"/>
        <v>1</v>
      </c>
      <c r="L94" s="58">
        <v>3</v>
      </c>
      <c r="M94" s="58">
        <v>1</v>
      </c>
      <c r="N94" s="58">
        <v>5</v>
      </c>
      <c r="O94" s="58">
        <v>1</v>
      </c>
      <c r="P94" s="58">
        <v>3</v>
      </c>
      <c r="Q94" s="58">
        <v>1</v>
      </c>
      <c r="R94" s="58">
        <f t="shared" si="19"/>
        <v>14</v>
      </c>
      <c r="S94" s="58">
        <f t="shared" si="20"/>
        <v>15</v>
      </c>
      <c r="T94" s="58">
        <v>1</v>
      </c>
      <c r="U94" s="449">
        <f t="shared" si="13"/>
        <v>15</v>
      </c>
      <c r="V94" s="447">
        <v>256</v>
      </c>
      <c r="W94" s="408">
        <f t="shared" si="16"/>
        <v>5.859375E-2</v>
      </c>
      <c r="Z94" s="89">
        <v>112</v>
      </c>
      <c r="AA94" s="89">
        <f t="shared" si="14"/>
        <v>-111</v>
      </c>
    </row>
    <row r="95" spans="1:27" s="89" customFormat="1" ht="13.5" customHeight="1" x14ac:dyDescent="0.2">
      <c r="A95" s="236"/>
      <c r="B95" s="237"/>
      <c r="C95" s="836"/>
      <c r="D95" s="97" t="s">
        <v>77</v>
      </c>
      <c r="E95" s="58">
        <v>0</v>
      </c>
      <c r="F95" s="58">
        <v>0</v>
      </c>
      <c r="G95" s="58">
        <v>0</v>
      </c>
      <c r="H95" s="58">
        <v>0</v>
      </c>
      <c r="I95" s="58">
        <v>3</v>
      </c>
      <c r="J95" s="58">
        <v>0</v>
      </c>
      <c r="K95" s="58">
        <f t="shared" si="18"/>
        <v>3</v>
      </c>
      <c r="L95" s="58">
        <v>33</v>
      </c>
      <c r="M95" s="58">
        <v>30</v>
      </c>
      <c r="N95" s="58">
        <v>12</v>
      </c>
      <c r="O95" s="58">
        <v>1</v>
      </c>
      <c r="P95" s="58">
        <v>30</v>
      </c>
      <c r="Q95" s="58">
        <v>31</v>
      </c>
      <c r="R95" s="58">
        <f t="shared" si="19"/>
        <v>137</v>
      </c>
      <c r="S95" s="58">
        <f t="shared" si="20"/>
        <v>140</v>
      </c>
      <c r="T95" s="58">
        <v>2</v>
      </c>
      <c r="U95" s="449">
        <f t="shared" si="13"/>
        <v>70</v>
      </c>
      <c r="V95" s="447">
        <v>1720</v>
      </c>
      <c r="W95" s="408">
        <f t="shared" si="16"/>
        <v>8.1395348837209308E-2</v>
      </c>
      <c r="Z95" s="89">
        <v>318</v>
      </c>
      <c r="AA95" s="89">
        <f t="shared" si="14"/>
        <v>-316</v>
      </c>
    </row>
    <row r="96" spans="1:27" s="89" customFormat="1" ht="13.5" customHeight="1" x14ac:dyDescent="0.2">
      <c r="A96" s="236"/>
      <c r="B96" s="237"/>
      <c r="C96" s="836" t="s">
        <v>106</v>
      </c>
      <c r="D96" s="97" t="s">
        <v>335</v>
      </c>
      <c r="E96" s="58">
        <v>15</v>
      </c>
      <c r="F96" s="58">
        <v>38</v>
      </c>
      <c r="G96" s="58">
        <v>7</v>
      </c>
      <c r="H96" s="58">
        <v>31</v>
      </c>
      <c r="I96" s="58">
        <v>47</v>
      </c>
      <c r="J96" s="58">
        <v>42</v>
      </c>
      <c r="K96" s="58">
        <f t="shared" si="18"/>
        <v>180</v>
      </c>
      <c r="L96" s="58">
        <v>5</v>
      </c>
      <c r="M96" s="58">
        <v>4</v>
      </c>
      <c r="N96" s="58">
        <v>201</v>
      </c>
      <c r="O96" s="58">
        <v>85</v>
      </c>
      <c r="P96" s="58">
        <v>128</v>
      </c>
      <c r="Q96" s="58">
        <v>133</v>
      </c>
      <c r="R96" s="58">
        <f t="shared" si="19"/>
        <v>556</v>
      </c>
      <c r="S96" s="58">
        <f t="shared" si="20"/>
        <v>736</v>
      </c>
      <c r="T96" s="58">
        <v>662</v>
      </c>
      <c r="U96" s="449">
        <f t="shared" si="13"/>
        <v>1.1117824773413898</v>
      </c>
      <c r="V96" s="447">
        <v>46804</v>
      </c>
      <c r="W96" s="408">
        <f t="shared" si="16"/>
        <v>1.5725151696436204E-2</v>
      </c>
      <c r="Z96" s="89">
        <v>56897</v>
      </c>
      <c r="AA96" s="89">
        <f t="shared" si="14"/>
        <v>-56235</v>
      </c>
    </row>
    <row r="97" spans="1:27" s="89" customFormat="1" ht="13.5" customHeight="1" x14ac:dyDescent="0.2">
      <c r="A97" s="236"/>
      <c r="B97" s="237"/>
      <c r="C97" s="836"/>
      <c r="D97" s="97" t="s">
        <v>77</v>
      </c>
      <c r="E97" s="58">
        <v>23</v>
      </c>
      <c r="F97" s="58">
        <v>57</v>
      </c>
      <c r="G97" s="58">
        <v>7</v>
      </c>
      <c r="H97" s="58">
        <v>60</v>
      </c>
      <c r="I97" s="58">
        <v>112</v>
      </c>
      <c r="J97" s="58">
        <v>60</v>
      </c>
      <c r="K97" s="58">
        <f t="shared" si="18"/>
        <v>319</v>
      </c>
      <c r="L97" s="58">
        <v>9</v>
      </c>
      <c r="M97" s="58">
        <v>8</v>
      </c>
      <c r="N97" s="58">
        <v>618</v>
      </c>
      <c r="O97" s="58">
        <v>224</v>
      </c>
      <c r="P97" s="58">
        <v>316</v>
      </c>
      <c r="Q97" s="58">
        <v>414</v>
      </c>
      <c r="R97" s="58">
        <f t="shared" si="19"/>
        <v>1589</v>
      </c>
      <c r="S97" s="58">
        <f t="shared" si="20"/>
        <v>1908</v>
      </c>
      <c r="T97" s="58">
        <v>1591</v>
      </c>
      <c r="U97" s="449">
        <f t="shared" si="13"/>
        <v>1.1992457573852924</v>
      </c>
      <c r="V97" s="447">
        <v>107538</v>
      </c>
      <c r="W97" s="408">
        <f t="shared" si="16"/>
        <v>1.7742565418735704E-2</v>
      </c>
      <c r="Z97" s="89">
        <v>100947</v>
      </c>
      <c r="AA97" s="89">
        <f t="shared" si="14"/>
        <v>-99356</v>
      </c>
    </row>
    <row r="98" spans="1:27" s="89" customFormat="1" ht="13.5" customHeight="1" x14ac:dyDescent="0.2">
      <c r="A98" s="236"/>
      <c r="B98" s="237"/>
      <c r="C98" s="836" t="s">
        <v>107</v>
      </c>
      <c r="D98" s="97" t="s">
        <v>335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f t="shared" si="18"/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2</v>
      </c>
      <c r="R98" s="58">
        <f t="shared" si="19"/>
        <v>2</v>
      </c>
      <c r="S98" s="58">
        <f t="shared" si="20"/>
        <v>2</v>
      </c>
      <c r="T98" s="58">
        <v>0</v>
      </c>
      <c r="U98" s="449">
        <f t="shared" si="13"/>
        <v>0</v>
      </c>
      <c r="V98" s="447">
        <v>0</v>
      </c>
      <c r="W98" s="408">
        <f t="shared" si="16"/>
        <v>0</v>
      </c>
      <c r="Z98" s="89">
        <v>0</v>
      </c>
      <c r="AA98" s="89">
        <f t="shared" si="14"/>
        <v>0</v>
      </c>
    </row>
    <row r="99" spans="1:27" s="89" customFormat="1" ht="13.5" customHeight="1" x14ac:dyDescent="0.2">
      <c r="A99" s="236"/>
      <c r="B99" s="237"/>
      <c r="C99" s="836"/>
      <c r="D99" s="97" t="s">
        <v>77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f t="shared" si="18"/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4</v>
      </c>
      <c r="R99" s="58">
        <f t="shared" si="19"/>
        <v>4</v>
      </c>
      <c r="S99" s="58">
        <f t="shared" si="20"/>
        <v>4</v>
      </c>
      <c r="T99" s="58">
        <v>0</v>
      </c>
      <c r="U99" s="449">
        <f t="shared" si="13"/>
        <v>0</v>
      </c>
      <c r="V99" s="447">
        <v>0</v>
      </c>
      <c r="W99" s="408">
        <f t="shared" si="16"/>
        <v>0</v>
      </c>
      <c r="Z99" s="89">
        <v>0</v>
      </c>
      <c r="AA99" s="89">
        <f t="shared" si="14"/>
        <v>0</v>
      </c>
    </row>
    <row r="100" spans="1:27" s="89" customFormat="1" ht="13.5" customHeight="1" x14ac:dyDescent="0.2">
      <c r="A100" s="236"/>
      <c r="B100" s="237"/>
      <c r="C100" s="836" t="s">
        <v>108</v>
      </c>
      <c r="D100" s="97" t="s">
        <v>335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f t="shared" si="18"/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f t="shared" si="19"/>
        <v>0</v>
      </c>
      <c r="S100" s="58">
        <f t="shared" si="20"/>
        <v>0</v>
      </c>
      <c r="T100" s="58">
        <v>0</v>
      </c>
      <c r="U100" s="449">
        <f t="shared" si="13"/>
        <v>0</v>
      </c>
      <c r="V100" s="447">
        <v>0</v>
      </c>
      <c r="W100" s="408">
        <f t="shared" si="16"/>
        <v>0</v>
      </c>
      <c r="Z100" s="89">
        <v>0</v>
      </c>
      <c r="AA100" s="89">
        <f t="shared" ref="AA100:AA127" si="21">T100-Z100</f>
        <v>0</v>
      </c>
    </row>
    <row r="101" spans="1:27" s="89" customFormat="1" ht="13.5" customHeight="1" x14ac:dyDescent="0.2">
      <c r="A101" s="236"/>
      <c r="B101" s="237"/>
      <c r="C101" s="836"/>
      <c r="D101" s="97" t="s">
        <v>77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f t="shared" si="18"/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f t="shared" si="19"/>
        <v>0</v>
      </c>
      <c r="S101" s="58">
        <f t="shared" si="20"/>
        <v>0</v>
      </c>
      <c r="T101" s="58">
        <v>0</v>
      </c>
      <c r="U101" s="449">
        <f t="shared" si="13"/>
        <v>0</v>
      </c>
      <c r="V101" s="447">
        <v>0</v>
      </c>
      <c r="W101" s="408">
        <f t="shared" si="16"/>
        <v>0</v>
      </c>
      <c r="Z101" s="89">
        <v>0</v>
      </c>
      <c r="AA101" s="89">
        <f t="shared" si="21"/>
        <v>0</v>
      </c>
    </row>
    <row r="102" spans="1:27" s="89" customFormat="1" ht="13.5" customHeight="1" x14ac:dyDescent="0.2">
      <c r="A102" s="236"/>
      <c r="B102" s="237"/>
      <c r="C102" s="836" t="s">
        <v>109</v>
      </c>
      <c r="D102" s="97" t="s">
        <v>335</v>
      </c>
      <c r="E102" s="58">
        <v>98</v>
      </c>
      <c r="F102" s="58">
        <v>19</v>
      </c>
      <c r="G102" s="58">
        <v>23</v>
      </c>
      <c r="H102" s="58">
        <v>46</v>
      </c>
      <c r="I102" s="58">
        <v>85</v>
      </c>
      <c r="J102" s="58">
        <v>54</v>
      </c>
      <c r="K102" s="58">
        <f t="shared" si="18"/>
        <v>325</v>
      </c>
      <c r="L102" s="58">
        <v>1764</v>
      </c>
      <c r="M102" s="58">
        <v>32</v>
      </c>
      <c r="N102" s="58">
        <v>928</v>
      </c>
      <c r="O102" s="58">
        <v>1295</v>
      </c>
      <c r="P102" s="58">
        <v>981</v>
      </c>
      <c r="Q102" s="58">
        <v>945</v>
      </c>
      <c r="R102" s="58">
        <f t="shared" si="19"/>
        <v>5945</v>
      </c>
      <c r="S102" s="58">
        <f t="shared" si="20"/>
        <v>6270</v>
      </c>
      <c r="T102" s="58">
        <v>3847</v>
      </c>
      <c r="U102" s="449">
        <f t="shared" si="13"/>
        <v>1.6298414348843255</v>
      </c>
      <c r="V102" s="447">
        <v>118170</v>
      </c>
      <c r="W102" s="408">
        <f t="shared" si="16"/>
        <v>5.305915206905306E-2</v>
      </c>
      <c r="Z102" s="89">
        <v>116179</v>
      </c>
      <c r="AA102" s="89">
        <f t="shared" si="21"/>
        <v>-112332</v>
      </c>
    </row>
    <row r="103" spans="1:27" s="89" customFormat="1" ht="13.5" customHeight="1" x14ac:dyDescent="0.2">
      <c r="A103" s="236"/>
      <c r="B103" s="237"/>
      <c r="C103" s="836"/>
      <c r="D103" s="97" t="s">
        <v>77</v>
      </c>
      <c r="E103" s="58">
        <v>647</v>
      </c>
      <c r="F103" s="58">
        <v>212</v>
      </c>
      <c r="G103" s="58">
        <v>346</v>
      </c>
      <c r="H103" s="58">
        <v>561</v>
      </c>
      <c r="I103" s="58">
        <v>511</v>
      </c>
      <c r="J103" s="58">
        <v>536</v>
      </c>
      <c r="K103" s="58">
        <f t="shared" si="18"/>
        <v>2813</v>
      </c>
      <c r="L103" s="58">
        <v>2014</v>
      </c>
      <c r="M103" s="58">
        <v>333</v>
      </c>
      <c r="N103" s="58">
        <v>5997</v>
      </c>
      <c r="O103" s="58">
        <v>8375</v>
      </c>
      <c r="P103" s="58">
        <v>6650</v>
      </c>
      <c r="Q103" s="58">
        <v>3551</v>
      </c>
      <c r="R103" s="58">
        <f t="shared" si="19"/>
        <v>26920</v>
      </c>
      <c r="S103" s="58">
        <f t="shared" si="20"/>
        <v>29733</v>
      </c>
      <c r="T103" s="58">
        <v>20925</v>
      </c>
      <c r="U103" s="449">
        <f t="shared" si="13"/>
        <v>1.420931899641577</v>
      </c>
      <c r="V103" s="447">
        <v>391609</v>
      </c>
      <c r="W103" s="408">
        <f t="shared" si="16"/>
        <v>7.5925221330459716E-2</v>
      </c>
      <c r="Z103" s="89">
        <v>354303</v>
      </c>
      <c r="AA103" s="89">
        <f t="shared" si="21"/>
        <v>-333378</v>
      </c>
    </row>
    <row r="104" spans="1:27" s="89" customFormat="1" ht="13.5" customHeight="1" x14ac:dyDescent="0.2">
      <c r="A104" s="236"/>
      <c r="B104" s="237"/>
      <c r="C104" s="836" t="s">
        <v>110</v>
      </c>
      <c r="D104" s="97" t="s">
        <v>335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f t="shared" si="18"/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f t="shared" si="19"/>
        <v>0</v>
      </c>
      <c r="S104" s="58">
        <f t="shared" si="20"/>
        <v>0</v>
      </c>
      <c r="T104" s="58">
        <v>0</v>
      </c>
      <c r="U104" s="449">
        <f t="shared" si="13"/>
        <v>0</v>
      </c>
      <c r="V104" s="447">
        <v>0</v>
      </c>
      <c r="W104" s="408">
        <f t="shared" si="16"/>
        <v>0</v>
      </c>
      <c r="Z104" s="89">
        <v>0</v>
      </c>
      <c r="AA104" s="89">
        <f t="shared" si="21"/>
        <v>0</v>
      </c>
    </row>
    <row r="105" spans="1:27" s="89" customFormat="1" ht="13.5" customHeight="1" x14ac:dyDescent="0.2">
      <c r="A105" s="236"/>
      <c r="B105" s="237"/>
      <c r="C105" s="836"/>
      <c r="D105" s="97" t="s">
        <v>77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f t="shared" si="18"/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f t="shared" si="19"/>
        <v>0</v>
      </c>
      <c r="S105" s="58">
        <f t="shared" si="20"/>
        <v>0</v>
      </c>
      <c r="T105" s="58">
        <v>0</v>
      </c>
      <c r="U105" s="449">
        <f t="shared" si="13"/>
        <v>0</v>
      </c>
      <c r="V105" s="447">
        <v>0</v>
      </c>
      <c r="W105" s="408">
        <f t="shared" si="16"/>
        <v>0</v>
      </c>
      <c r="Z105" s="89">
        <v>0</v>
      </c>
      <c r="AA105" s="89">
        <f t="shared" si="21"/>
        <v>0</v>
      </c>
    </row>
    <row r="106" spans="1:27" s="89" customFormat="1" ht="13.5" customHeight="1" x14ac:dyDescent="0.2">
      <c r="A106" s="236"/>
      <c r="B106" s="237"/>
      <c r="C106" s="836" t="s">
        <v>111</v>
      </c>
      <c r="D106" s="97" t="s">
        <v>335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f t="shared" si="18"/>
        <v>0</v>
      </c>
      <c r="L106" s="58">
        <v>3</v>
      </c>
      <c r="M106" s="58">
        <v>0</v>
      </c>
      <c r="N106" s="58">
        <v>6</v>
      </c>
      <c r="O106" s="58">
        <v>7</v>
      </c>
      <c r="P106" s="58">
        <v>3</v>
      </c>
      <c r="Q106" s="58">
        <v>4</v>
      </c>
      <c r="R106" s="58">
        <f t="shared" si="19"/>
        <v>23</v>
      </c>
      <c r="S106" s="58">
        <f t="shared" si="20"/>
        <v>23</v>
      </c>
      <c r="T106" s="58">
        <v>0</v>
      </c>
      <c r="U106" s="449">
        <f t="shared" si="13"/>
        <v>0</v>
      </c>
      <c r="V106" s="447">
        <v>791</v>
      </c>
      <c r="W106" s="408">
        <f t="shared" si="16"/>
        <v>2.9077117572692796E-2</v>
      </c>
      <c r="Z106" s="89">
        <v>208</v>
      </c>
      <c r="AA106" s="89">
        <f t="shared" si="21"/>
        <v>-208</v>
      </c>
    </row>
    <row r="107" spans="1:27" s="89" customFormat="1" ht="13.5" customHeight="1" x14ac:dyDescent="0.2">
      <c r="A107" s="236"/>
      <c r="B107" s="237"/>
      <c r="C107" s="836"/>
      <c r="D107" s="97" t="s">
        <v>77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f t="shared" si="18"/>
        <v>0</v>
      </c>
      <c r="L107" s="58">
        <v>3</v>
      </c>
      <c r="M107" s="58">
        <v>0</v>
      </c>
      <c r="N107" s="58">
        <v>12</v>
      </c>
      <c r="O107" s="58">
        <v>16</v>
      </c>
      <c r="P107" s="58">
        <v>12</v>
      </c>
      <c r="Q107" s="58">
        <v>10</v>
      </c>
      <c r="R107" s="58">
        <f t="shared" si="19"/>
        <v>53</v>
      </c>
      <c r="S107" s="58">
        <f t="shared" si="20"/>
        <v>53</v>
      </c>
      <c r="T107" s="58">
        <v>0</v>
      </c>
      <c r="U107" s="449">
        <f t="shared" si="13"/>
        <v>0</v>
      </c>
      <c r="V107" s="447">
        <v>866</v>
      </c>
      <c r="W107" s="408">
        <f t="shared" si="16"/>
        <v>6.1200923787528866E-2</v>
      </c>
      <c r="Z107" s="89">
        <v>263</v>
      </c>
      <c r="AA107" s="89">
        <f t="shared" si="21"/>
        <v>-263</v>
      </c>
    </row>
    <row r="108" spans="1:27" s="89" customFormat="1" ht="13.5" customHeight="1" x14ac:dyDescent="0.2">
      <c r="A108" s="236"/>
      <c r="B108" s="237"/>
      <c r="C108" s="836" t="s">
        <v>112</v>
      </c>
      <c r="D108" s="97" t="s">
        <v>335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f t="shared" si="18"/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f t="shared" si="19"/>
        <v>0</v>
      </c>
      <c r="S108" s="58">
        <f t="shared" si="20"/>
        <v>0</v>
      </c>
      <c r="T108" s="58">
        <v>0</v>
      </c>
      <c r="U108" s="449">
        <f t="shared" si="13"/>
        <v>0</v>
      </c>
      <c r="V108" s="447">
        <v>0</v>
      </c>
      <c r="W108" s="408">
        <f t="shared" si="16"/>
        <v>0</v>
      </c>
      <c r="Z108" s="89">
        <v>0</v>
      </c>
      <c r="AA108" s="89">
        <f t="shared" si="21"/>
        <v>0</v>
      </c>
    </row>
    <row r="109" spans="1:27" s="89" customFormat="1" ht="13.5" customHeight="1" x14ac:dyDescent="0.2">
      <c r="A109" s="236"/>
      <c r="B109" s="237"/>
      <c r="C109" s="836"/>
      <c r="D109" s="97" t="s">
        <v>77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f t="shared" si="18"/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f t="shared" si="19"/>
        <v>0</v>
      </c>
      <c r="S109" s="58">
        <f t="shared" si="20"/>
        <v>0</v>
      </c>
      <c r="T109" s="58">
        <v>0</v>
      </c>
      <c r="U109" s="449">
        <f t="shared" si="13"/>
        <v>0</v>
      </c>
      <c r="V109" s="447">
        <v>0</v>
      </c>
      <c r="W109" s="408">
        <f t="shared" si="16"/>
        <v>0</v>
      </c>
      <c r="Z109" s="89">
        <v>0</v>
      </c>
      <c r="AA109" s="89">
        <f t="shared" si="21"/>
        <v>0</v>
      </c>
    </row>
    <row r="110" spans="1:27" s="89" customFormat="1" ht="13.5" customHeight="1" x14ac:dyDescent="0.2">
      <c r="A110" s="236"/>
      <c r="B110" s="237"/>
      <c r="C110" s="836" t="s">
        <v>290</v>
      </c>
      <c r="D110" s="97" t="s">
        <v>335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f t="shared" si="18"/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f t="shared" si="19"/>
        <v>0</v>
      </c>
      <c r="S110" s="58">
        <f t="shared" si="20"/>
        <v>0</v>
      </c>
      <c r="T110" s="58">
        <v>0</v>
      </c>
      <c r="U110" s="449">
        <f t="shared" si="13"/>
        <v>0</v>
      </c>
      <c r="V110" s="447">
        <v>1</v>
      </c>
      <c r="W110" s="408">
        <f t="shared" si="16"/>
        <v>0</v>
      </c>
      <c r="Z110" s="89">
        <v>9</v>
      </c>
      <c r="AA110" s="89">
        <f t="shared" si="21"/>
        <v>-9</v>
      </c>
    </row>
    <row r="111" spans="1:27" s="89" customFormat="1" ht="13.5" customHeight="1" x14ac:dyDescent="0.2">
      <c r="A111" s="236"/>
      <c r="B111" s="237"/>
      <c r="C111" s="836"/>
      <c r="D111" s="97" t="s">
        <v>77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f t="shared" si="18"/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f t="shared" si="19"/>
        <v>0</v>
      </c>
      <c r="S111" s="58">
        <f t="shared" si="20"/>
        <v>0</v>
      </c>
      <c r="T111" s="58">
        <v>0</v>
      </c>
      <c r="U111" s="449">
        <f t="shared" si="13"/>
        <v>0</v>
      </c>
      <c r="V111" s="447">
        <v>1</v>
      </c>
      <c r="W111" s="408">
        <f t="shared" si="16"/>
        <v>0</v>
      </c>
      <c r="Z111" s="89">
        <v>9</v>
      </c>
      <c r="AA111" s="89">
        <f t="shared" si="21"/>
        <v>-9</v>
      </c>
    </row>
    <row r="112" spans="1:27" s="89" customFormat="1" ht="13.5" customHeight="1" x14ac:dyDescent="0.2">
      <c r="A112" s="236"/>
      <c r="B112" s="237"/>
      <c r="C112" s="836" t="s">
        <v>113</v>
      </c>
      <c r="D112" s="97" t="s">
        <v>335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f t="shared" si="18"/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>
        <f t="shared" si="19"/>
        <v>0</v>
      </c>
      <c r="S112" s="58">
        <f t="shared" si="20"/>
        <v>0</v>
      </c>
      <c r="T112" s="58">
        <v>5</v>
      </c>
      <c r="U112" s="449">
        <f t="shared" si="13"/>
        <v>0</v>
      </c>
      <c r="V112" s="447">
        <v>201</v>
      </c>
      <c r="W112" s="408">
        <f t="shared" si="16"/>
        <v>0</v>
      </c>
      <c r="Z112" s="89">
        <v>268</v>
      </c>
      <c r="AA112" s="89">
        <f t="shared" si="21"/>
        <v>-263</v>
      </c>
    </row>
    <row r="113" spans="1:27" s="89" customFormat="1" ht="13.5" customHeight="1" x14ac:dyDescent="0.2">
      <c r="A113" s="236"/>
      <c r="B113" s="237"/>
      <c r="C113" s="836"/>
      <c r="D113" s="97" t="s">
        <v>77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f t="shared" si="18"/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f t="shared" si="19"/>
        <v>0</v>
      </c>
      <c r="S113" s="58">
        <f t="shared" si="20"/>
        <v>0</v>
      </c>
      <c r="T113" s="58">
        <v>5</v>
      </c>
      <c r="U113" s="449">
        <f t="shared" si="13"/>
        <v>0</v>
      </c>
      <c r="V113" s="447">
        <v>207</v>
      </c>
      <c r="W113" s="408">
        <f t="shared" si="16"/>
        <v>0</v>
      </c>
      <c r="Z113" s="89">
        <v>268</v>
      </c>
      <c r="AA113" s="89">
        <f t="shared" si="21"/>
        <v>-263</v>
      </c>
    </row>
    <row r="114" spans="1:27" s="89" customFormat="1" ht="13.5" customHeight="1" x14ac:dyDescent="0.2">
      <c r="A114" s="236"/>
      <c r="B114" s="237"/>
      <c r="C114" s="836" t="s">
        <v>114</v>
      </c>
      <c r="D114" s="97" t="s">
        <v>335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f t="shared" si="18"/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f t="shared" si="19"/>
        <v>0</v>
      </c>
      <c r="S114" s="58">
        <f t="shared" si="20"/>
        <v>0</v>
      </c>
      <c r="T114" s="58">
        <v>0</v>
      </c>
      <c r="U114" s="449">
        <f t="shared" si="13"/>
        <v>0</v>
      </c>
      <c r="V114" s="447">
        <v>0</v>
      </c>
      <c r="W114" s="408">
        <f t="shared" si="16"/>
        <v>0</v>
      </c>
      <c r="Z114" s="89">
        <v>0</v>
      </c>
      <c r="AA114" s="89">
        <f t="shared" si="21"/>
        <v>0</v>
      </c>
    </row>
    <row r="115" spans="1:27" s="89" customFormat="1" ht="13.5" customHeight="1" x14ac:dyDescent="0.2">
      <c r="A115" s="236"/>
      <c r="B115" s="237"/>
      <c r="C115" s="836"/>
      <c r="D115" s="97" t="s">
        <v>77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f t="shared" si="18"/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f t="shared" si="19"/>
        <v>0</v>
      </c>
      <c r="S115" s="58">
        <f t="shared" si="20"/>
        <v>0</v>
      </c>
      <c r="T115" s="58">
        <v>0</v>
      </c>
      <c r="U115" s="449">
        <f t="shared" si="13"/>
        <v>0</v>
      </c>
      <c r="V115" s="447">
        <v>0</v>
      </c>
      <c r="W115" s="408">
        <f t="shared" si="16"/>
        <v>0</v>
      </c>
      <c r="Z115" s="89">
        <v>0</v>
      </c>
      <c r="AA115" s="89">
        <f t="shared" si="21"/>
        <v>0</v>
      </c>
    </row>
    <row r="116" spans="1:27" s="89" customFormat="1" ht="13.5" customHeight="1" x14ac:dyDescent="0.2">
      <c r="A116" s="236"/>
      <c r="B116" s="237"/>
      <c r="C116" s="836" t="s">
        <v>115</v>
      </c>
      <c r="D116" s="97" t="s">
        <v>335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f t="shared" si="18"/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f t="shared" si="19"/>
        <v>0</v>
      </c>
      <c r="S116" s="58">
        <f t="shared" si="20"/>
        <v>0</v>
      </c>
      <c r="T116" s="58">
        <v>0</v>
      </c>
      <c r="U116" s="449">
        <f t="shared" si="13"/>
        <v>0</v>
      </c>
      <c r="V116" s="447">
        <v>14</v>
      </c>
      <c r="W116" s="408">
        <f t="shared" si="16"/>
        <v>0</v>
      </c>
      <c r="Z116" s="89">
        <v>5</v>
      </c>
      <c r="AA116" s="89">
        <f t="shared" si="21"/>
        <v>-5</v>
      </c>
    </row>
    <row r="117" spans="1:27" s="89" customFormat="1" ht="13.5" customHeight="1" x14ac:dyDescent="0.2">
      <c r="A117" s="236"/>
      <c r="B117" s="237"/>
      <c r="C117" s="836"/>
      <c r="D117" s="97" t="s">
        <v>77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f t="shared" si="18"/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f t="shared" si="19"/>
        <v>0</v>
      </c>
      <c r="S117" s="58">
        <f t="shared" si="20"/>
        <v>0</v>
      </c>
      <c r="T117" s="58">
        <v>0</v>
      </c>
      <c r="U117" s="449">
        <f t="shared" si="13"/>
        <v>0</v>
      </c>
      <c r="V117" s="447">
        <v>18</v>
      </c>
      <c r="W117" s="408">
        <f t="shared" si="16"/>
        <v>0</v>
      </c>
      <c r="Z117" s="89">
        <v>5</v>
      </c>
      <c r="AA117" s="89">
        <f t="shared" si="21"/>
        <v>-5</v>
      </c>
    </row>
    <row r="118" spans="1:27" s="89" customFormat="1" ht="13.5" customHeight="1" x14ac:dyDescent="0.2">
      <c r="A118" s="236"/>
      <c r="B118" s="237"/>
      <c r="C118" s="836" t="s">
        <v>116</v>
      </c>
      <c r="D118" s="97" t="s">
        <v>335</v>
      </c>
      <c r="E118" s="58">
        <v>3</v>
      </c>
      <c r="F118" s="58">
        <v>4</v>
      </c>
      <c r="G118" s="58">
        <v>6</v>
      </c>
      <c r="H118" s="58">
        <v>2</v>
      </c>
      <c r="I118" s="58">
        <v>2</v>
      </c>
      <c r="J118" s="58">
        <v>5</v>
      </c>
      <c r="K118" s="58">
        <f t="shared" si="18"/>
        <v>22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f t="shared" si="19"/>
        <v>0</v>
      </c>
      <c r="S118" s="58">
        <f t="shared" si="20"/>
        <v>22</v>
      </c>
      <c r="T118" s="58">
        <v>0</v>
      </c>
      <c r="U118" s="449">
        <f t="shared" si="13"/>
        <v>0</v>
      </c>
      <c r="V118" s="447">
        <v>666</v>
      </c>
      <c r="W118" s="408">
        <f t="shared" si="16"/>
        <v>3.3033033033033031E-2</v>
      </c>
      <c r="Z118" s="89">
        <v>597</v>
      </c>
      <c r="AA118" s="89">
        <f t="shared" si="21"/>
        <v>-597</v>
      </c>
    </row>
    <row r="119" spans="1:27" s="89" customFormat="1" ht="13.5" customHeight="1" x14ac:dyDescent="0.2">
      <c r="A119" s="236"/>
      <c r="B119" s="237"/>
      <c r="C119" s="836"/>
      <c r="D119" s="97" t="s">
        <v>77</v>
      </c>
      <c r="E119" s="58">
        <v>5</v>
      </c>
      <c r="F119" s="58">
        <v>4</v>
      </c>
      <c r="G119" s="58">
        <v>6</v>
      </c>
      <c r="H119" s="58">
        <v>2</v>
      </c>
      <c r="I119" s="58">
        <v>2</v>
      </c>
      <c r="J119" s="58">
        <v>5</v>
      </c>
      <c r="K119" s="58">
        <f t="shared" si="18"/>
        <v>24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f t="shared" si="19"/>
        <v>0</v>
      </c>
      <c r="S119" s="58">
        <f t="shared" si="20"/>
        <v>24</v>
      </c>
      <c r="T119" s="58">
        <v>0</v>
      </c>
      <c r="U119" s="449">
        <f t="shared" si="13"/>
        <v>0</v>
      </c>
      <c r="V119" s="447">
        <v>1158</v>
      </c>
      <c r="W119" s="408">
        <f t="shared" si="16"/>
        <v>2.072538860103627E-2</v>
      </c>
      <c r="Z119" s="89">
        <v>599</v>
      </c>
      <c r="AA119" s="89">
        <f t="shared" si="21"/>
        <v>-599</v>
      </c>
    </row>
    <row r="120" spans="1:27" s="89" customFormat="1" ht="13.5" customHeight="1" x14ac:dyDescent="0.2">
      <c r="A120" s="236"/>
      <c r="B120" s="237"/>
      <c r="C120" s="836" t="s">
        <v>117</v>
      </c>
      <c r="D120" s="97" t="s">
        <v>335</v>
      </c>
      <c r="E120" s="58">
        <v>13</v>
      </c>
      <c r="F120" s="58">
        <v>4</v>
      </c>
      <c r="G120" s="58">
        <v>5</v>
      </c>
      <c r="H120" s="58">
        <v>17</v>
      </c>
      <c r="I120" s="58">
        <v>26</v>
      </c>
      <c r="J120" s="58">
        <v>6</v>
      </c>
      <c r="K120" s="58">
        <f t="shared" si="18"/>
        <v>71</v>
      </c>
      <c r="L120" s="58">
        <v>37</v>
      </c>
      <c r="M120" s="58">
        <v>0</v>
      </c>
      <c r="N120" s="58">
        <v>89</v>
      </c>
      <c r="O120" s="58">
        <v>96</v>
      </c>
      <c r="P120" s="58">
        <v>114</v>
      </c>
      <c r="Q120" s="58">
        <v>168</v>
      </c>
      <c r="R120" s="58">
        <f t="shared" si="19"/>
        <v>504</v>
      </c>
      <c r="S120" s="58">
        <f t="shared" si="20"/>
        <v>575</v>
      </c>
      <c r="T120" s="58">
        <v>225</v>
      </c>
      <c r="U120" s="449">
        <f t="shared" si="13"/>
        <v>2.5555555555555554</v>
      </c>
      <c r="V120" s="447">
        <v>74781</v>
      </c>
      <c r="W120" s="408">
        <f t="shared" si="16"/>
        <v>7.6891188938366696E-3</v>
      </c>
      <c r="Z120" s="89">
        <v>31784</v>
      </c>
      <c r="AA120" s="89">
        <f t="shared" si="21"/>
        <v>-31559</v>
      </c>
    </row>
    <row r="121" spans="1:27" s="89" customFormat="1" ht="13.5" customHeight="1" thickBot="1" x14ac:dyDescent="0.25">
      <c r="A121" s="236"/>
      <c r="B121" s="237"/>
      <c r="C121" s="837"/>
      <c r="D121" s="99" t="s">
        <v>77</v>
      </c>
      <c r="E121" s="68">
        <v>13</v>
      </c>
      <c r="F121" s="68">
        <v>4</v>
      </c>
      <c r="G121" s="68">
        <v>5</v>
      </c>
      <c r="H121" s="68">
        <v>17</v>
      </c>
      <c r="I121" s="68">
        <v>26</v>
      </c>
      <c r="J121" s="68">
        <v>6</v>
      </c>
      <c r="K121" s="68">
        <f t="shared" si="18"/>
        <v>71</v>
      </c>
      <c r="L121" s="68">
        <v>66</v>
      </c>
      <c r="M121" s="68">
        <v>0</v>
      </c>
      <c r="N121" s="68">
        <v>242</v>
      </c>
      <c r="O121" s="68">
        <v>96</v>
      </c>
      <c r="P121" s="68">
        <v>114</v>
      </c>
      <c r="Q121" s="68">
        <v>168</v>
      </c>
      <c r="R121" s="68">
        <f t="shared" si="19"/>
        <v>686</v>
      </c>
      <c r="S121" s="68">
        <f t="shared" si="20"/>
        <v>757</v>
      </c>
      <c r="T121" s="68">
        <v>542</v>
      </c>
      <c r="U121" s="453">
        <f t="shared" si="13"/>
        <v>1.396678966789668</v>
      </c>
      <c r="V121" s="451">
        <v>74781</v>
      </c>
      <c r="W121" s="414">
        <f t="shared" si="16"/>
        <v>1.0122892178494538E-2</v>
      </c>
      <c r="Z121" s="89">
        <v>44945</v>
      </c>
      <c r="AA121" s="89">
        <f t="shared" si="21"/>
        <v>-44403</v>
      </c>
    </row>
    <row r="122" spans="1:27" s="89" customFormat="1" ht="13.5" customHeight="1" x14ac:dyDescent="0.2">
      <c r="A122" s="236"/>
      <c r="B122" s="838" t="s">
        <v>319</v>
      </c>
      <c r="C122" s="839"/>
      <c r="D122" s="94" t="s">
        <v>335</v>
      </c>
      <c r="E122" s="55">
        <f>E124+E126+E132+E134+E136+E138+E140+E142+E144+E146+E148</f>
        <v>64</v>
      </c>
      <c r="F122" s="55">
        <f t="shared" ref="F122:S123" si="22">F124+F126+F132+F134+F136+F138+F140+F142+F144+F146+F148</f>
        <v>81</v>
      </c>
      <c r="G122" s="55">
        <f t="shared" si="22"/>
        <v>62</v>
      </c>
      <c r="H122" s="55">
        <f t="shared" si="22"/>
        <v>109</v>
      </c>
      <c r="I122" s="55">
        <f t="shared" si="22"/>
        <v>203</v>
      </c>
      <c r="J122" s="55">
        <f t="shared" si="22"/>
        <v>71</v>
      </c>
      <c r="K122" s="55">
        <f t="shared" si="22"/>
        <v>590</v>
      </c>
      <c r="L122" s="55">
        <f t="shared" si="22"/>
        <v>99</v>
      </c>
      <c r="M122" s="55">
        <f t="shared" si="22"/>
        <v>73</v>
      </c>
      <c r="N122" s="55">
        <f t="shared" si="22"/>
        <v>241</v>
      </c>
      <c r="O122" s="55">
        <f t="shared" si="22"/>
        <v>139</v>
      </c>
      <c r="P122" s="55">
        <f t="shared" si="22"/>
        <v>69</v>
      </c>
      <c r="Q122" s="55">
        <f t="shared" si="22"/>
        <v>83</v>
      </c>
      <c r="R122" s="55">
        <f t="shared" si="22"/>
        <v>704</v>
      </c>
      <c r="S122" s="55">
        <f t="shared" si="22"/>
        <v>1294</v>
      </c>
      <c r="T122" s="55">
        <f>T124+T126+T132+T134+T136+T138+T140+T142+T144+T146+T148</f>
        <v>953</v>
      </c>
      <c r="U122" s="438">
        <f t="shared" si="13"/>
        <v>1.3578174186778593</v>
      </c>
      <c r="V122" s="432">
        <v>760890</v>
      </c>
      <c r="W122" s="406">
        <f t="shared" si="16"/>
        <v>1.7006400399532126E-3</v>
      </c>
      <c r="Z122" s="89">
        <v>977093</v>
      </c>
      <c r="AA122" s="89">
        <f t="shared" si="21"/>
        <v>-976140</v>
      </c>
    </row>
    <row r="123" spans="1:27" s="89" customFormat="1" ht="13.5" customHeight="1" thickBot="1" x14ac:dyDescent="0.25">
      <c r="A123" s="236"/>
      <c r="B123" s="840"/>
      <c r="C123" s="839"/>
      <c r="D123" s="95" t="s">
        <v>77</v>
      </c>
      <c r="E123" s="105">
        <f>E125+E127+E133+E135+E137+E139+E141+E143+E145+E147+E149</f>
        <v>188</v>
      </c>
      <c r="F123" s="105">
        <f t="shared" si="22"/>
        <v>229</v>
      </c>
      <c r="G123" s="105">
        <f t="shared" si="22"/>
        <v>62</v>
      </c>
      <c r="H123" s="105">
        <f t="shared" si="22"/>
        <v>256</v>
      </c>
      <c r="I123" s="105">
        <f t="shared" si="22"/>
        <v>514</v>
      </c>
      <c r="J123" s="105">
        <f t="shared" si="22"/>
        <v>312</v>
      </c>
      <c r="K123" s="105">
        <f t="shared" si="22"/>
        <v>1561</v>
      </c>
      <c r="L123" s="105">
        <f t="shared" si="22"/>
        <v>152</v>
      </c>
      <c r="M123" s="105">
        <f t="shared" si="22"/>
        <v>194</v>
      </c>
      <c r="N123" s="105">
        <f t="shared" si="22"/>
        <v>322</v>
      </c>
      <c r="O123" s="105">
        <f t="shared" si="22"/>
        <v>271</v>
      </c>
      <c r="P123" s="105">
        <f t="shared" si="22"/>
        <v>123</v>
      </c>
      <c r="Q123" s="105">
        <f t="shared" si="22"/>
        <v>177</v>
      </c>
      <c r="R123" s="105">
        <f t="shared" si="22"/>
        <v>1239</v>
      </c>
      <c r="S123" s="105">
        <f t="shared" si="22"/>
        <v>2800</v>
      </c>
      <c r="T123" s="105">
        <f>T125+T127+T133+T135+T137+T139+T141+T143+T145+T147+T149</f>
        <v>1891</v>
      </c>
      <c r="U123" s="439">
        <f t="shared" si="13"/>
        <v>1.4806980433632999</v>
      </c>
      <c r="V123" s="433">
        <v>820057</v>
      </c>
      <c r="W123" s="407">
        <f t="shared" si="16"/>
        <v>3.4143968041245912E-3</v>
      </c>
      <c r="Z123" s="89">
        <v>1009507</v>
      </c>
      <c r="AA123" s="89">
        <f t="shared" si="21"/>
        <v>-1007616</v>
      </c>
    </row>
    <row r="124" spans="1:27" s="89" customFormat="1" ht="13.5" customHeight="1" x14ac:dyDescent="0.2">
      <c r="A124" s="236"/>
      <c r="B124" s="236"/>
      <c r="C124" s="841" t="s">
        <v>142</v>
      </c>
      <c r="D124" s="100" t="s">
        <v>335</v>
      </c>
      <c r="E124" s="55">
        <v>20</v>
      </c>
      <c r="F124" s="55">
        <v>29</v>
      </c>
      <c r="G124" s="55">
        <v>17</v>
      </c>
      <c r="H124" s="55">
        <v>36</v>
      </c>
      <c r="I124" s="55">
        <v>78</v>
      </c>
      <c r="J124" s="55">
        <v>20</v>
      </c>
      <c r="K124" s="55">
        <f>SUM(E124:J124)</f>
        <v>200</v>
      </c>
      <c r="L124" s="55">
        <v>38</v>
      </c>
      <c r="M124" s="55">
        <v>22</v>
      </c>
      <c r="N124" s="55">
        <v>48</v>
      </c>
      <c r="O124" s="55">
        <v>18</v>
      </c>
      <c r="P124" s="55">
        <v>38</v>
      </c>
      <c r="Q124" s="55">
        <v>43</v>
      </c>
      <c r="R124" s="55">
        <f>SUM(L124:Q124)</f>
        <v>207</v>
      </c>
      <c r="S124" s="112">
        <f>K124+R124</f>
        <v>407</v>
      </c>
      <c r="T124" s="55">
        <v>77</v>
      </c>
      <c r="U124" s="438">
        <f t="shared" si="13"/>
        <v>5.2857142857142856</v>
      </c>
      <c r="V124" s="432">
        <v>10099</v>
      </c>
      <c r="W124" s="406">
        <f t="shared" si="16"/>
        <v>4.0301019902960686E-2</v>
      </c>
      <c r="Z124" s="89">
        <v>17690</v>
      </c>
      <c r="AA124" s="89">
        <f t="shared" si="21"/>
        <v>-17613</v>
      </c>
    </row>
    <row r="125" spans="1:27" s="89" customFormat="1" ht="13.5" customHeight="1" x14ac:dyDescent="0.2">
      <c r="A125" s="236"/>
      <c r="B125" s="237"/>
      <c r="C125" s="836"/>
      <c r="D125" s="97" t="s">
        <v>77</v>
      </c>
      <c r="E125" s="58">
        <v>59</v>
      </c>
      <c r="F125" s="58">
        <v>35</v>
      </c>
      <c r="G125" s="58">
        <v>17</v>
      </c>
      <c r="H125" s="58">
        <v>36</v>
      </c>
      <c r="I125" s="58">
        <v>80</v>
      </c>
      <c r="J125" s="58">
        <v>20</v>
      </c>
      <c r="K125" s="58">
        <f>SUM(E125:J125)</f>
        <v>247</v>
      </c>
      <c r="L125" s="58">
        <v>86</v>
      </c>
      <c r="M125" s="58">
        <v>63</v>
      </c>
      <c r="N125" s="58">
        <v>100</v>
      </c>
      <c r="O125" s="58">
        <v>59</v>
      </c>
      <c r="P125" s="58">
        <v>80</v>
      </c>
      <c r="Q125" s="58">
        <v>109</v>
      </c>
      <c r="R125" s="58">
        <f>SUM(L125:Q125)</f>
        <v>497</v>
      </c>
      <c r="S125" s="110">
        <f>K125+R125</f>
        <v>744</v>
      </c>
      <c r="T125" s="58">
        <v>301</v>
      </c>
      <c r="U125" s="449">
        <f t="shared" si="13"/>
        <v>2.4717607973421929</v>
      </c>
      <c r="V125" s="447">
        <v>12688</v>
      </c>
      <c r="W125" s="408">
        <f t="shared" si="16"/>
        <v>5.8638083228247165E-2</v>
      </c>
      <c r="Z125" s="89">
        <v>18743</v>
      </c>
      <c r="AA125" s="89">
        <f t="shared" si="21"/>
        <v>-18442</v>
      </c>
    </row>
    <row r="126" spans="1:27" s="89" customFormat="1" ht="13.5" customHeight="1" x14ac:dyDescent="0.2">
      <c r="A126" s="236"/>
      <c r="B126" s="237"/>
      <c r="C126" s="836" t="s">
        <v>143</v>
      </c>
      <c r="D126" s="97" t="s">
        <v>335</v>
      </c>
      <c r="E126" s="58">
        <v>30</v>
      </c>
      <c r="F126" s="58">
        <v>33</v>
      </c>
      <c r="G126" s="58">
        <v>41</v>
      </c>
      <c r="H126" s="58">
        <v>30</v>
      </c>
      <c r="I126" s="58">
        <v>55</v>
      </c>
      <c r="J126" s="58">
        <v>31</v>
      </c>
      <c r="K126" s="58">
        <f>SUM(E126:J126)</f>
        <v>220</v>
      </c>
      <c r="L126" s="58">
        <v>17</v>
      </c>
      <c r="M126" s="58">
        <v>18</v>
      </c>
      <c r="N126" s="58">
        <v>12</v>
      </c>
      <c r="O126" s="58">
        <v>5</v>
      </c>
      <c r="P126" s="58">
        <v>16</v>
      </c>
      <c r="Q126" s="58">
        <v>16</v>
      </c>
      <c r="R126" s="58">
        <f>SUM(L126:Q126)</f>
        <v>84</v>
      </c>
      <c r="S126" s="58">
        <f>K126+R126</f>
        <v>304</v>
      </c>
      <c r="T126" s="58">
        <v>142</v>
      </c>
      <c r="U126" s="449">
        <f t="shared" si="13"/>
        <v>2.140845070422535</v>
      </c>
      <c r="V126" s="447">
        <v>27980</v>
      </c>
      <c r="W126" s="408">
        <f t="shared" si="16"/>
        <v>1.0864903502501787E-2</v>
      </c>
      <c r="Z126" s="89">
        <v>38469</v>
      </c>
      <c r="AA126" s="89">
        <f t="shared" si="21"/>
        <v>-38327</v>
      </c>
    </row>
    <row r="127" spans="1:27" s="89" customFormat="1" ht="13.5" customHeight="1" x14ac:dyDescent="0.2">
      <c r="A127" s="236"/>
      <c r="B127" s="237"/>
      <c r="C127" s="836"/>
      <c r="D127" s="97" t="s">
        <v>77</v>
      </c>
      <c r="E127" s="58">
        <v>113</v>
      </c>
      <c r="F127" s="58">
        <v>166</v>
      </c>
      <c r="G127" s="58">
        <v>41</v>
      </c>
      <c r="H127" s="58">
        <v>89</v>
      </c>
      <c r="I127" s="58">
        <v>357</v>
      </c>
      <c r="J127" s="58">
        <v>272</v>
      </c>
      <c r="K127" s="58">
        <f>SUM(E127:J127)</f>
        <v>1038</v>
      </c>
      <c r="L127" s="58">
        <v>22</v>
      </c>
      <c r="M127" s="58">
        <v>63</v>
      </c>
      <c r="N127" s="58">
        <v>16</v>
      </c>
      <c r="O127" s="58">
        <v>7</v>
      </c>
      <c r="P127" s="58">
        <v>28</v>
      </c>
      <c r="Q127" s="58">
        <v>44</v>
      </c>
      <c r="R127" s="58">
        <f>SUM(L127:Q127)</f>
        <v>180</v>
      </c>
      <c r="S127" s="58">
        <f>K127+R127</f>
        <v>1218</v>
      </c>
      <c r="T127" s="58">
        <v>435</v>
      </c>
      <c r="U127" s="449">
        <f t="shared" si="13"/>
        <v>2.8</v>
      </c>
      <c r="V127" s="447">
        <v>34244</v>
      </c>
      <c r="W127" s="408">
        <f t="shared" si="16"/>
        <v>3.5568274734260018E-2</v>
      </c>
      <c r="Z127" s="89">
        <v>39056</v>
      </c>
      <c r="AA127" s="89">
        <f t="shared" si="21"/>
        <v>-38621</v>
      </c>
    </row>
    <row r="128" spans="1:27" s="72" customFormat="1" ht="13.5" customHeight="1" x14ac:dyDescent="0.2">
      <c r="A128" s="237"/>
      <c r="B128" s="237"/>
      <c r="C128" s="88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13"/>
      <c r="V128" s="409"/>
      <c r="W128" s="410"/>
    </row>
    <row r="129" spans="1:27" s="89" customFormat="1" ht="21.75" customHeight="1" x14ac:dyDescent="0.2">
      <c r="A129" s="77" t="str">
        <f>A65</f>
        <v>５　令和３年度市町村別・月別訪日外国人宿泊者数（延べ人数）</v>
      </c>
      <c r="B129" s="12"/>
      <c r="C129" s="12"/>
      <c r="D129" s="6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411"/>
      <c r="W129" s="411"/>
    </row>
    <row r="130" spans="1:27" s="89" customFormat="1" ht="14.25" customHeight="1" thickBot="1" x14ac:dyDescent="0.25">
      <c r="A130" s="12"/>
      <c r="B130" s="12"/>
      <c r="C130" s="12"/>
      <c r="D130" s="6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V130" s="411"/>
      <c r="W130" s="412" t="s">
        <v>146</v>
      </c>
    </row>
    <row r="131" spans="1:27" s="114" customFormat="1" ht="13.5" customHeight="1" thickBot="1" x14ac:dyDescent="0.25">
      <c r="A131" s="230" t="s">
        <v>24</v>
      </c>
      <c r="B131" s="230" t="s">
        <v>276</v>
      </c>
      <c r="C131" s="84" t="s">
        <v>277</v>
      </c>
      <c r="D131" s="262" t="s">
        <v>25</v>
      </c>
      <c r="E131" s="262" t="s">
        <v>26</v>
      </c>
      <c r="F131" s="262" t="s">
        <v>27</v>
      </c>
      <c r="G131" s="262" t="s">
        <v>28</v>
      </c>
      <c r="H131" s="262" t="s">
        <v>29</v>
      </c>
      <c r="I131" s="262" t="s">
        <v>30</v>
      </c>
      <c r="J131" s="262" t="s">
        <v>31</v>
      </c>
      <c r="K131" s="262" t="s">
        <v>32</v>
      </c>
      <c r="L131" s="262" t="s">
        <v>33</v>
      </c>
      <c r="M131" s="262" t="s">
        <v>34</v>
      </c>
      <c r="N131" s="262" t="s">
        <v>35</v>
      </c>
      <c r="O131" s="262" t="s">
        <v>36</v>
      </c>
      <c r="P131" s="262" t="s">
        <v>37</v>
      </c>
      <c r="Q131" s="262" t="s">
        <v>38</v>
      </c>
      <c r="R131" s="263" t="s">
        <v>39</v>
      </c>
      <c r="S131" s="128" t="s">
        <v>339</v>
      </c>
      <c r="T131" s="129" t="str">
        <f>$T$3</f>
        <v>Ｒ２年度</v>
      </c>
      <c r="U131" s="262" t="s">
        <v>41</v>
      </c>
      <c r="V131" s="440" t="s">
        <v>433</v>
      </c>
      <c r="W131" s="417" t="s">
        <v>432</v>
      </c>
      <c r="Z131" s="114" t="s">
        <v>405</v>
      </c>
    </row>
    <row r="132" spans="1:27" s="89" customFormat="1" ht="13.5" customHeight="1" x14ac:dyDescent="0.2">
      <c r="A132" s="848" t="s">
        <v>317</v>
      </c>
      <c r="B132" s="848" t="s">
        <v>320</v>
      </c>
      <c r="C132" s="849" t="s">
        <v>144</v>
      </c>
      <c r="D132" s="94" t="s">
        <v>335</v>
      </c>
      <c r="E132" s="55">
        <v>7</v>
      </c>
      <c r="F132" s="55">
        <v>9</v>
      </c>
      <c r="G132" s="55">
        <v>4</v>
      </c>
      <c r="H132" s="55">
        <v>25</v>
      </c>
      <c r="I132" s="55">
        <v>38</v>
      </c>
      <c r="J132" s="55">
        <v>6</v>
      </c>
      <c r="K132" s="55">
        <f t="shared" ref="K132:K149" si="23">SUM(E132:J132)</f>
        <v>89</v>
      </c>
      <c r="L132" s="55">
        <v>15</v>
      </c>
      <c r="M132" s="55">
        <v>14</v>
      </c>
      <c r="N132" s="55">
        <v>85</v>
      </c>
      <c r="O132" s="55">
        <v>67</v>
      </c>
      <c r="P132" s="55">
        <v>10</v>
      </c>
      <c r="Q132" s="55">
        <v>17</v>
      </c>
      <c r="R132" s="55">
        <f t="shared" ref="R132:R149" si="24">SUM(L132:Q132)</f>
        <v>208</v>
      </c>
      <c r="S132" s="112">
        <f t="shared" ref="S132:S149" si="25">K132+R132</f>
        <v>297</v>
      </c>
      <c r="T132" s="55">
        <v>230</v>
      </c>
      <c r="U132" s="438">
        <f t="shared" ref="U132:U191" si="26">IF(T132=0,0,S132/T132)</f>
        <v>1.2913043478260871</v>
      </c>
      <c r="V132" s="432">
        <v>374795</v>
      </c>
      <c r="W132" s="406">
        <f>IF(V132=0,0,S132/V132)</f>
        <v>7.9243319681425852E-4</v>
      </c>
      <c r="Z132" s="89">
        <v>470108</v>
      </c>
      <c r="AA132" s="89">
        <f t="shared" ref="AA132:AA163" si="27">T132-Z132</f>
        <v>-469878</v>
      </c>
    </row>
    <row r="133" spans="1:27" s="89" customFormat="1" ht="13.5" customHeight="1" x14ac:dyDescent="0.2">
      <c r="A133" s="848"/>
      <c r="B133" s="848"/>
      <c r="C133" s="836"/>
      <c r="D133" s="130" t="s">
        <v>77</v>
      </c>
      <c r="E133" s="58">
        <v>7</v>
      </c>
      <c r="F133" s="58">
        <v>9</v>
      </c>
      <c r="G133" s="58">
        <v>4</v>
      </c>
      <c r="H133" s="58">
        <v>25</v>
      </c>
      <c r="I133" s="58">
        <v>38</v>
      </c>
      <c r="J133" s="58">
        <v>6</v>
      </c>
      <c r="K133" s="58">
        <f t="shared" si="23"/>
        <v>89</v>
      </c>
      <c r="L133" s="58">
        <v>15</v>
      </c>
      <c r="M133" s="58">
        <v>14</v>
      </c>
      <c r="N133" s="58">
        <v>85</v>
      </c>
      <c r="O133" s="58">
        <v>67</v>
      </c>
      <c r="P133" s="58">
        <v>10</v>
      </c>
      <c r="Q133" s="58">
        <v>17</v>
      </c>
      <c r="R133" s="58">
        <f t="shared" si="24"/>
        <v>208</v>
      </c>
      <c r="S133" s="110">
        <f t="shared" si="25"/>
        <v>297</v>
      </c>
      <c r="T133" s="58">
        <v>230</v>
      </c>
      <c r="U133" s="449">
        <f t="shared" si="26"/>
        <v>1.2913043478260871</v>
      </c>
      <c r="V133" s="447">
        <v>392205</v>
      </c>
      <c r="W133" s="408">
        <f t="shared" ref="W133:W191" si="28">IF(V133=0,0,S133/V133)</f>
        <v>7.5725704669751793E-4</v>
      </c>
      <c r="Z133" s="89">
        <v>479856</v>
      </c>
      <c r="AA133" s="89">
        <f t="shared" si="27"/>
        <v>-479626</v>
      </c>
    </row>
    <row r="134" spans="1:27" s="89" customFormat="1" ht="13.5" customHeight="1" x14ac:dyDescent="0.2">
      <c r="A134" s="236"/>
      <c r="B134" s="237"/>
      <c r="C134" s="836" t="s">
        <v>280</v>
      </c>
      <c r="D134" s="130" t="s">
        <v>335</v>
      </c>
      <c r="E134" s="58">
        <v>3</v>
      </c>
      <c r="F134" s="58">
        <v>0</v>
      </c>
      <c r="G134" s="58">
        <v>0</v>
      </c>
      <c r="H134" s="58">
        <v>4</v>
      </c>
      <c r="I134" s="58">
        <v>4</v>
      </c>
      <c r="J134" s="58">
        <v>0</v>
      </c>
      <c r="K134" s="58">
        <f t="shared" si="23"/>
        <v>11</v>
      </c>
      <c r="L134" s="58">
        <v>0</v>
      </c>
      <c r="M134" s="58">
        <v>3</v>
      </c>
      <c r="N134" s="58">
        <v>2</v>
      </c>
      <c r="O134" s="58">
        <v>4</v>
      </c>
      <c r="P134" s="58">
        <v>1</v>
      </c>
      <c r="Q134" s="58">
        <v>5</v>
      </c>
      <c r="R134" s="58">
        <f t="shared" si="24"/>
        <v>15</v>
      </c>
      <c r="S134" s="58">
        <f t="shared" si="25"/>
        <v>26</v>
      </c>
      <c r="T134" s="58">
        <v>35</v>
      </c>
      <c r="U134" s="449">
        <f t="shared" si="26"/>
        <v>0.74285714285714288</v>
      </c>
      <c r="V134" s="447">
        <v>28295</v>
      </c>
      <c r="W134" s="408">
        <f t="shared" si="28"/>
        <v>9.1889026329740233E-4</v>
      </c>
      <c r="Z134" s="89">
        <v>42686</v>
      </c>
      <c r="AA134" s="89">
        <f t="shared" si="27"/>
        <v>-42651</v>
      </c>
    </row>
    <row r="135" spans="1:27" s="89" customFormat="1" ht="13.5" customHeight="1" x14ac:dyDescent="0.2">
      <c r="A135" s="236"/>
      <c r="B135" s="237"/>
      <c r="C135" s="836"/>
      <c r="D135" s="130" t="s">
        <v>77</v>
      </c>
      <c r="E135" s="58">
        <v>3</v>
      </c>
      <c r="F135" s="58">
        <v>0</v>
      </c>
      <c r="G135" s="58">
        <v>0</v>
      </c>
      <c r="H135" s="58">
        <v>4</v>
      </c>
      <c r="I135" s="58">
        <v>4</v>
      </c>
      <c r="J135" s="58">
        <v>0</v>
      </c>
      <c r="K135" s="58">
        <f t="shared" si="23"/>
        <v>11</v>
      </c>
      <c r="L135" s="58">
        <v>0</v>
      </c>
      <c r="M135" s="58">
        <v>36</v>
      </c>
      <c r="N135" s="58">
        <v>21</v>
      </c>
      <c r="O135" s="58">
        <v>80</v>
      </c>
      <c r="P135" s="58">
        <v>1</v>
      </c>
      <c r="Q135" s="58">
        <v>5</v>
      </c>
      <c r="R135" s="58">
        <f t="shared" si="24"/>
        <v>143</v>
      </c>
      <c r="S135" s="58">
        <f t="shared" si="25"/>
        <v>154</v>
      </c>
      <c r="T135" s="58">
        <v>343</v>
      </c>
      <c r="U135" s="449">
        <f t="shared" si="26"/>
        <v>0.44897959183673469</v>
      </c>
      <c r="V135" s="447">
        <v>31376</v>
      </c>
      <c r="W135" s="408">
        <f t="shared" si="28"/>
        <v>4.9082100968893426E-3</v>
      </c>
      <c r="Z135" s="89">
        <v>46357</v>
      </c>
      <c r="AA135" s="89">
        <f t="shared" si="27"/>
        <v>-46014</v>
      </c>
    </row>
    <row r="136" spans="1:27" s="89" customFormat="1" ht="13.5" customHeight="1" x14ac:dyDescent="0.2">
      <c r="A136" s="236"/>
      <c r="B136" s="237"/>
      <c r="C136" s="836" t="s">
        <v>145</v>
      </c>
      <c r="D136" s="130" t="s">
        <v>335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f t="shared" si="23"/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f t="shared" si="24"/>
        <v>0</v>
      </c>
      <c r="S136" s="58">
        <f t="shared" si="25"/>
        <v>0</v>
      </c>
      <c r="T136" s="58">
        <v>0</v>
      </c>
      <c r="U136" s="449">
        <f t="shared" si="26"/>
        <v>0</v>
      </c>
      <c r="V136" s="447">
        <v>28</v>
      </c>
      <c r="W136" s="408">
        <f t="shared" si="28"/>
        <v>0</v>
      </c>
      <c r="Z136" s="89">
        <v>68</v>
      </c>
      <c r="AA136" s="89">
        <f t="shared" si="27"/>
        <v>-68</v>
      </c>
    </row>
    <row r="137" spans="1:27" s="89" customFormat="1" ht="13.5" customHeight="1" x14ac:dyDescent="0.2">
      <c r="A137" s="236"/>
      <c r="B137" s="237"/>
      <c r="C137" s="836"/>
      <c r="D137" s="130" t="s">
        <v>77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f t="shared" si="23"/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f t="shared" si="24"/>
        <v>0</v>
      </c>
      <c r="S137" s="58">
        <f t="shared" si="25"/>
        <v>0</v>
      </c>
      <c r="T137" s="58">
        <v>0</v>
      </c>
      <c r="U137" s="449">
        <f t="shared" si="26"/>
        <v>0</v>
      </c>
      <c r="V137" s="447">
        <v>28</v>
      </c>
      <c r="W137" s="408">
        <f t="shared" si="28"/>
        <v>0</v>
      </c>
      <c r="Z137" s="89">
        <v>96</v>
      </c>
      <c r="AA137" s="89">
        <f t="shared" si="27"/>
        <v>-96</v>
      </c>
    </row>
    <row r="138" spans="1:27" s="89" customFormat="1" ht="13.5" customHeight="1" x14ac:dyDescent="0.2">
      <c r="A138" s="236"/>
      <c r="B138" s="235"/>
      <c r="C138" s="836" t="s">
        <v>148</v>
      </c>
      <c r="D138" s="130" t="s">
        <v>335</v>
      </c>
      <c r="E138" s="58">
        <v>0</v>
      </c>
      <c r="F138" s="58">
        <v>0</v>
      </c>
      <c r="G138" s="58">
        <v>0</v>
      </c>
      <c r="H138" s="58">
        <v>7</v>
      </c>
      <c r="I138" s="58">
        <v>0</v>
      </c>
      <c r="J138" s="58">
        <v>0</v>
      </c>
      <c r="K138" s="58">
        <f t="shared" si="23"/>
        <v>7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f t="shared" si="24"/>
        <v>0</v>
      </c>
      <c r="S138" s="58">
        <f t="shared" si="25"/>
        <v>7</v>
      </c>
      <c r="T138" s="58">
        <v>96</v>
      </c>
      <c r="U138" s="449">
        <f t="shared" si="26"/>
        <v>7.2916666666666671E-2</v>
      </c>
      <c r="V138" s="447">
        <v>55736</v>
      </c>
      <c r="W138" s="408">
        <f t="shared" si="28"/>
        <v>1.2559207693411798E-4</v>
      </c>
      <c r="Z138" s="89">
        <v>136266</v>
      </c>
      <c r="AA138" s="89">
        <f t="shared" si="27"/>
        <v>-136170</v>
      </c>
    </row>
    <row r="139" spans="1:27" s="89" customFormat="1" ht="13.5" customHeight="1" x14ac:dyDescent="0.2">
      <c r="A139" s="236"/>
      <c r="B139" s="235"/>
      <c r="C139" s="836"/>
      <c r="D139" s="130" t="s">
        <v>77</v>
      </c>
      <c r="E139" s="58">
        <v>0</v>
      </c>
      <c r="F139" s="58">
        <v>0</v>
      </c>
      <c r="G139" s="58">
        <v>0</v>
      </c>
      <c r="H139" s="58">
        <v>91</v>
      </c>
      <c r="I139" s="58">
        <v>0</v>
      </c>
      <c r="J139" s="58">
        <v>0</v>
      </c>
      <c r="K139" s="58">
        <f t="shared" si="23"/>
        <v>91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f t="shared" si="24"/>
        <v>0</v>
      </c>
      <c r="S139" s="58">
        <f t="shared" si="25"/>
        <v>91</v>
      </c>
      <c r="T139" s="58">
        <v>96</v>
      </c>
      <c r="U139" s="449">
        <f t="shared" si="26"/>
        <v>0.94791666666666663</v>
      </c>
      <c r="V139" s="447">
        <v>67796</v>
      </c>
      <c r="W139" s="408">
        <f t="shared" si="28"/>
        <v>1.3422620803587232E-3</v>
      </c>
      <c r="Z139" s="89">
        <v>137877</v>
      </c>
      <c r="AA139" s="89">
        <f t="shared" si="27"/>
        <v>-137781</v>
      </c>
    </row>
    <row r="140" spans="1:27" s="89" customFormat="1" ht="13.5" customHeight="1" x14ac:dyDescent="0.2">
      <c r="A140" s="236"/>
      <c r="B140" s="237"/>
      <c r="C140" s="836" t="s">
        <v>149</v>
      </c>
      <c r="D140" s="130" t="s">
        <v>335</v>
      </c>
      <c r="E140" s="58">
        <v>0</v>
      </c>
      <c r="F140" s="58">
        <v>0</v>
      </c>
      <c r="G140" s="58">
        <v>0</v>
      </c>
      <c r="H140" s="58">
        <v>0</v>
      </c>
      <c r="I140" s="58">
        <v>5</v>
      </c>
      <c r="J140" s="58">
        <v>0</v>
      </c>
      <c r="K140" s="58">
        <f t="shared" si="23"/>
        <v>5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f t="shared" si="24"/>
        <v>0</v>
      </c>
      <c r="S140" s="58">
        <f t="shared" si="25"/>
        <v>5</v>
      </c>
      <c r="T140" s="58">
        <v>52</v>
      </c>
      <c r="U140" s="449">
        <f t="shared" si="26"/>
        <v>9.6153846153846159E-2</v>
      </c>
      <c r="V140" s="447">
        <v>9204</v>
      </c>
      <c r="W140" s="408">
        <f t="shared" si="28"/>
        <v>5.4324206866579743E-4</v>
      </c>
      <c r="Z140" s="89">
        <v>5611</v>
      </c>
      <c r="AA140" s="89">
        <f t="shared" si="27"/>
        <v>-5559</v>
      </c>
    </row>
    <row r="141" spans="1:27" s="89" customFormat="1" ht="13.5" customHeight="1" x14ac:dyDescent="0.2">
      <c r="A141" s="236"/>
      <c r="B141" s="237"/>
      <c r="C141" s="836"/>
      <c r="D141" s="130" t="s">
        <v>77</v>
      </c>
      <c r="E141" s="58">
        <v>0</v>
      </c>
      <c r="F141" s="58">
        <v>0</v>
      </c>
      <c r="G141" s="58">
        <v>0</v>
      </c>
      <c r="H141" s="58">
        <v>0</v>
      </c>
      <c r="I141" s="58">
        <v>5</v>
      </c>
      <c r="J141" s="58">
        <v>0</v>
      </c>
      <c r="K141" s="58">
        <f t="shared" si="23"/>
        <v>5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f t="shared" si="24"/>
        <v>0</v>
      </c>
      <c r="S141" s="58">
        <f t="shared" si="25"/>
        <v>5</v>
      </c>
      <c r="T141" s="58">
        <v>52</v>
      </c>
      <c r="U141" s="449">
        <f t="shared" si="26"/>
        <v>9.6153846153846159E-2</v>
      </c>
      <c r="V141" s="447">
        <v>9204</v>
      </c>
      <c r="W141" s="408">
        <f t="shared" si="28"/>
        <v>5.4324206866579743E-4</v>
      </c>
      <c r="Z141" s="89">
        <v>5611</v>
      </c>
      <c r="AA141" s="89">
        <f t="shared" si="27"/>
        <v>-5559</v>
      </c>
    </row>
    <row r="142" spans="1:27" s="89" customFormat="1" ht="13.5" customHeight="1" x14ac:dyDescent="0.2">
      <c r="A142" s="236"/>
      <c r="B142" s="237"/>
      <c r="C142" s="836" t="s">
        <v>150</v>
      </c>
      <c r="D142" s="130" t="s">
        <v>335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f t="shared" si="23"/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f t="shared" si="24"/>
        <v>0</v>
      </c>
      <c r="S142" s="58">
        <f t="shared" si="25"/>
        <v>0</v>
      </c>
      <c r="T142" s="58">
        <v>0</v>
      </c>
      <c r="U142" s="449">
        <f t="shared" si="26"/>
        <v>0</v>
      </c>
      <c r="V142" s="447">
        <v>0</v>
      </c>
      <c r="W142" s="408">
        <f t="shared" si="28"/>
        <v>0</v>
      </c>
      <c r="Z142" s="89">
        <v>0</v>
      </c>
      <c r="AA142" s="89">
        <f t="shared" si="27"/>
        <v>0</v>
      </c>
    </row>
    <row r="143" spans="1:27" s="89" customFormat="1" ht="13.5" customHeight="1" x14ac:dyDescent="0.2">
      <c r="A143" s="236"/>
      <c r="B143" s="237"/>
      <c r="C143" s="836"/>
      <c r="D143" s="130" t="s">
        <v>77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f t="shared" si="23"/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f t="shared" si="24"/>
        <v>0</v>
      </c>
      <c r="S143" s="58">
        <f t="shared" si="25"/>
        <v>0</v>
      </c>
      <c r="T143" s="58">
        <v>0</v>
      </c>
      <c r="U143" s="449">
        <f t="shared" si="26"/>
        <v>0</v>
      </c>
      <c r="V143" s="447">
        <v>0</v>
      </c>
      <c r="W143" s="408">
        <f t="shared" si="28"/>
        <v>0</v>
      </c>
      <c r="Z143" s="89">
        <v>0</v>
      </c>
      <c r="AA143" s="89">
        <f t="shared" si="27"/>
        <v>0</v>
      </c>
    </row>
    <row r="144" spans="1:27" s="89" customFormat="1" ht="13.5" customHeight="1" x14ac:dyDescent="0.2">
      <c r="A144" s="236"/>
      <c r="B144" s="237"/>
      <c r="C144" s="836" t="s">
        <v>294</v>
      </c>
      <c r="D144" s="130" t="s">
        <v>335</v>
      </c>
      <c r="E144" s="58">
        <v>4</v>
      </c>
      <c r="F144" s="58">
        <v>10</v>
      </c>
      <c r="G144" s="58">
        <v>0</v>
      </c>
      <c r="H144" s="58">
        <v>7</v>
      </c>
      <c r="I144" s="58">
        <v>23</v>
      </c>
      <c r="J144" s="58">
        <v>14</v>
      </c>
      <c r="K144" s="58">
        <f t="shared" si="23"/>
        <v>58</v>
      </c>
      <c r="L144" s="58">
        <v>29</v>
      </c>
      <c r="M144" s="58">
        <v>16</v>
      </c>
      <c r="N144" s="58">
        <v>94</v>
      </c>
      <c r="O144" s="58">
        <v>45</v>
      </c>
      <c r="P144" s="58">
        <v>4</v>
      </c>
      <c r="Q144" s="58">
        <v>2</v>
      </c>
      <c r="R144" s="58">
        <f t="shared" si="24"/>
        <v>190</v>
      </c>
      <c r="S144" s="58">
        <f t="shared" si="25"/>
        <v>248</v>
      </c>
      <c r="T144" s="58">
        <v>321</v>
      </c>
      <c r="U144" s="449">
        <f t="shared" si="26"/>
        <v>0.77258566978193144</v>
      </c>
      <c r="V144" s="447">
        <v>254708</v>
      </c>
      <c r="W144" s="408">
        <f t="shared" si="28"/>
        <v>9.7366396029963727E-4</v>
      </c>
      <c r="Z144" s="89">
        <v>266106</v>
      </c>
      <c r="AA144" s="89">
        <f t="shared" si="27"/>
        <v>-265785</v>
      </c>
    </row>
    <row r="145" spans="1:27" s="89" customFormat="1" ht="13.5" customHeight="1" x14ac:dyDescent="0.2">
      <c r="A145" s="236"/>
      <c r="B145" s="237"/>
      <c r="C145" s="836"/>
      <c r="D145" s="130" t="s">
        <v>77</v>
      </c>
      <c r="E145" s="58">
        <v>6</v>
      </c>
      <c r="F145" s="58">
        <v>19</v>
      </c>
      <c r="G145" s="58">
        <v>0</v>
      </c>
      <c r="H145" s="58">
        <v>11</v>
      </c>
      <c r="I145" s="58">
        <v>30</v>
      </c>
      <c r="J145" s="58">
        <v>14</v>
      </c>
      <c r="K145" s="58">
        <f t="shared" si="23"/>
        <v>80</v>
      </c>
      <c r="L145" s="58">
        <v>29</v>
      </c>
      <c r="M145" s="58">
        <v>18</v>
      </c>
      <c r="N145" s="58">
        <v>100</v>
      </c>
      <c r="O145" s="58">
        <v>58</v>
      </c>
      <c r="P145" s="58">
        <v>4</v>
      </c>
      <c r="Q145" s="58">
        <v>2</v>
      </c>
      <c r="R145" s="58">
        <f t="shared" si="24"/>
        <v>211</v>
      </c>
      <c r="S145" s="58">
        <f t="shared" si="25"/>
        <v>291</v>
      </c>
      <c r="T145" s="58">
        <v>434</v>
      </c>
      <c r="U145" s="449">
        <f t="shared" si="26"/>
        <v>0.67050691244239635</v>
      </c>
      <c r="V145" s="447">
        <v>272464</v>
      </c>
      <c r="W145" s="408">
        <f t="shared" si="28"/>
        <v>1.0680310059310587E-3</v>
      </c>
      <c r="Z145" s="89">
        <v>281822</v>
      </c>
      <c r="AA145" s="89">
        <f t="shared" si="27"/>
        <v>-281388</v>
      </c>
    </row>
    <row r="146" spans="1:27" s="89" customFormat="1" ht="13.5" customHeight="1" x14ac:dyDescent="0.2">
      <c r="A146" s="236"/>
      <c r="B146" s="237"/>
      <c r="C146" s="836" t="s">
        <v>321</v>
      </c>
      <c r="D146" s="130" t="s">
        <v>335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f t="shared" si="23"/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f t="shared" si="24"/>
        <v>0</v>
      </c>
      <c r="S146" s="58">
        <f t="shared" si="25"/>
        <v>0</v>
      </c>
      <c r="T146" s="58">
        <v>0</v>
      </c>
      <c r="U146" s="449">
        <f t="shared" si="26"/>
        <v>0</v>
      </c>
      <c r="V146" s="447">
        <v>19</v>
      </c>
      <c r="W146" s="408">
        <f t="shared" si="28"/>
        <v>0</v>
      </c>
      <c r="Z146" s="89">
        <v>36</v>
      </c>
      <c r="AA146" s="89">
        <f t="shared" si="27"/>
        <v>-36</v>
      </c>
    </row>
    <row r="147" spans="1:27" s="89" customFormat="1" ht="13.5" customHeight="1" x14ac:dyDescent="0.2">
      <c r="A147" s="236"/>
      <c r="B147" s="237"/>
      <c r="C147" s="836"/>
      <c r="D147" s="130" t="s">
        <v>77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f t="shared" si="23"/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f t="shared" si="24"/>
        <v>0</v>
      </c>
      <c r="S147" s="58">
        <f t="shared" si="25"/>
        <v>0</v>
      </c>
      <c r="T147" s="58">
        <v>0</v>
      </c>
      <c r="U147" s="449">
        <f t="shared" si="26"/>
        <v>0</v>
      </c>
      <c r="V147" s="447">
        <v>19</v>
      </c>
      <c r="W147" s="408">
        <f t="shared" si="28"/>
        <v>0</v>
      </c>
      <c r="Z147" s="89">
        <v>36</v>
      </c>
      <c r="AA147" s="89">
        <f t="shared" si="27"/>
        <v>-36</v>
      </c>
    </row>
    <row r="148" spans="1:27" s="89" customFormat="1" ht="13.5" customHeight="1" x14ac:dyDescent="0.2">
      <c r="A148" s="236"/>
      <c r="B148" s="235"/>
      <c r="C148" s="836" t="s">
        <v>337</v>
      </c>
      <c r="D148" s="130" t="s">
        <v>335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f t="shared" si="23"/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f t="shared" si="24"/>
        <v>0</v>
      </c>
      <c r="S148" s="58">
        <f t="shared" si="25"/>
        <v>0</v>
      </c>
      <c r="T148" s="58">
        <v>0</v>
      </c>
      <c r="U148" s="449">
        <f t="shared" si="26"/>
        <v>0</v>
      </c>
      <c r="V148" s="447">
        <v>26</v>
      </c>
      <c r="W148" s="408">
        <f t="shared" si="28"/>
        <v>0</v>
      </c>
      <c r="Z148" s="89">
        <v>53</v>
      </c>
      <c r="AA148" s="89">
        <f t="shared" si="27"/>
        <v>-53</v>
      </c>
    </row>
    <row r="149" spans="1:27" s="89" customFormat="1" ht="13.5" customHeight="1" thickBot="1" x14ac:dyDescent="0.25">
      <c r="A149" s="236"/>
      <c r="B149" s="235"/>
      <c r="C149" s="837"/>
      <c r="D149" s="132" t="s">
        <v>77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58">
        <f t="shared" si="23"/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f t="shared" si="24"/>
        <v>0</v>
      </c>
      <c r="S149" s="68">
        <f t="shared" si="25"/>
        <v>0</v>
      </c>
      <c r="T149" s="68">
        <v>0</v>
      </c>
      <c r="U149" s="453">
        <f t="shared" si="26"/>
        <v>0</v>
      </c>
      <c r="V149" s="451">
        <v>33</v>
      </c>
      <c r="W149" s="414">
        <f t="shared" si="28"/>
        <v>0</v>
      </c>
      <c r="Z149" s="89">
        <v>53</v>
      </c>
      <c r="AA149" s="89">
        <f t="shared" si="27"/>
        <v>-53</v>
      </c>
    </row>
    <row r="150" spans="1:27" s="89" customFormat="1" ht="13.5" customHeight="1" x14ac:dyDescent="0.2">
      <c r="A150" s="236"/>
      <c r="B150" s="838" t="s">
        <v>322</v>
      </c>
      <c r="C150" s="839"/>
      <c r="D150" s="94" t="s">
        <v>335</v>
      </c>
      <c r="E150" s="55">
        <f>E152+E154+E156+E158+E160+E162+E164</f>
        <v>3</v>
      </c>
      <c r="F150" s="55">
        <f t="shared" ref="F150:S151" si="29">F152+F154+F156+F158+F160+F162+F164</f>
        <v>5</v>
      </c>
      <c r="G150" s="55">
        <f t="shared" si="29"/>
        <v>5</v>
      </c>
      <c r="H150" s="55">
        <f t="shared" si="29"/>
        <v>1</v>
      </c>
      <c r="I150" s="55">
        <f t="shared" si="29"/>
        <v>10</v>
      </c>
      <c r="J150" s="55">
        <f t="shared" si="29"/>
        <v>11</v>
      </c>
      <c r="K150" s="55">
        <f t="shared" si="29"/>
        <v>35</v>
      </c>
      <c r="L150" s="55">
        <f t="shared" si="29"/>
        <v>5</v>
      </c>
      <c r="M150" s="55">
        <f t="shared" si="29"/>
        <v>2</v>
      </c>
      <c r="N150" s="55">
        <f t="shared" si="29"/>
        <v>2</v>
      </c>
      <c r="O150" s="55">
        <f t="shared" si="29"/>
        <v>5</v>
      </c>
      <c r="P150" s="55">
        <f t="shared" si="29"/>
        <v>5</v>
      </c>
      <c r="Q150" s="55">
        <f t="shared" si="29"/>
        <v>8</v>
      </c>
      <c r="R150" s="55">
        <f t="shared" si="29"/>
        <v>27</v>
      </c>
      <c r="S150" s="55">
        <f t="shared" si="29"/>
        <v>62</v>
      </c>
      <c r="T150" s="55">
        <f>T152+T154+T156+T158+T160+T162+T164</f>
        <v>79</v>
      </c>
      <c r="U150" s="438">
        <f t="shared" si="26"/>
        <v>0.78481012658227844</v>
      </c>
      <c r="V150" s="432">
        <v>1231</v>
      </c>
      <c r="W150" s="406">
        <f t="shared" si="28"/>
        <v>5.0365556458164096E-2</v>
      </c>
      <c r="Z150" s="89">
        <v>3109</v>
      </c>
      <c r="AA150" s="89">
        <f t="shared" si="27"/>
        <v>-3030</v>
      </c>
    </row>
    <row r="151" spans="1:27" s="89" customFormat="1" ht="13.5" customHeight="1" thickBot="1" x14ac:dyDescent="0.25">
      <c r="A151" s="236"/>
      <c r="B151" s="840"/>
      <c r="C151" s="839"/>
      <c r="D151" s="95" t="s">
        <v>77</v>
      </c>
      <c r="E151" s="105">
        <f>E153+E155+E157+E159+E161+E163+E165</f>
        <v>3</v>
      </c>
      <c r="F151" s="105">
        <f t="shared" si="29"/>
        <v>5</v>
      </c>
      <c r="G151" s="105">
        <f t="shared" si="29"/>
        <v>5</v>
      </c>
      <c r="H151" s="105">
        <f t="shared" si="29"/>
        <v>1</v>
      </c>
      <c r="I151" s="105">
        <f t="shared" si="29"/>
        <v>10</v>
      </c>
      <c r="J151" s="105">
        <f t="shared" si="29"/>
        <v>11</v>
      </c>
      <c r="K151" s="105">
        <f t="shared" si="29"/>
        <v>35</v>
      </c>
      <c r="L151" s="105">
        <f t="shared" si="29"/>
        <v>5</v>
      </c>
      <c r="M151" s="105">
        <f t="shared" si="29"/>
        <v>2</v>
      </c>
      <c r="N151" s="105">
        <f t="shared" si="29"/>
        <v>2</v>
      </c>
      <c r="O151" s="105">
        <f t="shared" si="29"/>
        <v>5</v>
      </c>
      <c r="P151" s="105">
        <f t="shared" si="29"/>
        <v>5</v>
      </c>
      <c r="Q151" s="105">
        <f t="shared" si="29"/>
        <v>10</v>
      </c>
      <c r="R151" s="105">
        <f t="shared" si="29"/>
        <v>29</v>
      </c>
      <c r="S151" s="105">
        <f t="shared" si="29"/>
        <v>64</v>
      </c>
      <c r="T151" s="105">
        <f>T153+T155+T157+T159+T161+T163+T165</f>
        <v>145</v>
      </c>
      <c r="U151" s="439">
        <f t="shared" si="26"/>
        <v>0.44137931034482758</v>
      </c>
      <c r="V151" s="433">
        <v>2059</v>
      </c>
      <c r="W151" s="407">
        <f t="shared" si="28"/>
        <v>3.1083050024283632E-2</v>
      </c>
      <c r="Z151" s="89">
        <v>9058</v>
      </c>
      <c r="AA151" s="89">
        <f t="shared" si="27"/>
        <v>-8913</v>
      </c>
    </row>
    <row r="152" spans="1:27" s="89" customFormat="1" ht="13.5" customHeight="1" x14ac:dyDescent="0.2">
      <c r="A152" s="236"/>
      <c r="B152" s="236"/>
      <c r="C152" s="841" t="s">
        <v>281</v>
      </c>
      <c r="D152" s="94" t="s">
        <v>335</v>
      </c>
      <c r="E152" s="55">
        <v>0</v>
      </c>
      <c r="F152" s="55">
        <v>0</v>
      </c>
      <c r="G152" s="55">
        <v>0</v>
      </c>
      <c r="H152" s="55">
        <v>0</v>
      </c>
      <c r="I152" s="55">
        <v>1</v>
      </c>
      <c r="J152" s="55">
        <v>0</v>
      </c>
      <c r="K152" s="55">
        <f t="shared" ref="K152:K165" si="30">SUM(E152:J152)</f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f t="shared" ref="R152:R165" si="31">SUM(L152:Q152)</f>
        <v>0</v>
      </c>
      <c r="S152" s="112">
        <f t="shared" ref="S152:S165" si="32">K152+R152</f>
        <v>1</v>
      </c>
      <c r="T152" s="55">
        <v>0</v>
      </c>
      <c r="U152" s="438">
        <f t="shared" si="26"/>
        <v>0</v>
      </c>
      <c r="V152" s="432">
        <v>260</v>
      </c>
      <c r="W152" s="406">
        <f t="shared" si="28"/>
        <v>3.8461538461538464E-3</v>
      </c>
      <c r="Z152" s="89">
        <v>1340</v>
      </c>
      <c r="AA152" s="89">
        <f t="shared" si="27"/>
        <v>-1340</v>
      </c>
    </row>
    <row r="153" spans="1:27" s="89" customFormat="1" ht="13.5" customHeight="1" x14ac:dyDescent="0.2">
      <c r="A153" s="236"/>
      <c r="B153" s="237"/>
      <c r="C153" s="836"/>
      <c r="D153" s="130" t="s">
        <v>77</v>
      </c>
      <c r="E153" s="58">
        <v>0</v>
      </c>
      <c r="F153" s="58">
        <v>0</v>
      </c>
      <c r="G153" s="58">
        <v>0</v>
      </c>
      <c r="H153" s="58">
        <v>0</v>
      </c>
      <c r="I153" s="58">
        <v>1</v>
      </c>
      <c r="J153" s="58">
        <v>0</v>
      </c>
      <c r="K153" s="58">
        <f t="shared" si="30"/>
        <v>1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f t="shared" si="31"/>
        <v>0</v>
      </c>
      <c r="S153" s="110">
        <f t="shared" si="32"/>
        <v>1</v>
      </c>
      <c r="T153" s="58">
        <v>0</v>
      </c>
      <c r="U153" s="449">
        <f t="shared" si="26"/>
        <v>0</v>
      </c>
      <c r="V153" s="447">
        <v>918</v>
      </c>
      <c r="W153" s="408">
        <f t="shared" si="28"/>
        <v>1.0893246187363835E-3</v>
      </c>
      <c r="Z153" s="89">
        <v>6809</v>
      </c>
      <c r="AA153" s="89">
        <f t="shared" si="27"/>
        <v>-6809</v>
      </c>
    </row>
    <row r="154" spans="1:27" s="89" customFormat="1" ht="13.5" customHeight="1" x14ac:dyDescent="0.2">
      <c r="A154" s="236"/>
      <c r="B154" s="237"/>
      <c r="C154" s="836" t="s">
        <v>295</v>
      </c>
      <c r="D154" s="130" t="s">
        <v>335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f t="shared" si="30"/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f t="shared" si="31"/>
        <v>0</v>
      </c>
      <c r="S154" s="58">
        <f t="shared" si="32"/>
        <v>0</v>
      </c>
      <c r="T154" s="58">
        <v>0</v>
      </c>
      <c r="U154" s="449">
        <f t="shared" si="26"/>
        <v>0</v>
      </c>
      <c r="V154" s="447">
        <v>0</v>
      </c>
      <c r="W154" s="408">
        <f t="shared" si="28"/>
        <v>0</v>
      </c>
      <c r="Z154" s="89">
        <v>0</v>
      </c>
      <c r="AA154" s="89">
        <f t="shared" si="27"/>
        <v>0</v>
      </c>
    </row>
    <row r="155" spans="1:27" s="89" customFormat="1" ht="13.5" customHeight="1" x14ac:dyDescent="0.2">
      <c r="A155" s="236"/>
      <c r="B155" s="237"/>
      <c r="C155" s="836"/>
      <c r="D155" s="130" t="s">
        <v>77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f t="shared" si="30"/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f t="shared" si="31"/>
        <v>0</v>
      </c>
      <c r="S155" s="58">
        <f t="shared" si="32"/>
        <v>0</v>
      </c>
      <c r="T155" s="58">
        <v>0</v>
      </c>
      <c r="U155" s="449">
        <f t="shared" si="26"/>
        <v>0</v>
      </c>
      <c r="V155" s="447">
        <v>0</v>
      </c>
      <c r="W155" s="408">
        <f t="shared" si="28"/>
        <v>0</v>
      </c>
      <c r="Z155" s="89">
        <v>0</v>
      </c>
      <c r="AA155" s="89">
        <f t="shared" si="27"/>
        <v>0</v>
      </c>
    </row>
    <row r="156" spans="1:27" s="89" customFormat="1" ht="13.5" customHeight="1" x14ac:dyDescent="0.2">
      <c r="A156" s="236"/>
      <c r="B156" s="237"/>
      <c r="C156" s="836" t="s">
        <v>151</v>
      </c>
      <c r="D156" s="130" t="s">
        <v>335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f t="shared" si="30"/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f t="shared" si="31"/>
        <v>0</v>
      </c>
      <c r="S156" s="58">
        <f t="shared" si="32"/>
        <v>0</v>
      </c>
      <c r="T156" s="58">
        <v>0</v>
      </c>
      <c r="U156" s="449">
        <f t="shared" si="26"/>
        <v>0</v>
      </c>
      <c r="V156" s="447">
        <v>55</v>
      </c>
      <c r="W156" s="408">
        <f t="shared" si="28"/>
        <v>0</v>
      </c>
      <c r="Z156" s="89">
        <v>164</v>
      </c>
      <c r="AA156" s="89">
        <f t="shared" si="27"/>
        <v>-164</v>
      </c>
    </row>
    <row r="157" spans="1:27" s="89" customFormat="1" ht="13.5" customHeight="1" x14ac:dyDescent="0.2">
      <c r="A157" s="236"/>
      <c r="B157" s="237"/>
      <c r="C157" s="836"/>
      <c r="D157" s="130" t="s">
        <v>77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f t="shared" si="30"/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f t="shared" si="31"/>
        <v>0</v>
      </c>
      <c r="S157" s="58">
        <f t="shared" si="32"/>
        <v>0</v>
      </c>
      <c r="T157" s="58">
        <v>0</v>
      </c>
      <c r="U157" s="449">
        <f t="shared" si="26"/>
        <v>0</v>
      </c>
      <c r="V157" s="447">
        <v>56</v>
      </c>
      <c r="W157" s="408">
        <f t="shared" si="28"/>
        <v>0</v>
      </c>
      <c r="Z157" s="89">
        <v>172</v>
      </c>
      <c r="AA157" s="89">
        <f t="shared" si="27"/>
        <v>-172</v>
      </c>
    </row>
    <row r="158" spans="1:27" s="89" customFormat="1" ht="13.5" customHeight="1" x14ac:dyDescent="0.2">
      <c r="A158" s="236"/>
      <c r="B158" s="237"/>
      <c r="C158" s="836" t="s">
        <v>152</v>
      </c>
      <c r="D158" s="130" t="s">
        <v>335</v>
      </c>
      <c r="E158" s="58">
        <v>1</v>
      </c>
      <c r="F158" s="58">
        <v>4</v>
      </c>
      <c r="G158" s="58">
        <v>2</v>
      </c>
      <c r="H158" s="58">
        <v>1</v>
      </c>
      <c r="I158" s="58">
        <v>8</v>
      </c>
      <c r="J158" s="58">
        <v>9</v>
      </c>
      <c r="K158" s="58">
        <f t="shared" si="30"/>
        <v>25</v>
      </c>
      <c r="L158" s="58">
        <v>2</v>
      </c>
      <c r="M158" s="58">
        <v>1</v>
      </c>
      <c r="N158" s="58">
        <v>1</v>
      </c>
      <c r="O158" s="58">
        <v>2</v>
      </c>
      <c r="P158" s="58">
        <v>2</v>
      </c>
      <c r="Q158" s="58">
        <v>4</v>
      </c>
      <c r="R158" s="58">
        <f t="shared" si="31"/>
        <v>12</v>
      </c>
      <c r="S158" s="58">
        <f t="shared" si="32"/>
        <v>37</v>
      </c>
      <c r="T158" s="58">
        <v>50</v>
      </c>
      <c r="U158" s="449">
        <f t="shared" si="26"/>
        <v>0.74</v>
      </c>
      <c r="V158" s="447">
        <v>268</v>
      </c>
      <c r="W158" s="408">
        <f t="shared" si="28"/>
        <v>0.13805970149253732</v>
      </c>
      <c r="Z158" s="89">
        <v>381</v>
      </c>
      <c r="AA158" s="89">
        <f t="shared" si="27"/>
        <v>-331</v>
      </c>
    </row>
    <row r="159" spans="1:27" s="89" customFormat="1" ht="13.5" customHeight="1" x14ac:dyDescent="0.2">
      <c r="A159" s="236"/>
      <c r="B159" s="237"/>
      <c r="C159" s="836"/>
      <c r="D159" s="130" t="s">
        <v>77</v>
      </c>
      <c r="E159" s="58">
        <v>1</v>
      </c>
      <c r="F159" s="58">
        <v>4</v>
      </c>
      <c r="G159" s="58">
        <v>2</v>
      </c>
      <c r="H159" s="58">
        <v>1</v>
      </c>
      <c r="I159" s="58">
        <v>8</v>
      </c>
      <c r="J159" s="58">
        <v>9</v>
      </c>
      <c r="K159" s="58">
        <f t="shared" si="30"/>
        <v>25</v>
      </c>
      <c r="L159" s="58">
        <v>2</v>
      </c>
      <c r="M159" s="58">
        <v>1</v>
      </c>
      <c r="N159" s="58">
        <v>1</v>
      </c>
      <c r="O159" s="58">
        <v>2</v>
      </c>
      <c r="P159" s="58">
        <v>2</v>
      </c>
      <c r="Q159" s="58">
        <v>6</v>
      </c>
      <c r="R159" s="58">
        <f t="shared" si="31"/>
        <v>14</v>
      </c>
      <c r="S159" s="58">
        <f t="shared" si="32"/>
        <v>39</v>
      </c>
      <c r="T159" s="58">
        <v>108</v>
      </c>
      <c r="U159" s="449">
        <f t="shared" si="26"/>
        <v>0.3611111111111111</v>
      </c>
      <c r="V159" s="447">
        <v>364</v>
      </c>
      <c r="W159" s="408">
        <f t="shared" si="28"/>
        <v>0.10714285714285714</v>
      </c>
      <c r="Z159" s="89">
        <v>396</v>
      </c>
      <c r="AA159" s="89">
        <f t="shared" si="27"/>
        <v>-288</v>
      </c>
    </row>
    <row r="160" spans="1:27" s="89" customFormat="1" ht="13.5" customHeight="1" x14ac:dyDescent="0.2">
      <c r="A160" s="236"/>
      <c r="B160" s="237"/>
      <c r="C160" s="836" t="s">
        <v>153</v>
      </c>
      <c r="D160" s="130" t="s">
        <v>335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f t="shared" si="30"/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f t="shared" si="31"/>
        <v>0</v>
      </c>
      <c r="S160" s="58">
        <f t="shared" si="32"/>
        <v>0</v>
      </c>
      <c r="T160" s="58">
        <v>0</v>
      </c>
      <c r="U160" s="449">
        <f t="shared" si="26"/>
        <v>0</v>
      </c>
      <c r="V160" s="447">
        <v>33</v>
      </c>
      <c r="W160" s="408">
        <f t="shared" si="28"/>
        <v>0</v>
      </c>
      <c r="Z160" s="89">
        <v>38</v>
      </c>
      <c r="AA160" s="89">
        <f t="shared" si="27"/>
        <v>-38</v>
      </c>
    </row>
    <row r="161" spans="1:27" s="89" customFormat="1" ht="13.5" customHeight="1" x14ac:dyDescent="0.2">
      <c r="A161" s="236"/>
      <c r="B161" s="237"/>
      <c r="C161" s="836"/>
      <c r="D161" s="130" t="s">
        <v>77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f t="shared" si="30"/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f t="shared" si="31"/>
        <v>0</v>
      </c>
      <c r="S161" s="58">
        <f t="shared" si="32"/>
        <v>0</v>
      </c>
      <c r="T161" s="58">
        <v>0</v>
      </c>
      <c r="U161" s="449">
        <f t="shared" si="26"/>
        <v>0</v>
      </c>
      <c r="V161" s="447">
        <v>34</v>
      </c>
      <c r="W161" s="408">
        <f t="shared" si="28"/>
        <v>0</v>
      </c>
      <c r="Z161" s="89">
        <v>322</v>
      </c>
      <c r="AA161" s="89">
        <f t="shared" si="27"/>
        <v>-322</v>
      </c>
    </row>
    <row r="162" spans="1:27" s="89" customFormat="1" ht="13.5" customHeight="1" x14ac:dyDescent="0.2">
      <c r="A162" s="236"/>
      <c r="B162" s="235"/>
      <c r="C162" s="836" t="s">
        <v>154</v>
      </c>
      <c r="D162" s="130" t="s">
        <v>335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f t="shared" si="30"/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f t="shared" si="31"/>
        <v>0</v>
      </c>
      <c r="S162" s="58">
        <f t="shared" si="32"/>
        <v>0</v>
      </c>
      <c r="T162" s="58">
        <v>15</v>
      </c>
      <c r="U162" s="449">
        <f t="shared" si="26"/>
        <v>0</v>
      </c>
      <c r="V162" s="447">
        <v>20</v>
      </c>
      <c r="W162" s="408">
        <f t="shared" si="28"/>
        <v>0</v>
      </c>
      <c r="Z162" s="89">
        <v>94</v>
      </c>
      <c r="AA162" s="89">
        <f t="shared" si="27"/>
        <v>-79</v>
      </c>
    </row>
    <row r="163" spans="1:27" s="89" customFormat="1" ht="13.5" customHeight="1" x14ac:dyDescent="0.2">
      <c r="A163" s="236"/>
      <c r="B163" s="235"/>
      <c r="C163" s="836"/>
      <c r="D163" s="130" t="s">
        <v>77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f t="shared" si="30"/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f t="shared" si="31"/>
        <v>0</v>
      </c>
      <c r="S163" s="58">
        <f t="shared" si="32"/>
        <v>0</v>
      </c>
      <c r="T163" s="58">
        <v>23</v>
      </c>
      <c r="U163" s="449">
        <f t="shared" si="26"/>
        <v>0</v>
      </c>
      <c r="V163" s="447">
        <v>20</v>
      </c>
      <c r="W163" s="408">
        <f t="shared" si="28"/>
        <v>0</v>
      </c>
      <c r="Z163" s="89">
        <v>96</v>
      </c>
      <c r="AA163" s="89">
        <f t="shared" si="27"/>
        <v>-73</v>
      </c>
    </row>
    <row r="164" spans="1:27" s="89" customFormat="1" ht="13.5" customHeight="1" x14ac:dyDescent="0.2">
      <c r="A164" s="236"/>
      <c r="B164" s="235"/>
      <c r="C164" s="836" t="s">
        <v>289</v>
      </c>
      <c r="D164" s="130" t="s">
        <v>335</v>
      </c>
      <c r="E164" s="58">
        <v>2</v>
      </c>
      <c r="F164" s="58">
        <v>1</v>
      </c>
      <c r="G164" s="58">
        <v>3</v>
      </c>
      <c r="H164" s="58">
        <v>0</v>
      </c>
      <c r="I164" s="58">
        <v>1</v>
      </c>
      <c r="J164" s="58">
        <v>2</v>
      </c>
      <c r="K164" s="58">
        <f t="shared" si="30"/>
        <v>9</v>
      </c>
      <c r="L164" s="58">
        <v>3</v>
      </c>
      <c r="M164" s="58">
        <v>1</v>
      </c>
      <c r="N164" s="58">
        <v>1</v>
      </c>
      <c r="O164" s="58">
        <v>3</v>
      </c>
      <c r="P164" s="58">
        <v>3</v>
      </c>
      <c r="Q164" s="58">
        <v>4</v>
      </c>
      <c r="R164" s="58">
        <f t="shared" si="31"/>
        <v>15</v>
      </c>
      <c r="S164" s="110">
        <f t="shared" si="32"/>
        <v>24</v>
      </c>
      <c r="T164" s="58">
        <v>14</v>
      </c>
      <c r="U164" s="449">
        <f t="shared" si="26"/>
        <v>1.7142857142857142</v>
      </c>
      <c r="V164" s="447">
        <v>595</v>
      </c>
      <c r="W164" s="408">
        <f t="shared" si="28"/>
        <v>4.0336134453781515E-2</v>
      </c>
      <c r="Z164" s="89">
        <v>1092</v>
      </c>
      <c r="AA164" s="89">
        <f t="shared" ref="AA164:AA191" si="33">T164-Z164</f>
        <v>-1078</v>
      </c>
    </row>
    <row r="165" spans="1:27" s="89" customFormat="1" ht="13.5" customHeight="1" thickBot="1" x14ac:dyDescent="0.25">
      <c r="A165" s="236"/>
      <c r="B165" s="235"/>
      <c r="C165" s="837"/>
      <c r="D165" s="95" t="s">
        <v>77</v>
      </c>
      <c r="E165" s="60">
        <v>2</v>
      </c>
      <c r="F165" s="60">
        <v>1</v>
      </c>
      <c r="G165" s="60">
        <v>3</v>
      </c>
      <c r="H165" s="60">
        <v>0</v>
      </c>
      <c r="I165" s="60">
        <v>1</v>
      </c>
      <c r="J165" s="60">
        <v>2</v>
      </c>
      <c r="K165" s="60">
        <f t="shared" si="30"/>
        <v>9</v>
      </c>
      <c r="L165" s="60">
        <v>3</v>
      </c>
      <c r="M165" s="60">
        <v>1</v>
      </c>
      <c r="N165" s="60">
        <v>1</v>
      </c>
      <c r="O165" s="60">
        <v>3</v>
      </c>
      <c r="P165" s="60">
        <v>3</v>
      </c>
      <c r="Q165" s="60">
        <v>4</v>
      </c>
      <c r="R165" s="60">
        <f t="shared" si="31"/>
        <v>15</v>
      </c>
      <c r="S165" s="111">
        <f t="shared" si="32"/>
        <v>24</v>
      </c>
      <c r="T165" s="60">
        <v>14</v>
      </c>
      <c r="U165" s="439">
        <f t="shared" si="26"/>
        <v>1.7142857142857142</v>
      </c>
      <c r="V165" s="434">
        <v>667</v>
      </c>
      <c r="W165" s="407">
        <f t="shared" si="28"/>
        <v>3.5982008995502246E-2</v>
      </c>
      <c r="Z165" s="89">
        <v>1263</v>
      </c>
      <c r="AA165" s="89">
        <f t="shared" si="33"/>
        <v>-1249</v>
      </c>
    </row>
    <row r="166" spans="1:27" s="89" customFormat="1" ht="13.5" customHeight="1" x14ac:dyDescent="0.2">
      <c r="A166" s="842" t="s">
        <v>15</v>
      </c>
      <c r="B166" s="843"/>
      <c r="C166" s="844"/>
      <c r="D166" s="133" t="s">
        <v>335</v>
      </c>
      <c r="E166" s="65">
        <f>E168+E196</f>
        <v>139</v>
      </c>
      <c r="F166" s="65">
        <f t="shared" ref="F166:S167" si="34">F168+F196</f>
        <v>125</v>
      </c>
      <c r="G166" s="65">
        <f t="shared" si="34"/>
        <v>59</v>
      </c>
      <c r="H166" s="65">
        <f t="shared" si="34"/>
        <v>162</v>
      </c>
      <c r="I166" s="65">
        <f t="shared" si="34"/>
        <v>264</v>
      </c>
      <c r="J166" s="65">
        <f t="shared" si="34"/>
        <v>128</v>
      </c>
      <c r="K166" s="65">
        <f t="shared" si="34"/>
        <v>877</v>
      </c>
      <c r="L166" s="65">
        <f t="shared" si="34"/>
        <v>77</v>
      </c>
      <c r="M166" s="65">
        <f t="shared" si="34"/>
        <v>154</v>
      </c>
      <c r="N166" s="65">
        <f t="shared" si="34"/>
        <v>173</v>
      </c>
      <c r="O166" s="65">
        <f t="shared" si="34"/>
        <v>111</v>
      </c>
      <c r="P166" s="65">
        <f t="shared" si="34"/>
        <v>103</v>
      </c>
      <c r="Q166" s="65">
        <f t="shared" si="34"/>
        <v>83</v>
      </c>
      <c r="R166" s="65">
        <f t="shared" si="34"/>
        <v>701</v>
      </c>
      <c r="S166" s="65">
        <f t="shared" si="34"/>
        <v>1578</v>
      </c>
      <c r="T166" s="65">
        <f>T168+T196</f>
        <v>2484</v>
      </c>
      <c r="U166" s="452">
        <f t="shared" si="26"/>
        <v>0.63526570048309183</v>
      </c>
      <c r="V166" s="450">
        <v>546813</v>
      </c>
      <c r="W166" s="413">
        <f t="shared" si="28"/>
        <v>2.8858128830148515E-3</v>
      </c>
      <c r="Z166" s="89">
        <v>468476</v>
      </c>
      <c r="AA166" s="89">
        <f t="shared" si="33"/>
        <v>-465992</v>
      </c>
    </row>
    <row r="167" spans="1:27" s="89" customFormat="1" ht="13.5" customHeight="1" thickBot="1" x14ac:dyDescent="0.25">
      <c r="A167" s="845"/>
      <c r="B167" s="846"/>
      <c r="C167" s="844"/>
      <c r="D167" s="132" t="s">
        <v>77</v>
      </c>
      <c r="E167" s="107">
        <f>E169+E197</f>
        <v>225</v>
      </c>
      <c r="F167" s="107">
        <f t="shared" si="34"/>
        <v>163</v>
      </c>
      <c r="G167" s="107">
        <f t="shared" si="34"/>
        <v>72</v>
      </c>
      <c r="H167" s="107">
        <f t="shared" si="34"/>
        <v>319</v>
      </c>
      <c r="I167" s="107">
        <f t="shared" si="34"/>
        <v>301</v>
      </c>
      <c r="J167" s="107">
        <f t="shared" si="34"/>
        <v>187</v>
      </c>
      <c r="K167" s="107">
        <f t="shared" si="34"/>
        <v>1267</v>
      </c>
      <c r="L167" s="107">
        <f t="shared" si="34"/>
        <v>193</v>
      </c>
      <c r="M167" s="107">
        <f t="shared" si="34"/>
        <v>233</v>
      </c>
      <c r="N167" s="107">
        <f t="shared" si="34"/>
        <v>295</v>
      </c>
      <c r="O167" s="107">
        <f t="shared" si="34"/>
        <v>168</v>
      </c>
      <c r="P167" s="107">
        <f t="shared" si="34"/>
        <v>416</v>
      </c>
      <c r="Q167" s="107">
        <f t="shared" si="34"/>
        <v>144</v>
      </c>
      <c r="R167" s="107">
        <f t="shared" si="34"/>
        <v>1449</v>
      </c>
      <c r="S167" s="107">
        <f t="shared" si="34"/>
        <v>2716</v>
      </c>
      <c r="T167" s="107">
        <f>T169+T197</f>
        <v>4184</v>
      </c>
      <c r="U167" s="453">
        <f t="shared" si="26"/>
        <v>0.64913957934990441</v>
      </c>
      <c r="V167" s="454">
        <v>674447</v>
      </c>
      <c r="W167" s="414">
        <f t="shared" si="28"/>
        <v>4.0270028630863507E-3</v>
      </c>
      <c r="Z167" s="89">
        <v>480827</v>
      </c>
      <c r="AA167" s="89">
        <f t="shared" si="33"/>
        <v>-476643</v>
      </c>
    </row>
    <row r="168" spans="1:27" s="89" customFormat="1" ht="13.5" customHeight="1" x14ac:dyDescent="0.2">
      <c r="A168" s="236"/>
      <c r="B168" s="838" t="s">
        <v>323</v>
      </c>
      <c r="C168" s="847"/>
      <c r="D168" s="94" t="s">
        <v>335</v>
      </c>
      <c r="E168" s="55">
        <f>E170+E172+E174+E176+E178+E180+E182+E184+E186+E188+E190</f>
        <v>132</v>
      </c>
      <c r="F168" s="55">
        <f t="shared" ref="F168:S169" si="35">F170+F172+F174+F176+F178+F180+F182+F184+F186+F188+F190</f>
        <v>124</v>
      </c>
      <c r="G168" s="55">
        <f t="shared" si="35"/>
        <v>56</v>
      </c>
      <c r="H168" s="55">
        <f t="shared" si="35"/>
        <v>162</v>
      </c>
      <c r="I168" s="55">
        <f t="shared" si="35"/>
        <v>260</v>
      </c>
      <c r="J168" s="55">
        <f t="shared" si="35"/>
        <v>121</v>
      </c>
      <c r="K168" s="55">
        <f t="shared" si="35"/>
        <v>855</v>
      </c>
      <c r="L168" s="55">
        <f t="shared" si="35"/>
        <v>74</v>
      </c>
      <c r="M168" s="55">
        <f t="shared" si="35"/>
        <v>152</v>
      </c>
      <c r="N168" s="55">
        <f t="shared" si="35"/>
        <v>172</v>
      </c>
      <c r="O168" s="55">
        <f t="shared" si="35"/>
        <v>110</v>
      </c>
      <c r="P168" s="55">
        <f t="shared" si="35"/>
        <v>100</v>
      </c>
      <c r="Q168" s="55">
        <f t="shared" si="35"/>
        <v>79</v>
      </c>
      <c r="R168" s="55">
        <f t="shared" si="35"/>
        <v>687</v>
      </c>
      <c r="S168" s="55">
        <f t="shared" si="35"/>
        <v>1542</v>
      </c>
      <c r="T168" s="55">
        <f>T170+T172+T174+T176+T178+T180+T182+T184+T186+T188+T190</f>
        <v>2431</v>
      </c>
      <c r="U168" s="438">
        <f t="shared" si="26"/>
        <v>0.63430686960098726</v>
      </c>
      <c r="V168" s="432">
        <v>546408</v>
      </c>
      <c r="W168" s="406">
        <f t="shared" si="28"/>
        <v>2.8220670268370887E-3</v>
      </c>
      <c r="Z168" s="89">
        <v>468063</v>
      </c>
      <c r="AA168" s="89">
        <f t="shared" si="33"/>
        <v>-465632</v>
      </c>
    </row>
    <row r="169" spans="1:27" s="89" customFormat="1" ht="13.5" customHeight="1" thickBot="1" x14ac:dyDescent="0.25">
      <c r="A169" s="236"/>
      <c r="B169" s="840"/>
      <c r="C169" s="839"/>
      <c r="D169" s="95" t="s">
        <v>77</v>
      </c>
      <c r="E169" s="60">
        <f>E171+E173+E175+E177+E179+E181+E183+E185+E187+E189+E191</f>
        <v>152</v>
      </c>
      <c r="F169" s="60">
        <f t="shared" si="35"/>
        <v>162</v>
      </c>
      <c r="G169" s="60">
        <f t="shared" si="35"/>
        <v>65</v>
      </c>
      <c r="H169" s="60">
        <f t="shared" si="35"/>
        <v>319</v>
      </c>
      <c r="I169" s="60">
        <f t="shared" si="35"/>
        <v>293</v>
      </c>
      <c r="J169" s="60">
        <f t="shared" si="35"/>
        <v>134</v>
      </c>
      <c r="K169" s="60">
        <f t="shared" si="35"/>
        <v>1125</v>
      </c>
      <c r="L169" s="60">
        <f t="shared" si="35"/>
        <v>175</v>
      </c>
      <c r="M169" s="60">
        <f t="shared" si="35"/>
        <v>229</v>
      </c>
      <c r="N169" s="60">
        <f t="shared" si="35"/>
        <v>293</v>
      </c>
      <c r="O169" s="60">
        <f t="shared" si="35"/>
        <v>166</v>
      </c>
      <c r="P169" s="60">
        <f t="shared" si="35"/>
        <v>388</v>
      </c>
      <c r="Q169" s="60">
        <f t="shared" si="35"/>
        <v>127</v>
      </c>
      <c r="R169" s="60">
        <f t="shared" si="35"/>
        <v>1378</v>
      </c>
      <c r="S169" s="60">
        <f t="shared" si="35"/>
        <v>2503</v>
      </c>
      <c r="T169" s="60">
        <f>T171+T173+T175+T177+T179+T181+T183+T185+T187+T189+T191</f>
        <v>4099</v>
      </c>
      <c r="U169" s="439">
        <f t="shared" si="26"/>
        <v>0.61063674066845575</v>
      </c>
      <c r="V169" s="434">
        <v>673833</v>
      </c>
      <c r="W169" s="407">
        <f t="shared" si="28"/>
        <v>3.7145702273411957E-3</v>
      </c>
      <c r="Z169" s="89">
        <v>480336</v>
      </c>
      <c r="AA169" s="89">
        <f t="shared" si="33"/>
        <v>-476237</v>
      </c>
    </row>
    <row r="170" spans="1:27" s="89" customFormat="1" ht="13.5" customHeight="1" x14ac:dyDescent="0.2">
      <c r="A170" s="236"/>
      <c r="B170" s="236"/>
      <c r="C170" s="841" t="s">
        <v>78</v>
      </c>
      <c r="D170" s="133" t="s">
        <v>335</v>
      </c>
      <c r="E170" s="65">
        <v>95</v>
      </c>
      <c r="F170" s="65">
        <v>95</v>
      </c>
      <c r="G170" s="65">
        <v>22</v>
      </c>
      <c r="H170" s="65">
        <v>127</v>
      </c>
      <c r="I170" s="65">
        <v>227</v>
      </c>
      <c r="J170" s="65">
        <v>99</v>
      </c>
      <c r="K170" s="65">
        <f t="shared" ref="K170:K191" si="36">SUM(E170:J170)</f>
        <v>665</v>
      </c>
      <c r="L170" s="65">
        <v>67</v>
      </c>
      <c r="M170" s="65">
        <v>72</v>
      </c>
      <c r="N170" s="65">
        <v>106</v>
      </c>
      <c r="O170" s="65">
        <v>72</v>
      </c>
      <c r="P170" s="65">
        <v>80</v>
      </c>
      <c r="Q170" s="65">
        <v>55</v>
      </c>
      <c r="R170" s="65">
        <f t="shared" ref="R170:R191" si="37">SUM(L170:Q170)</f>
        <v>452</v>
      </c>
      <c r="S170" s="109">
        <f t="shared" ref="S170:S191" si="38">K170+R170</f>
        <v>1117</v>
      </c>
      <c r="T170" s="81">
        <v>2252</v>
      </c>
      <c r="U170" s="452">
        <f t="shared" si="26"/>
        <v>0.49600355239786859</v>
      </c>
      <c r="V170" s="450">
        <v>468869</v>
      </c>
      <c r="W170" s="413">
        <f t="shared" si="28"/>
        <v>2.3823285395280984E-3</v>
      </c>
      <c r="Z170" s="89">
        <v>404977</v>
      </c>
      <c r="AA170" s="89">
        <f t="shared" si="33"/>
        <v>-402725</v>
      </c>
    </row>
    <row r="171" spans="1:27" s="89" customFormat="1" ht="13.5" customHeight="1" x14ac:dyDescent="0.2">
      <c r="A171" s="236"/>
      <c r="B171" s="237"/>
      <c r="C171" s="836"/>
      <c r="D171" s="130" t="s">
        <v>77</v>
      </c>
      <c r="E171" s="58">
        <v>115</v>
      </c>
      <c r="F171" s="58">
        <v>133</v>
      </c>
      <c r="G171" s="58">
        <v>31</v>
      </c>
      <c r="H171" s="58">
        <v>284</v>
      </c>
      <c r="I171" s="58">
        <v>260</v>
      </c>
      <c r="J171" s="58">
        <v>112</v>
      </c>
      <c r="K171" s="58">
        <f t="shared" si="36"/>
        <v>935</v>
      </c>
      <c r="L171" s="58">
        <v>126</v>
      </c>
      <c r="M171" s="58">
        <v>149</v>
      </c>
      <c r="N171" s="58">
        <v>227</v>
      </c>
      <c r="O171" s="58">
        <v>128</v>
      </c>
      <c r="P171" s="58">
        <v>368</v>
      </c>
      <c r="Q171" s="58">
        <v>103</v>
      </c>
      <c r="R171" s="58">
        <f t="shared" si="37"/>
        <v>1101</v>
      </c>
      <c r="S171" s="110">
        <f t="shared" si="38"/>
        <v>2036</v>
      </c>
      <c r="T171" s="79">
        <v>3920</v>
      </c>
      <c r="U171" s="449">
        <f t="shared" si="26"/>
        <v>0.51938775510204083</v>
      </c>
      <c r="V171" s="447">
        <v>594162</v>
      </c>
      <c r="W171" s="408">
        <f t="shared" si="28"/>
        <v>3.4266748799149055E-3</v>
      </c>
      <c r="Z171" s="89">
        <v>416917</v>
      </c>
      <c r="AA171" s="89">
        <f t="shared" si="33"/>
        <v>-412997</v>
      </c>
    </row>
    <row r="172" spans="1:27" s="89" customFormat="1" ht="13.5" customHeight="1" x14ac:dyDescent="0.2">
      <c r="A172" s="236"/>
      <c r="B172" s="237"/>
      <c r="C172" s="836" t="s">
        <v>292</v>
      </c>
      <c r="D172" s="130" t="s">
        <v>335</v>
      </c>
      <c r="E172" s="58">
        <v>30</v>
      </c>
      <c r="F172" s="58">
        <v>18</v>
      </c>
      <c r="G172" s="58">
        <v>24</v>
      </c>
      <c r="H172" s="58">
        <v>7</v>
      </c>
      <c r="I172" s="58">
        <v>17</v>
      </c>
      <c r="J172" s="58">
        <v>19</v>
      </c>
      <c r="K172" s="58">
        <f t="shared" si="36"/>
        <v>115</v>
      </c>
      <c r="L172" s="58">
        <v>0</v>
      </c>
      <c r="M172" s="58">
        <v>78</v>
      </c>
      <c r="N172" s="58">
        <v>66</v>
      </c>
      <c r="O172" s="58">
        <v>38</v>
      </c>
      <c r="P172" s="58">
        <v>13</v>
      </c>
      <c r="Q172" s="58">
        <v>24</v>
      </c>
      <c r="R172" s="58">
        <f t="shared" si="37"/>
        <v>219</v>
      </c>
      <c r="S172" s="58">
        <f t="shared" si="38"/>
        <v>334</v>
      </c>
      <c r="T172" s="58">
        <v>134</v>
      </c>
      <c r="U172" s="449">
        <f t="shared" si="26"/>
        <v>2.4925373134328357</v>
      </c>
      <c r="V172" s="447">
        <v>24076</v>
      </c>
      <c r="W172" s="408">
        <f t="shared" si="28"/>
        <v>1.3872736334939359E-2</v>
      </c>
      <c r="Z172" s="89">
        <v>4</v>
      </c>
      <c r="AA172" s="89">
        <f t="shared" si="33"/>
        <v>130</v>
      </c>
    </row>
    <row r="173" spans="1:27" s="89" customFormat="1" ht="13.5" customHeight="1" x14ac:dyDescent="0.2">
      <c r="A173" s="236"/>
      <c r="B173" s="237"/>
      <c r="C173" s="836"/>
      <c r="D173" s="130" t="s">
        <v>77</v>
      </c>
      <c r="E173" s="58">
        <v>30</v>
      </c>
      <c r="F173" s="58">
        <v>18</v>
      </c>
      <c r="G173" s="58">
        <v>24</v>
      </c>
      <c r="H173" s="58">
        <v>7</v>
      </c>
      <c r="I173" s="58">
        <v>17</v>
      </c>
      <c r="J173" s="58">
        <v>19</v>
      </c>
      <c r="K173" s="58">
        <f t="shared" si="36"/>
        <v>115</v>
      </c>
      <c r="L173" s="58">
        <v>0</v>
      </c>
      <c r="M173" s="58">
        <v>78</v>
      </c>
      <c r="N173" s="58">
        <v>66</v>
      </c>
      <c r="O173" s="58">
        <v>38</v>
      </c>
      <c r="P173" s="58">
        <v>13</v>
      </c>
      <c r="Q173" s="58">
        <v>24</v>
      </c>
      <c r="R173" s="58">
        <f t="shared" si="37"/>
        <v>219</v>
      </c>
      <c r="S173" s="58">
        <f t="shared" si="38"/>
        <v>334</v>
      </c>
      <c r="T173" s="58">
        <v>134</v>
      </c>
      <c r="U173" s="449">
        <f t="shared" si="26"/>
        <v>2.4925373134328357</v>
      </c>
      <c r="V173" s="447">
        <v>24076</v>
      </c>
      <c r="W173" s="408">
        <f t="shared" si="28"/>
        <v>1.3872736334939359E-2</v>
      </c>
      <c r="Z173" s="89">
        <v>26</v>
      </c>
      <c r="AA173" s="89">
        <f t="shared" si="33"/>
        <v>108</v>
      </c>
    </row>
    <row r="174" spans="1:27" s="89" customFormat="1" ht="13.5" customHeight="1" x14ac:dyDescent="0.2">
      <c r="A174" s="236"/>
      <c r="B174" s="237"/>
      <c r="C174" s="836" t="s">
        <v>79</v>
      </c>
      <c r="D174" s="130" t="s">
        <v>335</v>
      </c>
      <c r="E174" s="58">
        <v>0</v>
      </c>
      <c r="F174" s="58">
        <v>1</v>
      </c>
      <c r="G174" s="58">
        <v>1</v>
      </c>
      <c r="H174" s="58">
        <v>2</v>
      </c>
      <c r="I174" s="58">
        <v>0</v>
      </c>
      <c r="J174" s="58">
        <v>0</v>
      </c>
      <c r="K174" s="58">
        <f t="shared" si="36"/>
        <v>4</v>
      </c>
      <c r="L174" s="58">
        <v>3</v>
      </c>
      <c r="M174" s="58">
        <v>2</v>
      </c>
      <c r="N174" s="58">
        <v>0</v>
      </c>
      <c r="O174" s="58">
        <v>0</v>
      </c>
      <c r="P174" s="58">
        <v>2</v>
      </c>
      <c r="Q174" s="58">
        <v>0</v>
      </c>
      <c r="R174" s="58">
        <f t="shared" si="37"/>
        <v>7</v>
      </c>
      <c r="S174" s="58">
        <f t="shared" si="38"/>
        <v>11</v>
      </c>
      <c r="T174" s="58">
        <v>19</v>
      </c>
      <c r="U174" s="449">
        <f t="shared" si="26"/>
        <v>0.57894736842105265</v>
      </c>
      <c r="V174" s="447">
        <v>126</v>
      </c>
      <c r="W174" s="408">
        <f t="shared" si="28"/>
        <v>8.7301587301587297E-2</v>
      </c>
      <c r="Z174" s="89">
        <v>79</v>
      </c>
      <c r="AA174" s="89">
        <f t="shared" si="33"/>
        <v>-60</v>
      </c>
    </row>
    <row r="175" spans="1:27" s="89" customFormat="1" ht="13.5" customHeight="1" x14ac:dyDescent="0.2">
      <c r="A175" s="236"/>
      <c r="B175" s="237"/>
      <c r="C175" s="836"/>
      <c r="D175" s="130" t="s">
        <v>77</v>
      </c>
      <c r="E175" s="58">
        <v>0</v>
      </c>
      <c r="F175" s="58">
        <v>1</v>
      </c>
      <c r="G175" s="58">
        <v>1</v>
      </c>
      <c r="H175" s="58">
        <v>2</v>
      </c>
      <c r="I175" s="58">
        <v>0</v>
      </c>
      <c r="J175" s="58">
        <v>0</v>
      </c>
      <c r="K175" s="58">
        <f t="shared" si="36"/>
        <v>4</v>
      </c>
      <c r="L175" s="58">
        <v>45</v>
      </c>
      <c r="M175" s="58">
        <v>2</v>
      </c>
      <c r="N175" s="58">
        <v>0</v>
      </c>
      <c r="O175" s="58">
        <v>0</v>
      </c>
      <c r="P175" s="58">
        <v>2</v>
      </c>
      <c r="Q175" s="58">
        <v>0</v>
      </c>
      <c r="R175" s="58">
        <f t="shared" si="37"/>
        <v>49</v>
      </c>
      <c r="S175" s="58">
        <f t="shared" si="38"/>
        <v>53</v>
      </c>
      <c r="T175" s="58">
        <v>19</v>
      </c>
      <c r="U175" s="449">
        <f t="shared" si="26"/>
        <v>2.7894736842105261</v>
      </c>
      <c r="V175" s="447">
        <v>126</v>
      </c>
      <c r="W175" s="408">
        <f t="shared" si="28"/>
        <v>0.42063492063492064</v>
      </c>
      <c r="Z175" s="89">
        <v>79</v>
      </c>
      <c r="AA175" s="89">
        <f t="shared" si="33"/>
        <v>-60</v>
      </c>
    </row>
    <row r="176" spans="1:27" s="89" customFormat="1" ht="13.5" customHeight="1" x14ac:dyDescent="0.2">
      <c r="A176" s="236"/>
      <c r="B176" s="237"/>
      <c r="C176" s="836" t="s">
        <v>80</v>
      </c>
      <c r="D176" s="130" t="s">
        <v>335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f t="shared" si="36"/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f t="shared" si="37"/>
        <v>0</v>
      </c>
      <c r="S176" s="58">
        <f t="shared" si="38"/>
        <v>0</v>
      </c>
      <c r="T176" s="58">
        <v>0</v>
      </c>
      <c r="U176" s="449">
        <f t="shared" si="26"/>
        <v>0</v>
      </c>
      <c r="V176" s="447">
        <v>0</v>
      </c>
      <c r="W176" s="408">
        <f t="shared" si="28"/>
        <v>0</v>
      </c>
      <c r="Z176" s="89">
        <v>0</v>
      </c>
      <c r="AA176" s="89">
        <f t="shared" si="33"/>
        <v>0</v>
      </c>
    </row>
    <row r="177" spans="1:27" s="89" customFormat="1" ht="13.5" customHeight="1" x14ac:dyDescent="0.2">
      <c r="A177" s="236"/>
      <c r="B177" s="237"/>
      <c r="C177" s="836"/>
      <c r="D177" s="130" t="s">
        <v>77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f t="shared" si="36"/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>
        <f t="shared" si="37"/>
        <v>0</v>
      </c>
      <c r="S177" s="58">
        <f t="shared" si="38"/>
        <v>0</v>
      </c>
      <c r="T177" s="58">
        <v>0</v>
      </c>
      <c r="U177" s="449">
        <f t="shared" si="26"/>
        <v>0</v>
      </c>
      <c r="V177" s="447">
        <v>0</v>
      </c>
      <c r="W177" s="408">
        <f t="shared" si="28"/>
        <v>0</v>
      </c>
      <c r="Z177" s="89">
        <v>0</v>
      </c>
      <c r="AA177" s="89">
        <f t="shared" si="33"/>
        <v>0</v>
      </c>
    </row>
    <row r="178" spans="1:27" s="89" customFormat="1" ht="13.5" customHeight="1" x14ac:dyDescent="0.2">
      <c r="A178" s="236"/>
      <c r="B178" s="237"/>
      <c r="C178" s="836" t="s">
        <v>81</v>
      </c>
      <c r="D178" s="130" t="s">
        <v>335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f t="shared" si="36"/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f t="shared" si="37"/>
        <v>0</v>
      </c>
      <c r="S178" s="58">
        <f t="shared" si="38"/>
        <v>0</v>
      </c>
      <c r="T178" s="58">
        <v>0</v>
      </c>
      <c r="U178" s="449">
        <f t="shared" si="26"/>
        <v>0</v>
      </c>
      <c r="V178" s="447">
        <v>0</v>
      </c>
      <c r="W178" s="408">
        <f t="shared" si="28"/>
        <v>0</v>
      </c>
      <c r="Z178" s="89">
        <v>0</v>
      </c>
      <c r="AA178" s="89">
        <f t="shared" si="33"/>
        <v>0</v>
      </c>
    </row>
    <row r="179" spans="1:27" s="89" customFormat="1" ht="13.5" customHeight="1" x14ac:dyDescent="0.2">
      <c r="A179" s="236"/>
      <c r="B179" s="237"/>
      <c r="C179" s="836"/>
      <c r="D179" s="130" t="s">
        <v>77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f t="shared" si="36"/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f t="shared" si="37"/>
        <v>0</v>
      </c>
      <c r="S179" s="58">
        <f t="shared" si="38"/>
        <v>0</v>
      </c>
      <c r="T179" s="58">
        <v>0</v>
      </c>
      <c r="U179" s="449">
        <f t="shared" si="26"/>
        <v>0</v>
      </c>
      <c r="V179" s="447">
        <v>0</v>
      </c>
      <c r="W179" s="408">
        <f t="shared" si="28"/>
        <v>0</v>
      </c>
      <c r="Z179" s="89">
        <v>0</v>
      </c>
      <c r="AA179" s="89">
        <f t="shared" si="33"/>
        <v>0</v>
      </c>
    </row>
    <row r="180" spans="1:27" s="89" customFormat="1" ht="13.5" customHeight="1" x14ac:dyDescent="0.2">
      <c r="A180" s="236"/>
      <c r="B180" s="237"/>
      <c r="C180" s="836" t="s">
        <v>82</v>
      </c>
      <c r="D180" s="130" t="s">
        <v>335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f t="shared" si="36"/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f t="shared" si="37"/>
        <v>0</v>
      </c>
      <c r="S180" s="58">
        <f t="shared" si="38"/>
        <v>0</v>
      </c>
      <c r="T180" s="58">
        <v>0</v>
      </c>
      <c r="U180" s="449">
        <f t="shared" si="26"/>
        <v>0</v>
      </c>
      <c r="V180" s="447">
        <v>8</v>
      </c>
      <c r="W180" s="408">
        <f t="shared" si="28"/>
        <v>0</v>
      </c>
      <c r="Z180" s="89">
        <v>0</v>
      </c>
      <c r="AA180" s="89">
        <f t="shared" si="33"/>
        <v>0</v>
      </c>
    </row>
    <row r="181" spans="1:27" s="89" customFormat="1" ht="13.5" customHeight="1" x14ac:dyDescent="0.2">
      <c r="A181" s="236"/>
      <c r="B181" s="237"/>
      <c r="C181" s="836"/>
      <c r="D181" s="130" t="s">
        <v>77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f t="shared" si="36"/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f t="shared" si="37"/>
        <v>0</v>
      </c>
      <c r="S181" s="58">
        <f t="shared" si="38"/>
        <v>0</v>
      </c>
      <c r="T181" s="58">
        <v>0</v>
      </c>
      <c r="U181" s="449">
        <f t="shared" si="26"/>
        <v>0</v>
      </c>
      <c r="V181" s="447">
        <v>8</v>
      </c>
      <c r="W181" s="408">
        <f t="shared" si="28"/>
        <v>0</v>
      </c>
      <c r="Z181" s="89">
        <v>0</v>
      </c>
      <c r="AA181" s="89">
        <f t="shared" si="33"/>
        <v>0</v>
      </c>
    </row>
    <row r="182" spans="1:27" s="89" customFormat="1" ht="13.5" customHeight="1" x14ac:dyDescent="0.2">
      <c r="A182" s="236"/>
      <c r="B182" s="235"/>
      <c r="C182" s="836" t="s">
        <v>83</v>
      </c>
      <c r="D182" s="130" t="s">
        <v>335</v>
      </c>
      <c r="E182" s="58">
        <v>0</v>
      </c>
      <c r="F182" s="58">
        <v>0</v>
      </c>
      <c r="G182" s="58">
        <v>0</v>
      </c>
      <c r="H182" s="58">
        <v>10</v>
      </c>
      <c r="I182" s="58">
        <v>6</v>
      </c>
      <c r="J182" s="58">
        <v>3</v>
      </c>
      <c r="K182" s="58">
        <f t="shared" si="36"/>
        <v>19</v>
      </c>
      <c r="L182" s="58">
        <v>2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f t="shared" si="37"/>
        <v>2</v>
      </c>
      <c r="S182" s="58">
        <f t="shared" si="38"/>
        <v>21</v>
      </c>
      <c r="T182" s="58">
        <v>2</v>
      </c>
      <c r="U182" s="449">
        <f t="shared" si="26"/>
        <v>10.5</v>
      </c>
      <c r="V182" s="447">
        <v>33888</v>
      </c>
      <c r="W182" s="408">
        <f t="shared" si="28"/>
        <v>6.196883852691218E-4</v>
      </c>
      <c r="Z182" s="89">
        <v>41543</v>
      </c>
      <c r="AA182" s="89">
        <f t="shared" si="33"/>
        <v>-41541</v>
      </c>
    </row>
    <row r="183" spans="1:27" s="89" customFormat="1" ht="13.5" customHeight="1" x14ac:dyDescent="0.2">
      <c r="A183" s="236"/>
      <c r="B183" s="235"/>
      <c r="C183" s="836"/>
      <c r="D183" s="130" t="s">
        <v>77</v>
      </c>
      <c r="E183" s="58">
        <v>0</v>
      </c>
      <c r="F183" s="58">
        <v>0</v>
      </c>
      <c r="G183" s="58">
        <v>0</v>
      </c>
      <c r="H183" s="58">
        <v>10</v>
      </c>
      <c r="I183" s="58">
        <v>6</v>
      </c>
      <c r="J183" s="58">
        <v>3</v>
      </c>
      <c r="K183" s="58">
        <f t="shared" si="36"/>
        <v>19</v>
      </c>
      <c r="L183" s="58">
        <v>2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58">
        <f t="shared" si="37"/>
        <v>2</v>
      </c>
      <c r="S183" s="58">
        <f t="shared" si="38"/>
        <v>21</v>
      </c>
      <c r="T183" s="58">
        <v>2</v>
      </c>
      <c r="U183" s="449">
        <f t="shared" si="26"/>
        <v>10.5</v>
      </c>
      <c r="V183" s="447">
        <v>35856</v>
      </c>
      <c r="W183" s="408">
        <f t="shared" si="28"/>
        <v>5.8567603748326642E-4</v>
      </c>
      <c r="Z183" s="89">
        <v>41677</v>
      </c>
      <c r="AA183" s="89">
        <f t="shared" si="33"/>
        <v>-41675</v>
      </c>
    </row>
    <row r="184" spans="1:27" s="89" customFormat="1" ht="13.5" customHeight="1" x14ac:dyDescent="0.2">
      <c r="A184" s="236"/>
      <c r="B184" s="237"/>
      <c r="C184" s="836" t="s">
        <v>84</v>
      </c>
      <c r="D184" s="130" t="s">
        <v>335</v>
      </c>
      <c r="E184" s="58">
        <v>0</v>
      </c>
      <c r="F184" s="58">
        <v>0</v>
      </c>
      <c r="G184" s="58">
        <v>0</v>
      </c>
      <c r="H184" s="58">
        <v>0</v>
      </c>
      <c r="I184" s="58">
        <v>3</v>
      </c>
      <c r="J184" s="58">
        <v>0</v>
      </c>
      <c r="K184" s="58">
        <f t="shared" si="36"/>
        <v>3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f t="shared" si="37"/>
        <v>0</v>
      </c>
      <c r="S184" s="58">
        <f t="shared" si="38"/>
        <v>3</v>
      </c>
      <c r="T184" s="58">
        <v>0</v>
      </c>
      <c r="U184" s="449">
        <f t="shared" si="26"/>
        <v>0</v>
      </c>
      <c r="V184" s="447">
        <v>11246</v>
      </c>
      <c r="W184" s="408">
        <f t="shared" si="28"/>
        <v>2.6676151520540635E-4</v>
      </c>
      <c r="Z184" s="89">
        <v>10967</v>
      </c>
      <c r="AA184" s="89">
        <f t="shared" si="33"/>
        <v>-10967</v>
      </c>
    </row>
    <row r="185" spans="1:27" s="89" customFormat="1" ht="13.5" customHeight="1" x14ac:dyDescent="0.2">
      <c r="A185" s="236"/>
      <c r="B185" s="237"/>
      <c r="C185" s="836"/>
      <c r="D185" s="130" t="s">
        <v>77</v>
      </c>
      <c r="E185" s="58">
        <v>0</v>
      </c>
      <c r="F185" s="58">
        <v>0</v>
      </c>
      <c r="G185" s="58">
        <v>0</v>
      </c>
      <c r="H185" s="58">
        <v>0</v>
      </c>
      <c r="I185" s="58">
        <v>3</v>
      </c>
      <c r="J185" s="58">
        <v>0</v>
      </c>
      <c r="K185" s="58">
        <f t="shared" si="36"/>
        <v>3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f t="shared" si="37"/>
        <v>0</v>
      </c>
      <c r="S185" s="58">
        <f t="shared" si="38"/>
        <v>3</v>
      </c>
      <c r="T185" s="58">
        <v>0</v>
      </c>
      <c r="U185" s="449">
        <f t="shared" si="26"/>
        <v>0</v>
      </c>
      <c r="V185" s="447">
        <v>11404</v>
      </c>
      <c r="W185" s="408">
        <f t="shared" si="28"/>
        <v>2.6306559102069451E-4</v>
      </c>
      <c r="Z185" s="89">
        <v>11144</v>
      </c>
      <c r="AA185" s="89">
        <f t="shared" si="33"/>
        <v>-11144</v>
      </c>
    </row>
    <row r="186" spans="1:27" s="89" customFormat="1" ht="13.5" customHeight="1" x14ac:dyDescent="0.2">
      <c r="A186" s="236"/>
      <c r="B186" s="237"/>
      <c r="C186" s="836" t="s">
        <v>85</v>
      </c>
      <c r="D186" s="130" t="s">
        <v>335</v>
      </c>
      <c r="E186" s="58">
        <v>7</v>
      </c>
      <c r="F186" s="58">
        <v>10</v>
      </c>
      <c r="G186" s="58">
        <v>9</v>
      </c>
      <c r="H186" s="58">
        <v>16</v>
      </c>
      <c r="I186" s="58">
        <v>7</v>
      </c>
      <c r="J186" s="58">
        <v>0</v>
      </c>
      <c r="K186" s="58">
        <f t="shared" si="36"/>
        <v>49</v>
      </c>
      <c r="L186" s="58">
        <v>2</v>
      </c>
      <c r="M186" s="58">
        <v>0</v>
      </c>
      <c r="N186" s="58">
        <v>0</v>
      </c>
      <c r="O186" s="58">
        <v>0</v>
      </c>
      <c r="P186" s="58">
        <v>5</v>
      </c>
      <c r="Q186" s="58">
        <v>0</v>
      </c>
      <c r="R186" s="58">
        <f t="shared" si="37"/>
        <v>7</v>
      </c>
      <c r="S186" s="58">
        <f t="shared" si="38"/>
        <v>56</v>
      </c>
      <c r="T186" s="58">
        <v>23</v>
      </c>
      <c r="U186" s="449">
        <f t="shared" si="26"/>
        <v>2.4347826086956523</v>
      </c>
      <c r="V186" s="447">
        <v>8040</v>
      </c>
      <c r="W186" s="408">
        <f t="shared" si="28"/>
        <v>6.965174129353234E-3</v>
      </c>
      <c r="Z186" s="89">
        <v>10320</v>
      </c>
      <c r="AA186" s="89">
        <f t="shared" si="33"/>
        <v>-10297</v>
      </c>
    </row>
    <row r="187" spans="1:27" s="89" customFormat="1" ht="13.5" customHeight="1" x14ac:dyDescent="0.2">
      <c r="A187" s="236"/>
      <c r="B187" s="237"/>
      <c r="C187" s="836"/>
      <c r="D187" s="130" t="s">
        <v>77</v>
      </c>
      <c r="E187" s="58">
        <v>7</v>
      </c>
      <c r="F187" s="58">
        <v>10</v>
      </c>
      <c r="G187" s="58">
        <v>9</v>
      </c>
      <c r="H187" s="58">
        <v>16</v>
      </c>
      <c r="I187" s="58">
        <v>7</v>
      </c>
      <c r="J187" s="58">
        <v>0</v>
      </c>
      <c r="K187" s="58">
        <f t="shared" si="36"/>
        <v>49</v>
      </c>
      <c r="L187" s="58">
        <v>2</v>
      </c>
      <c r="M187" s="58">
        <v>0</v>
      </c>
      <c r="N187" s="58">
        <v>0</v>
      </c>
      <c r="O187" s="58">
        <v>0</v>
      </c>
      <c r="P187" s="58">
        <v>5</v>
      </c>
      <c r="Q187" s="58">
        <v>0</v>
      </c>
      <c r="R187" s="58">
        <f t="shared" si="37"/>
        <v>7</v>
      </c>
      <c r="S187" s="58">
        <f t="shared" si="38"/>
        <v>56</v>
      </c>
      <c r="T187" s="58">
        <v>23</v>
      </c>
      <c r="U187" s="449">
        <f t="shared" si="26"/>
        <v>2.4347826086956523</v>
      </c>
      <c r="V187" s="447">
        <v>8040</v>
      </c>
      <c r="W187" s="408">
        <f t="shared" si="28"/>
        <v>6.965174129353234E-3</v>
      </c>
      <c r="Z187" s="89">
        <v>10320</v>
      </c>
      <c r="AA187" s="89">
        <f t="shared" si="33"/>
        <v>-10297</v>
      </c>
    </row>
    <row r="188" spans="1:27" s="89" customFormat="1" ht="13.5" customHeight="1" x14ac:dyDescent="0.2">
      <c r="A188" s="236"/>
      <c r="B188" s="237"/>
      <c r="C188" s="836" t="s">
        <v>278</v>
      </c>
      <c r="D188" s="130" t="s">
        <v>335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f t="shared" si="36"/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58">
        <f t="shared" si="37"/>
        <v>0</v>
      </c>
      <c r="S188" s="58">
        <f t="shared" si="38"/>
        <v>0</v>
      </c>
      <c r="T188" s="58">
        <v>1</v>
      </c>
      <c r="U188" s="449">
        <f t="shared" si="26"/>
        <v>0</v>
      </c>
      <c r="V188" s="447">
        <v>155</v>
      </c>
      <c r="W188" s="408">
        <f t="shared" si="28"/>
        <v>0</v>
      </c>
      <c r="Z188" s="89">
        <v>173</v>
      </c>
      <c r="AA188" s="89">
        <f t="shared" si="33"/>
        <v>-172</v>
      </c>
    </row>
    <row r="189" spans="1:27" s="89" customFormat="1" ht="13.5" customHeight="1" x14ac:dyDescent="0.2">
      <c r="A189" s="236"/>
      <c r="B189" s="237"/>
      <c r="C189" s="836"/>
      <c r="D189" s="130" t="s">
        <v>77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f t="shared" si="36"/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f t="shared" si="37"/>
        <v>0</v>
      </c>
      <c r="S189" s="58">
        <f t="shared" si="38"/>
        <v>0</v>
      </c>
      <c r="T189" s="58">
        <v>1</v>
      </c>
      <c r="U189" s="449">
        <f t="shared" si="26"/>
        <v>0</v>
      </c>
      <c r="V189" s="447">
        <v>161</v>
      </c>
      <c r="W189" s="408">
        <f t="shared" si="28"/>
        <v>0</v>
      </c>
      <c r="Z189" s="89">
        <v>173</v>
      </c>
      <c r="AA189" s="89">
        <f t="shared" si="33"/>
        <v>-172</v>
      </c>
    </row>
    <row r="190" spans="1:27" s="89" customFormat="1" ht="13.5" customHeight="1" x14ac:dyDescent="0.2">
      <c r="A190" s="236"/>
      <c r="B190" s="235"/>
      <c r="C190" s="836" t="s">
        <v>86</v>
      </c>
      <c r="D190" s="130" t="s">
        <v>335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f t="shared" si="36"/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f t="shared" si="37"/>
        <v>0</v>
      </c>
      <c r="S190" s="58">
        <f t="shared" si="38"/>
        <v>0</v>
      </c>
      <c r="T190" s="58">
        <v>0</v>
      </c>
      <c r="U190" s="449">
        <f t="shared" si="26"/>
        <v>0</v>
      </c>
      <c r="V190" s="447">
        <v>0</v>
      </c>
      <c r="W190" s="408">
        <f t="shared" si="28"/>
        <v>0</v>
      </c>
      <c r="Z190" s="89">
        <v>0</v>
      </c>
      <c r="AA190" s="89">
        <f t="shared" si="33"/>
        <v>0</v>
      </c>
    </row>
    <row r="191" spans="1:27" s="89" customFormat="1" ht="13.5" customHeight="1" thickBot="1" x14ac:dyDescent="0.25">
      <c r="A191" s="236"/>
      <c r="B191" s="91"/>
      <c r="C191" s="837"/>
      <c r="D191" s="95" t="s">
        <v>77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f t="shared" si="36"/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f t="shared" si="37"/>
        <v>0</v>
      </c>
      <c r="S191" s="60">
        <f t="shared" si="38"/>
        <v>0</v>
      </c>
      <c r="T191" s="60">
        <v>0</v>
      </c>
      <c r="U191" s="439">
        <f t="shared" si="26"/>
        <v>0</v>
      </c>
      <c r="V191" s="434">
        <v>0</v>
      </c>
      <c r="W191" s="407">
        <f t="shared" si="28"/>
        <v>0</v>
      </c>
      <c r="Z191" s="89">
        <v>0</v>
      </c>
      <c r="AA191" s="89">
        <f t="shared" si="33"/>
        <v>0</v>
      </c>
    </row>
    <row r="192" spans="1:27" s="72" customFormat="1" ht="13.5" customHeight="1" x14ac:dyDescent="0.2">
      <c r="A192" s="237"/>
      <c r="B192" s="237"/>
      <c r="C192" s="88"/>
      <c r="D192" s="237"/>
      <c r="U192" s="131"/>
      <c r="V192" s="415"/>
      <c r="W192" s="416"/>
    </row>
    <row r="193" spans="1:27" s="89" customFormat="1" ht="21.75" customHeight="1" x14ac:dyDescent="0.2">
      <c r="A193" s="77" t="str">
        <f>A129</f>
        <v>５　令和３年度市町村別・月別訪日外国人宿泊者数（延べ人数）</v>
      </c>
      <c r="B193" s="12"/>
      <c r="C193" s="12"/>
      <c r="D193" s="4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411"/>
      <c r="W193" s="411"/>
    </row>
    <row r="194" spans="1:27" s="89" customFormat="1" ht="15.75" customHeight="1" thickBot="1" x14ac:dyDescent="0.25">
      <c r="A194" s="12"/>
      <c r="B194" s="12"/>
      <c r="C194" s="12"/>
      <c r="D194" s="4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V194" s="411"/>
      <c r="W194" s="412" t="s">
        <v>146</v>
      </c>
    </row>
    <row r="195" spans="1:27" s="114" customFormat="1" ht="13.5" customHeight="1" thickBot="1" x14ac:dyDescent="0.25">
      <c r="A195" s="230" t="s">
        <v>24</v>
      </c>
      <c r="B195" s="230" t="s">
        <v>276</v>
      </c>
      <c r="C195" s="84" t="s">
        <v>277</v>
      </c>
      <c r="D195" s="118" t="s">
        <v>25</v>
      </c>
      <c r="E195" s="118" t="s">
        <v>26</v>
      </c>
      <c r="F195" s="118" t="s">
        <v>27</v>
      </c>
      <c r="G195" s="118" t="s">
        <v>28</v>
      </c>
      <c r="H195" s="118" t="s">
        <v>29</v>
      </c>
      <c r="I195" s="118" t="s">
        <v>30</v>
      </c>
      <c r="J195" s="118" t="s">
        <v>31</v>
      </c>
      <c r="K195" s="118" t="s">
        <v>32</v>
      </c>
      <c r="L195" s="118" t="s">
        <v>33</v>
      </c>
      <c r="M195" s="118" t="s">
        <v>34</v>
      </c>
      <c r="N195" s="118" t="s">
        <v>35</v>
      </c>
      <c r="O195" s="118" t="s">
        <v>36</v>
      </c>
      <c r="P195" s="118" t="s">
        <v>37</v>
      </c>
      <c r="Q195" s="118" t="s">
        <v>38</v>
      </c>
      <c r="R195" s="119" t="s">
        <v>39</v>
      </c>
      <c r="S195" s="108" t="s">
        <v>339</v>
      </c>
      <c r="T195" s="129" t="str">
        <f>$T$3</f>
        <v>Ｒ２年度</v>
      </c>
      <c r="U195" s="118" t="s">
        <v>41</v>
      </c>
      <c r="V195" s="440" t="s">
        <v>433</v>
      </c>
      <c r="W195" s="417" t="s">
        <v>432</v>
      </c>
      <c r="Z195" s="114" t="s">
        <v>405</v>
      </c>
    </row>
    <row r="196" spans="1:27" s="89" customFormat="1" ht="13.5" customHeight="1" x14ac:dyDescent="0.2">
      <c r="A196" s="854" t="s">
        <v>324</v>
      </c>
      <c r="B196" s="838" t="s">
        <v>325</v>
      </c>
      <c r="C196" s="839"/>
      <c r="D196" s="94" t="s">
        <v>335</v>
      </c>
      <c r="E196" s="55">
        <f>E198+E200+E202+E204+E206+E208+E210</f>
        <v>7</v>
      </c>
      <c r="F196" s="55">
        <f t="shared" ref="F196:S197" si="39">F198+F200+F202+F204+F206+F208+F210</f>
        <v>1</v>
      </c>
      <c r="G196" s="55">
        <f t="shared" si="39"/>
        <v>3</v>
      </c>
      <c r="H196" s="55">
        <f t="shared" si="39"/>
        <v>0</v>
      </c>
      <c r="I196" s="55">
        <f t="shared" si="39"/>
        <v>4</v>
      </c>
      <c r="J196" s="55">
        <f t="shared" si="39"/>
        <v>7</v>
      </c>
      <c r="K196" s="55">
        <f t="shared" si="39"/>
        <v>22</v>
      </c>
      <c r="L196" s="55">
        <f t="shared" si="39"/>
        <v>3</v>
      </c>
      <c r="M196" s="55">
        <f t="shared" si="39"/>
        <v>2</v>
      </c>
      <c r="N196" s="55">
        <f t="shared" si="39"/>
        <v>1</v>
      </c>
      <c r="O196" s="55">
        <f t="shared" si="39"/>
        <v>1</v>
      </c>
      <c r="P196" s="55">
        <f t="shared" si="39"/>
        <v>3</v>
      </c>
      <c r="Q196" s="55">
        <f t="shared" si="39"/>
        <v>4</v>
      </c>
      <c r="R196" s="55">
        <f t="shared" si="39"/>
        <v>14</v>
      </c>
      <c r="S196" s="55">
        <f t="shared" si="39"/>
        <v>36</v>
      </c>
      <c r="T196" s="55">
        <f>T198+T200+T202+T204+T206+T208+T210</f>
        <v>53</v>
      </c>
      <c r="U196" s="438">
        <f t="shared" ref="U196:U255" si="40">IF(T196=0,0,S196/T196)</f>
        <v>0.67924528301886788</v>
      </c>
      <c r="V196" s="432">
        <v>405</v>
      </c>
      <c r="W196" s="406">
        <f>IF(V196=0,0,S196/V196)</f>
        <v>8.8888888888888892E-2</v>
      </c>
      <c r="Z196" s="89">
        <v>413</v>
      </c>
      <c r="AA196" s="89">
        <f t="shared" ref="AA196:AA227" si="41">T196-Z196</f>
        <v>-360</v>
      </c>
    </row>
    <row r="197" spans="1:27" s="89" customFormat="1" ht="13.5" customHeight="1" thickBot="1" x14ac:dyDescent="0.25">
      <c r="A197" s="848"/>
      <c r="B197" s="840"/>
      <c r="C197" s="839"/>
      <c r="D197" s="95" t="s">
        <v>77</v>
      </c>
      <c r="E197" s="105">
        <f>E199+E201+E203+E205+E207+E209+E211</f>
        <v>73</v>
      </c>
      <c r="F197" s="105">
        <f t="shared" si="39"/>
        <v>1</v>
      </c>
      <c r="G197" s="105">
        <f t="shared" si="39"/>
        <v>7</v>
      </c>
      <c r="H197" s="105">
        <f t="shared" si="39"/>
        <v>0</v>
      </c>
      <c r="I197" s="105">
        <f t="shared" si="39"/>
        <v>8</v>
      </c>
      <c r="J197" s="105">
        <f t="shared" si="39"/>
        <v>53</v>
      </c>
      <c r="K197" s="105">
        <f t="shared" si="39"/>
        <v>142</v>
      </c>
      <c r="L197" s="105">
        <f t="shared" si="39"/>
        <v>18</v>
      </c>
      <c r="M197" s="105">
        <f t="shared" si="39"/>
        <v>4</v>
      </c>
      <c r="N197" s="105">
        <f t="shared" si="39"/>
        <v>2</v>
      </c>
      <c r="O197" s="105">
        <f t="shared" si="39"/>
        <v>2</v>
      </c>
      <c r="P197" s="105">
        <f t="shared" si="39"/>
        <v>28</v>
      </c>
      <c r="Q197" s="105">
        <f t="shared" si="39"/>
        <v>17</v>
      </c>
      <c r="R197" s="105">
        <f t="shared" si="39"/>
        <v>71</v>
      </c>
      <c r="S197" s="105">
        <f t="shared" si="39"/>
        <v>213</v>
      </c>
      <c r="T197" s="105">
        <f>T199+T201+T203+T205+T207+T209+T211</f>
        <v>85</v>
      </c>
      <c r="U197" s="439">
        <f t="shared" si="40"/>
        <v>2.5058823529411764</v>
      </c>
      <c r="V197" s="433">
        <v>614</v>
      </c>
      <c r="W197" s="407">
        <f t="shared" ref="W197:W255" si="42">IF(V197=0,0,S197/V197)</f>
        <v>0.34690553745928338</v>
      </c>
      <c r="Z197" s="89">
        <v>491</v>
      </c>
      <c r="AA197" s="89">
        <f t="shared" si="41"/>
        <v>-406</v>
      </c>
    </row>
    <row r="198" spans="1:27" s="89" customFormat="1" ht="13.5" customHeight="1" x14ac:dyDescent="0.2">
      <c r="A198" s="236"/>
      <c r="B198" s="236"/>
      <c r="C198" s="841" t="s">
        <v>87</v>
      </c>
      <c r="D198" s="94" t="s">
        <v>335</v>
      </c>
      <c r="E198" s="55">
        <v>0</v>
      </c>
      <c r="F198" s="55">
        <v>0</v>
      </c>
      <c r="G198" s="55">
        <v>0</v>
      </c>
      <c r="H198" s="55">
        <v>0</v>
      </c>
      <c r="I198" s="55">
        <v>0</v>
      </c>
      <c r="J198" s="55">
        <v>3</v>
      </c>
      <c r="K198" s="55">
        <f t="shared" ref="K198:K211" si="43">SUM(E198:J198)</f>
        <v>3</v>
      </c>
      <c r="L198" s="55">
        <v>1</v>
      </c>
      <c r="M198" s="55">
        <v>0</v>
      </c>
      <c r="N198" s="55">
        <v>0</v>
      </c>
      <c r="O198" s="55">
        <v>0</v>
      </c>
      <c r="P198" s="55">
        <v>1</v>
      </c>
      <c r="Q198" s="55">
        <v>1</v>
      </c>
      <c r="R198" s="55">
        <f t="shared" ref="R198:R211" si="44">SUM(L198:Q198)</f>
        <v>3</v>
      </c>
      <c r="S198" s="112">
        <f t="shared" ref="S198:S211" si="45">K198+R198</f>
        <v>6</v>
      </c>
      <c r="T198" s="82">
        <v>4</v>
      </c>
      <c r="U198" s="438">
        <f t="shared" si="40"/>
        <v>1.5</v>
      </c>
      <c r="V198" s="432">
        <v>89</v>
      </c>
      <c r="W198" s="406">
        <f t="shared" si="42"/>
        <v>6.741573033707865E-2</v>
      </c>
      <c r="Z198" s="89">
        <v>127</v>
      </c>
      <c r="AA198" s="89">
        <f t="shared" si="41"/>
        <v>-123</v>
      </c>
    </row>
    <row r="199" spans="1:27" s="89" customFormat="1" ht="13.5" customHeight="1" x14ac:dyDescent="0.2">
      <c r="A199" s="236"/>
      <c r="B199" s="237"/>
      <c r="C199" s="836"/>
      <c r="D199" s="130" t="s">
        <v>77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47</v>
      </c>
      <c r="K199" s="58">
        <f t="shared" si="43"/>
        <v>47</v>
      </c>
      <c r="L199" s="58">
        <v>14</v>
      </c>
      <c r="M199" s="58">
        <v>0</v>
      </c>
      <c r="N199" s="58">
        <v>0</v>
      </c>
      <c r="O199" s="58">
        <v>0</v>
      </c>
      <c r="P199" s="58">
        <v>22</v>
      </c>
      <c r="Q199" s="58">
        <v>13</v>
      </c>
      <c r="R199" s="58">
        <f t="shared" si="44"/>
        <v>49</v>
      </c>
      <c r="S199" s="110">
        <f t="shared" si="45"/>
        <v>96</v>
      </c>
      <c r="T199" s="79">
        <v>8</v>
      </c>
      <c r="U199" s="449">
        <f t="shared" si="40"/>
        <v>12</v>
      </c>
      <c r="V199" s="447">
        <v>93</v>
      </c>
      <c r="W199" s="408">
        <f t="shared" si="42"/>
        <v>1.032258064516129</v>
      </c>
      <c r="Z199" s="89">
        <v>141</v>
      </c>
      <c r="AA199" s="89">
        <f t="shared" si="41"/>
        <v>-133</v>
      </c>
    </row>
    <row r="200" spans="1:27" s="89" customFormat="1" ht="13.5" customHeight="1" x14ac:dyDescent="0.2">
      <c r="A200" s="236"/>
      <c r="B200" s="237"/>
      <c r="C200" s="836" t="s">
        <v>88</v>
      </c>
      <c r="D200" s="130" t="s">
        <v>335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1</v>
      </c>
      <c r="K200" s="58">
        <f t="shared" si="43"/>
        <v>1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f t="shared" si="44"/>
        <v>0</v>
      </c>
      <c r="S200" s="58">
        <f t="shared" si="45"/>
        <v>1</v>
      </c>
      <c r="T200" s="58">
        <v>1</v>
      </c>
      <c r="U200" s="449">
        <f t="shared" si="40"/>
        <v>1</v>
      </c>
      <c r="V200" s="447">
        <v>0</v>
      </c>
      <c r="W200" s="408">
        <f t="shared" si="42"/>
        <v>0</v>
      </c>
      <c r="Z200" s="89">
        <v>7</v>
      </c>
      <c r="AA200" s="89">
        <f t="shared" si="41"/>
        <v>-6</v>
      </c>
    </row>
    <row r="201" spans="1:27" s="89" customFormat="1" ht="13.5" customHeight="1" x14ac:dyDescent="0.2">
      <c r="A201" s="236"/>
      <c r="B201" s="237"/>
      <c r="C201" s="836"/>
      <c r="D201" s="130" t="s">
        <v>77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1</v>
      </c>
      <c r="K201" s="58">
        <f t="shared" si="43"/>
        <v>1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f t="shared" si="44"/>
        <v>0</v>
      </c>
      <c r="S201" s="58">
        <f t="shared" si="45"/>
        <v>1</v>
      </c>
      <c r="T201" s="58">
        <v>4</v>
      </c>
      <c r="U201" s="449">
        <f t="shared" si="40"/>
        <v>0.25</v>
      </c>
      <c r="V201" s="447">
        <v>0</v>
      </c>
      <c r="W201" s="408">
        <f t="shared" si="42"/>
        <v>0</v>
      </c>
      <c r="Z201" s="89">
        <v>7</v>
      </c>
      <c r="AA201" s="89">
        <f t="shared" si="41"/>
        <v>-3</v>
      </c>
    </row>
    <row r="202" spans="1:27" s="89" customFormat="1" ht="13.5" customHeight="1" x14ac:dyDescent="0.2">
      <c r="A202" s="236"/>
      <c r="B202" s="237"/>
      <c r="C202" s="836" t="s">
        <v>89</v>
      </c>
      <c r="D202" s="130" t="s">
        <v>335</v>
      </c>
      <c r="E202" s="58">
        <v>7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f t="shared" si="43"/>
        <v>7</v>
      </c>
      <c r="L202" s="58">
        <v>0</v>
      </c>
      <c r="M202" s="58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f t="shared" si="44"/>
        <v>0</v>
      </c>
      <c r="S202" s="58">
        <f t="shared" si="45"/>
        <v>7</v>
      </c>
      <c r="T202" s="58">
        <v>4</v>
      </c>
      <c r="U202" s="449">
        <f t="shared" si="40"/>
        <v>1.75</v>
      </c>
      <c r="V202" s="447">
        <v>0</v>
      </c>
      <c r="W202" s="408">
        <f t="shared" si="42"/>
        <v>0</v>
      </c>
      <c r="Z202" s="89">
        <v>17</v>
      </c>
      <c r="AA202" s="89">
        <f t="shared" si="41"/>
        <v>-13</v>
      </c>
    </row>
    <row r="203" spans="1:27" s="89" customFormat="1" ht="13.5" customHeight="1" x14ac:dyDescent="0.2">
      <c r="A203" s="236"/>
      <c r="B203" s="237"/>
      <c r="C203" s="836"/>
      <c r="D203" s="130" t="s">
        <v>77</v>
      </c>
      <c r="E203" s="58">
        <v>73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f t="shared" si="43"/>
        <v>73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>
        <f t="shared" si="44"/>
        <v>0</v>
      </c>
      <c r="S203" s="58">
        <f t="shared" si="45"/>
        <v>73</v>
      </c>
      <c r="T203" s="58">
        <v>12</v>
      </c>
      <c r="U203" s="449">
        <f t="shared" si="40"/>
        <v>6.083333333333333</v>
      </c>
      <c r="V203" s="447">
        <v>0</v>
      </c>
      <c r="W203" s="408">
        <f t="shared" si="42"/>
        <v>0</v>
      </c>
      <c r="Z203" s="89">
        <v>17</v>
      </c>
      <c r="AA203" s="89">
        <f t="shared" si="41"/>
        <v>-5</v>
      </c>
    </row>
    <row r="204" spans="1:27" s="89" customFormat="1" ht="13.5" customHeight="1" x14ac:dyDescent="0.2">
      <c r="A204" s="236"/>
      <c r="B204" s="237"/>
      <c r="C204" s="836" t="s">
        <v>90</v>
      </c>
      <c r="D204" s="130" t="s">
        <v>335</v>
      </c>
      <c r="E204" s="58">
        <v>0</v>
      </c>
      <c r="F204" s="58">
        <v>0</v>
      </c>
      <c r="G204" s="58">
        <v>2</v>
      </c>
      <c r="H204" s="58">
        <v>0</v>
      </c>
      <c r="I204" s="58">
        <v>3</v>
      </c>
      <c r="J204" s="58">
        <v>2</v>
      </c>
      <c r="K204" s="58">
        <f t="shared" si="43"/>
        <v>7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8">
        <f t="shared" si="44"/>
        <v>0</v>
      </c>
      <c r="S204" s="58">
        <f t="shared" si="45"/>
        <v>7</v>
      </c>
      <c r="T204" s="58">
        <v>5</v>
      </c>
      <c r="U204" s="449">
        <f t="shared" si="40"/>
        <v>1.4</v>
      </c>
      <c r="V204" s="447">
        <v>43</v>
      </c>
      <c r="W204" s="408">
        <f t="shared" si="42"/>
        <v>0.16279069767441862</v>
      </c>
      <c r="Z204" s="89">
        <v>23</v>
      </c>
      <c r="AA204" s="89">
        <f t="shared" si="41"/>
        <v>-18</v>
      </c>
    </row>
    <row r="205" spans="1:27" s="89" customFormat="1" ht="13.5" customHeight="1" x14ac:dyDescent="0.2">
      <c r="A205" s="236"/>
      <c r="B205" s="237"/>
      <c r="C205" s="836"/>
      <c r="D205" s="130" t="s">
        <v>77</v>
      </c>
      <c r="E205" s="58">
        <v>0</v>
      </c>
      <c r="F205" s="58">
        <v>0</v>
      </c>
      <c r="G205" s="58">
        <v>6</v>
      </c>
      <c r="H205" s="58">
        <v>0</v>
      </c>
      <c r="I205" s="58">
        <v>6</v>
      </c>
      <c r="J205" s="58">
        <v>2</v>
      </c>
      <c r="K205" s="58">
        <f t="shared" si="43"/>
        <v>14</v>
      </c>
      <c r="L205" s="58">
        <v>0</v>
      </c>
      <c r="M205" s="58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f t="shared" si="44"/>
        <v>0</v>
      </c>
      <c r="S205" s="58">
        <f t="shared" si="45"/>
        <v>14</v>
      </c>
      <c r="T205" s="58">
        <v>5</v>
      </c>
      <c r="U205" s="449">
        <f t="shared" si="40"/>
        <v>2.8</v>
      </c>
      <c r="V205" s="447">
        <v>105</v>
      </c>
      <c r="W205" s="408">
        <f t="shared" si="42"/>
        <v>0.13333333333333333</v>
      </c>
      <c r="Z205" s="89">
        <v>51</v>
      </c>
      <c r="AA205" s="89">
        <f t="shared" si="41"/>
        <v>-46</v>
      </c>
    </row>
    <row r="206" spans="1:27" s="89" customFormat="1" ht="13.5" customHeight="1" x14ac:dyDescent="0.2">
      <c r="A206" s="236"/>
      <c r="B206" s="237"/>
      <c r="C206" s="836" t="s">
        <v>91</v>
      </c>
      <c r="D206" s="130" t="s">
        <v>335</v>
      </c>
      <c r="E206" s="58">
        <v>0</v>
      </c>
      <c r="F206" s="58">
        <v>0</v>
      </c>
      <c r="G206" s="58">
        <v>1</v>
      </c>
      <c r="H206" s="58">
        <v>0</v>
      </c>
      <c r="I206" s="58">
        <v>0</v>
      </c>
      <c r="J206" s="58">
        <v>0</v>
      </c>
      <c r="K206" s="58">
        <f t="shared" si="43"/>
        <v>1</v>
      </c>
      <c r="L206" s="58">
        <v>0</v>
      </c>
      <c r="M206" s="58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f t="shared" si="44"/>
        <v>0</v>
      </c>
      <c r="S206" s="58">
        <f t="shared" si="45"/>
        <v>1</v>
      </c>
      <c r="T206" s="58">
        <v>8</v>
      </c>
      <c r="U206" s="449">
        <f t="shared" si="40"/>
        <v>0.125</v>
      </c>
      <c r="V206" s="447">
        <v>157</v>
      </c>
      <c r="W206" s="408">
        <f t="shared" si="42"/>
        <v>6.369426751592357E-3</v>
      </c>
      <c r="Z206" s="89">
        <v>30</v>
      </c>
      <c r="AA206" s="89">
        <f t="shared" si="41"/>
        <v>-22</v>
      </c>
    </row>
    <row r="207" spans="1:27" s="89" customFormat="1" ht="13.5" customHeight="1" x14ac:dyDescent="0.2">
      <c r="A207" s="236"/>
      <c r="B207" s="237"/>
      <c r="C207" s="836"/>
      <c r="D207" s="130" t="s">
        <v>77</v>
      </c>
      <c r="E207" s="58">
        <v>0</v>
      </c>
      <c r="F207" s="58">
        <v>0</v>
      </c>
      <c r="G207" s="58">
        <v>1</v>
      </c>
      <c r="H207" s="58">
        <v>0</v>
      </c>
      <c r="I207" s="58">
        <v>0</v>
      </c>
      <c r="J207" s="58">
        <v>0</v>
      </c>
      <c r="K207" s="58">
        <f t="shared" si="43"/>
        <v>1</v>
      </c>
      <c r="L207" s="58">
        <v>0</v>
      </c>
      <c r="M207" s="58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f t="shared" si="44"/>
        <v>0</v>
      </c>
      <c r="S207" s="58">
        <f t="shared" si="45"/>
        <v>1</v>
      </c>
      <c r="T207" s="58">
        <v>8</v>
      </c>
      <c r="U207" s="449">
        <f t="shared" si="40"/>
        <v>0.125</v>
      </c>
      <c r="V207" s="447">
        <v>187</v>
      </c>
      <c r="W207" s="408">
        <f t="shared" si="42"/>
        <v>5.3475935828877002E-3</v>
      </c>
      <c r="Z207" s="89">
        <v>55</v>
      </c>
      <c r="AA207" s="89">
        <f t="shared" si="41"/>
        <v>-47</v>
      </c>
    </row>
    <row r="208" spans="1:27" s="89" customFormat="1" ht="13.5" customHeight="1" x14ac:dyDescent="0.2">
      <c r="A208" s="236"/>
      <c r="B208" s="237"/>
      <c r="C208" s="836" t="s">
        <v>92</v>
      </c>
      <c r="D208" s="130" t="s">
        <v>335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f t="shared" si="43"/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f t="shared" si="44"/>
        <v>0</v>
      </c>
      <c r="S208" s="58">
        <f t="shared" si="45"/>
        <v>0</v>
      </c>
      <c r="T208" s="58">
        <v>2</v>
      </c>
      <c r="U208" s="449">
        <f t="shared" si="40"/>
        <v>0</v>
      </c>
      <c r="V208" s="447">
        <v>39</v>
      </c>
      <c r="W208" s="408">
        <f t="shared" si="42"/>
        <v>0</v>
      </c>
      <c r="Z208" s="89">
        <v>84</v>
      </c>
      <c r="AA208" s="89">
        <f t="shared" si="41"/>
        <v>-82</v>
      </c>
    </row>
    <row r="209" spans="1:27" s="89" customFormat="1" ht="13.5" customHeight="1" x14ac:dyDescent="0.2">
      <c r="A209" s="236"/>
      <c r="B209" s="237"/>
      <c r="C209" s="836"/>
      <c r="D209" s="130" t="s">
        <v>77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f t="shared" si="43"/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0</v>
      </c>
      <c r="Q209" s="58">
        <v>0</v>
      </c>
      <c r="R209" s="58">
        <f t="shared" si="44"/>
        <v>0</v>
      </c>
      <c r="S209" s="58">
        <f t="shared" si="45"/>
        <v>0</v>
      </c>
      <c r="T209" s="58">
        <v>4</v>
      </c>
      <c r="U209" s="449">
        <f t="shared" si="40"/>
        <v>0</v>
      </c>
      <c r="V209" s="447">
        <v>78</v>
      </c>
      <c r="W209" s="408">
        <f t="shared" si="42"/>
        <v>0</v>
      </c>
      <c r="Z209" s="89">
        <v>84</v>
      </c>
      <c r="AA209" s="89">
        <f t="shared" si="41"/>
        <v>-80</v>
      </c>
    </row>
    <row r="210" spans="1:27" s="89" customFormat="1" ht="13.5" customHeight="1" x14ac:dyDescent="0.2">
      <c r="A210" s="236"/>
      <c r="B210" s="235"/>
      <c r="C210" s="836" t="s">
        <v>338</v>
      </c>
      <c r="D210" s="130" t="s">
        <v>335</v>
      </c>
      <c r="E210" s="58">
        <v>0</v>
      </c>
      <c r="F210" s="58">
        <v>1</v>
      </c>
      <c r="G210" s="58">
        <v>0</v>
      </c>
      <c r="H210" s="58">
        <v>0</v>
      </c>
      <c r="I210" s="58">
        <v>1</v>
      </c>
      <c r="J210" s="58">
        <v>1</v>
      </c>
      <c r="K210" s="58">
        <f t="shared" si="43"/>
        <v>3</v>
      </c>
      <c r="L210" s="58">
        <v>2</v>
      </c>
      <c r="M210" s="58">
        <v>2</v>
      </c>
      <c r="N210" s="58">
        <v>1</v>
      </c>
      <c r="O210" s="58">
        <v>1</v>
      </c>
      <c r="P210" s="58">
        <v>2</v>
      </c>
      <c r="Q210" s="58">
        <v>3</v>
      </c>
      <c r="R210" s="58">
        <f t="shared" si="44"/>
        <v>11</v>
      </c>
      <c r="S210" s="110">
        <f t="shared" si="45"/>
        <v>14</v>
      </c>
      <c r="T210" s="58">
        <v>29</v>
      </c>
      <c r="U210" s="449">
        <f t="shared" si="40"/>
        <v>0.48275862068965519</v>
      </c>
      <c r="V210" s="447">
        <v>77</v>
      </c>
      <c r="W210" s="408">
        <f t="shared" si="42"/>
        <v>0.18181818181818182</v>
      </c>
      <c r="Z210" s="89">
        <v>125</v>
      </c>
      <c r="AA210" s="89">
        <f t="shared" si="41"/>
        <v>-96</v>
      </c>
    </row>
    <row r="211" spans="1:27" s="89" customFormat="1" ht="13.5" customHeight="1" thickBot="1" x14ac:dyDescent="0.25">
      <c r="A211" s="236"/>
      <c r="B211" s="235"/>
      <c r="C211" s="837"/>
      <c r="D211" s="95" t="s">
        <v>77</v>
      </c>
      <c r="E211" s="60">
        <v>0</v>
      </c>
      <c r="F211" s="60">
        <v>1</v>
      </c>
      <c r="G211" s="60">
        <v>0</v>
      </c>
      <c r="H211" s="60">
        <v>0</v>
      </c>
      <c r="I211" s="60">
        <v>2</v>
      </c>
      <c r="J211" s="60">
        <v>3</v>
      </c>
      <c r="K211" s="60">
        <f t="shared" si="43"/>
        <v>6</v>
      </c>
      <c r="L211" s="60">
        <v>4</v>
      </c>
      <c r="M211" s="60">
        <v>4</v>
      </c>
      <c r="N211" s="60">
        <v>2</v>
      </c>
      <c r="O211" s="60">
        <v>2</v>
      </c>
      <c r="P211" s="60">
        <v>6</v>
      </c>
      <c r="Q211" s="60">
        <v>4</v>
      </c>
      <c r="R211" s="60">
        <f t="shared" si="44"/>
        <v>22</v>
      </c>
      <c r="S211" s="111">
        <f t="shared" si="45"/>
        <v>28</v>
      </c>
      <c r="T211" s="60">
        <v>44</v>
      </c>
      <c r="U211" s="439">
        <f t="shared" si="40"/>
        <v>0.63636363636363635</v>
      </c>
      <c r="V211" s="434">
        <v>151</v>
      </c>
      <c r="W211" s="407">
        <f t="shared" si="42"/>
        <v>0.18543046357615894</v>
      </c>
      <c r="Z211" s="89">
        <v>136</v>
      </c>
      <c r="AA211" s="89">
        <f t="shared" si="41"/>
        <v>-92</v>
      </c>
    </row>
    <row r="212" spans="1:27" s="89" customFormat="1" ht="13.5" customHeight="1" x14ac:dyDescent="0.2">
      <c r="A212" s="842" t="s">
        <v>17</v>
      </c>
      <c r="B212" s="843"/>
      <c r="C212" s="844"/>
      <c r="D212" s="96" t="s">
        <v>335</v>
      </c>
      <c r="E212" s="65">
        <f>E214+E266+E284</f>
        <v>96</v>
      </c>
      <c r="F212" s="65">
        <f t="shared" ref="F212:S213" si="46">F214+F266+F284</f>
        <v>128</v>
      </c>
      <c r="G212" s="65">
        <f t="shared" si="46"/>
        <v>193</v>
      </c>
      <c r="H212" s="65">
        <f t="shared" si="46"/>
        <v>700</v>
      </c>
      <c r="I212" s="65">
        <f t="shared" si="46"/>
        <v>703</v>
      </c>
      <c r="J212" s="65">
        <f t="shared" si="46"/>
        <v>302</v>
      </c>
      <c r="K212" s="65">
        <f t="shared" si="46"/>
        <v>2122</v>
      </c>
      <c r="L212" s="65">
        <f t="shared" si="46"/>
        <v>160</v>
      </c>
      <c r="M212" s="65">
        <f t="shared" si="46"/>
        <v>139</v>
      </c>
      <c r="N212" s="65">
        <f t="shared" si="46"/>
        <v>442</v>
      </c>
      <c r="O212" s="65">
        <f t="shared" si="46"/>
        <v>275</v>
      </c>
      <c r="P212" s="65">
        <f t="shared" si="46"/>
        <v>150</v>
      </c>
      <c r="Q212" s="65">
        <f t="shared" si="46"/>
        <v>130</v>
      </c>
      <c r="R212" s="65">
        <f t="shared" si="46"/>
        <v>1296</v>
      </c>
      <c r="S212" s="65">
        <f t="shared" si="46"/>
        <v>3418</v>
      </c>
      <c r="T212" s="65">
        <f>T214+T266+T284</f>
        <v>3009</v>
      </c>
      <c r="U212" s="452">
        <f t="shared" si="40"/>
        <v>1.1359255566633433</v>
      </c>
      <c r="V212" s="450">
        <v>655364</v>
      </c>
      <c r="W212" s="413">
        <f t="shared" si="42"/>
        <v>5.2154222691511891E-3</v>
      </c>
      <c r="Z212" s="89">
        <v>595238</v>
      </c>
      <c r="AA212" s="89">
        <f t="shared" si="41"/>
        <v>-592229</v>
      </c>
    </row>
    <row r="213" spans="1:27" s="89" customFormat="1" ht="13.5" customHeight="1" thickBot="1" x14ac:dyDescent="0.25">
      <c r="A213" s="845"/>
      <c r="B213" s="846"/>
      <c r="C213" s="844"/>
      <c r="D213" s="99" t="s">
        <v>77</v>
      </c>
      <c r="E213" s="107">
        <f>E215+E267+E285</f>
        <v>116</v>
      </c>
      <c r="F213" s="107">
        <f t="shared" si="46"/>
        <v>222</v>
      </c>
      <c r="G213" s="107">
        <f t="shared" si="46"/>
        <v>314</v>
      </c>
      <c r="H213" s="107">
        <f t="shared" si="46"/>
        <v>1247</v>
      </c>
      <c r="I213" s="107">
        <f t="shared" si="46"/>
        <v>1092</v>
      </c>
      <c r="J213" s="107">
        <f t="shared" si="46"/>
        <v>392</v>
      </c>
      <c r="K213" s="107">
        <f t="shared" si="46"/>
        <v>3383</v>
      </c>
      <c r="L213" s="107">
        <f t="shared" si="46"/>
        <v>228</v>
      </c>
      <c r="M213" s="107">
        <f t="shared" si="46"/>
        <v>177</v>
      </c>
      <c r="N213" s="107">
        <f t="shared" si="46"/>
        <v>759</v>
      </c>
      <c r="O213" s="107">
        <f t="shared" si="46"/>
        <v>472</v>
      </c>
      <c r="P213" s="107">
        <f t="shared" si="46"/>
        <v>265</v>
      </c>
      <c r="Q213" s="107">
        <f t="shared" si="46"/>
        <v>234</v>
      </c>
      <c r="R213" s="107">
        <f t="shared" si="46"/>
        <v>2135</v>
      </c>
      <c r="S213" s="107">
        <f t="shared" si="46"/>
        <v>5518</v>
      </c>
      <c r="T213" s="107">
        <f>T215+T267+T285</f>
        <v>4905</v>
      </c>
      <c r="U213" s="453">
        <f t="shared" si="40"/>
        <v>1.1249745158002038</v>
      </c>
      <c r="V213" s="454">
        <v>923211</v>
      </c>
      <c r="W213" s="414">
        <f t="shared" si="42"/>
        <v>5.976965179141063E-3</v>
      </c>
      <c r="Z213" s="89">
        <v>796367</v>
      </c>
      <c r="AA213" s="89">
        <f t="shared" si="41"/>
        <v>-791462</v>
      </c>
    </row>
    <row r="214" spans="1:27" s="89" customFormat="1" ht="13.5" customHeight="1" x14ac:dyDescent="0.2">
      <c r="A214" s="236"/>
      <c r="B214" s="838" t="s">
        <v>326</v>
      </c>
      <c r="C214" s="847"/>
      <c r="D214" s="94" t="s">
        <v>335</v>
      </c>
      <c r="E214" s="55">
        <f>E216+E218+E220+E222+E224+E226+E228+E230+E232+E234+E236+E238+E240+E242+E244+E246+E248+E250+E252+E254+E260+E262+E264</f>
        <v>80</v>
      </c>
      <c r="F214" s="55">
        <f t="shared" ref="F214:S215" si="47">F216+F218+F220+F222+F224+F226+F228+F230+F232+F234+F236+F238+F240+F242+F244+F246+F248+F250+F252+F254+F260+F262+F264</f>
        <v>102</v>
      </c>
      <c r="G214" s="55">
        <f t="shared" si="47"/>
        <v>106</v>
      </c>
      <c r="H214" s="55">
        <f t="shared" si="47"/>
        <v>594</v>
      </c>
      <c r="I214" s="55">
        <f t="shared" si="47"/>
        <v>524</v>
      </c>
      <c r="J214" s="55">
        <f t="shared" si="47"/>
        <v>260</v>
      </c>
      <c r="K214" s="55">
        <f t="shared" si="47"/>
        <v>1666</v>
      </c>
      <c r="L214" s="55">
        <f t="shared" si="47"/>
        <v>131</v>
      </c>
      <c r="M214" s="55">
        <f t="shared" si="47"/>
        <v>128</v>
      </c>
      <c r="N214" s="55">
        <f t="shared" si="47"/>
        <v>408</v>
      </c>
      <c r="O214" s="55">
        <f t="shared" si="47"/>
        <v>264</v>
      </c>
      <c r="P214" s="55">
        <f t="shared" si="47"/>
        <v>131</v>
      </c>
      <c r="Q214" s="55">
        <f t="shared" si="47"/>
        <v>98</v>
      </c>
      <c r="R214" s="55">
        <f t="shared" si="47"/>
        <v>1160</v>
      </c>
      <c r="S214" s="55">
        <f t="shared" si="47"/>
        <v>2826</v>
      </c>
      <c r="T214" s="55">
        <f>T216+T218+T220+T222+T224+T226+T228+T230+T232+T234+T236+T238+T240+T242+T244+T246+T248+T250+T252+T254+T260+T262+T264</f>
        <v>2279</v>
      </c>
      <c r="U214" s="438">
        <f t="shared" si="40"/>
        <v>1.2400175515577008</v>
      </c>
      <c r="V214" s="432">
        <v>633171</v>
      </c>
      <c r="W214" s="406">
        <f t="shared" si="42"/>
        <v>4.4632492644167219E-3</v>
      </c>
      <c r="Z214" s="89">
        <v>579892</v>
      </c>
      <c r="AA214" s="89">
        <f t="shared" si="41"/>
        <v>-577613</v>
      </c>
    </row>
    <row r="215" spans="1:27" s="89" customFormat="1" ht="13.5" customHeight="1" thickBot="1" x14ac:dyDescent="0.25">
      <c r="A215" s="236"/>
      <c r="B215" s="840"/>
      <c r="C215" s="839"/>
      <c r="D215" s="95" t="s">
        <v>77</v>
      </c>
      <c r="E215" s="60">
        <f>E217+E219+E221+E223+E225+E227+E229+E231+E233+E235+E237+E239+E241+E243+E245+E247+E249+E251+E253+E255+E261+E263+E265</f>
        <v>94</v>
      </c>
      <c r="F215" s="60">
        <f t="shared" si="47"/>
        <v>186</v>
      </c>
      <c r="G215" s="60">
        <f t="shared" si="47"/>
        <v>178</v>
      </c>
      <c r="H215" s="60">
        <f t="shared" si="47"/>
        <v>1044</v>
      </c>
      <c r="I215" s="60">
        <f t="shared" si="47"/>
        <v>825</v>
      </c>
      <c r="J215" s="60">
        <f t="shared" si="47"/>
        <v>326</v>
      </c>
      <c r="K215" s="60">
        <f t="shared" si="47"/>
        <v>2653</v>
      </c>
      <c r="L215" s="60">
        <f t="shared" si="47"/>
        <v>193</v>
      </c>
      <c r="M215" s="60">
        <f t="shared" si="47"/>
        <v>163</v>
      </c>
      <c r="N215" s="60">
        <f t="shared" si="47"/>
        <v>722</v>
      </c>
      <c r="O215" s="60">
        <f t="shared" si="47"/>
        <v>461</v>
      </c>
      <c r="P215" s="60">
        <f t="shared" si="47"/>
        <v>245</v>
      </c>
      <c r="Q215" s="60">
        <f t="shared" si="47"/>
        <v>192</v>
      </c>
      <c r="R215" s="60">
        <f t="shared" si="47"/>
        <v>1976</v>
      </c>
      <c r="S215" s="60">
        <f t="shared" si="47"/>
        <v>4629</v>
      </c>
      <c r="T215" s="60">
        <f>T217+T219+T221+T223+T225+T227+T229+T231+T233+T235+T237+T239+T241+T243+T245+T247+T249+T251+T253+T255+T261+T263+T265</f>
        <v>3866</v>
      </c>
      <c r="U215" s="439">
        <f t="shared" si="40"/>
        <v>1.1973616140713916</v>
      </c>
      <c r="V215" s="434">
        <v>895458</v>
      </c>
      <c r="W215" s="407">
        <f t="shared" si="42"/>
        <v>5.169421681418894E-3</v>
      </c>
      <c r="Z215" s="89">
        <v>776209</v>
      </c>
      <c r="AA215" s="89">
        <f t="shared" si="41"/>
        <v>-772343</v>
      </c>
    </row>
    <row r="216" spans="1:27" s="89" customFormat="1" ht="13.5" customHeight="1" x14ac:dyDescent="0.2">
      <c r="A216" s="236"/>
      <c r="B216" s="236"/>
      <c r="C216" s="841" t="s">
        <v>155</v>
      </c>
      <c r="D216" s="94" t="s">
        <v>335</v>
      </c>
      <c r="E216" s="55">
        <v>38</v>
      </c>
      <c r="F216" s="55">
        <v>24</v>
      </c>
      <c r="G216" s="55">
        <v>42</v>
      </c>
      <c r="H216" s="55">
        <v>122</v>
      </c>
      <c r="I216" s="55">
        <v>155</v>
      </c>
      <c r="J216" s="55">
        <v>78</v>
      </c>
      <c r="K216" s="55">
        <f t="shared" ref="K216:K255" si="48">SUM(E216:J216)</f>
        <v>459</v>
      </c>
      <c r="L216" s="55">
        <v>52</v>
      </c>
      <c r="M216" s="55">
        <v>42</v>
      </c>
      <c r="N216" s="55">
        <v>143</v>
      </c>
      <c r="O216" s="55">
        <v>151</v>
      </c>
      <c r="P216" s="55">
        <v>23</v>
      </c>
      <c r="Q216" s="55">
        <v>35</v>
      </c>
      <c r="R216" s="55">
        <f t="shared" ref="R216:R255" si="49">SUM(L216:Q216)</f>
        <v>446</v>
      </c>
      <c r="S216" s="112">
        <f t="shared" ref="S216:S255" si="50">K216+R216</f>
        <v>905</v>
      </c>
      <c r="T216" s="82">
        <v>759</v>
      </c>
      <c r="U216" s="438">
        <f t="shared" si="40"/>
        <v>1.1923583662714097</v>
      </c>
      <c r="V216" s="432">
        <v>213566</v>
      </c>
      <c r="W216" s="406">
        <f t="shared" si="42"/>
        <v>4.237565904685203E-3</v>
      </c>
      <c r="Z216" s="89">
        <v>161569</v>
      </c>
      <c r="AA216" s="89">
        <f t="shared" si="41"/>
        <v>-160810</v>
      </c>
    </row>
    <row r="217" spans="1:27" s="89" customFormat="1" ht="13.5" customHeight="1" x14ac:dyDescent="0.2">
      <c r="A217" s="236"/>
      <c r="B217" s="237"/>
      <c r="C217" s="836"/>
      <c r="D217" s="130" t="s">
        <v>77</v>
      </c>
      <c r="E217" s="58">
        <v>40</v>
      </c>
      <c r="F217" s="58">
        <v>24</v>
      </c>
      <c r="G217" s="58">
        <v>42</v>
      </c>
      <c r="H217" s="58">
        <v>142</v>
      </c>
      <c r="I217" s="58">
        <v>156</v>
      </c>
      <c r="J217" s="58">
        <v>90</v>
      </c>
      <c r="K217" s="58">
        <f t="shared" si="48"/>
        <v>494</v>
      </c>
      <c r="L217" s="58">
        <v>59</v>
      </c>
      <c r="M217" s="58">
        <v>52</v>
      </c>
      <c r="N217" s="58">
        <v>152</v>
      </c>
      <c r="O217" s="58">
        <v>179</v>
      </c>
      <c r="P217" s="58">
        <v>31</v>
      </c>
      <c r="Q217" s="58">
        <v>39</v>
      </c>
      <c r="R217" s="58">
        <f t="shared" si="49"/>
        <v>512</v>
      </c>
      <c r="S217" s="110">
        <f t="shared" si="50"/>
        <v>1006</v>
      </c>
      <c r="T217" s="79">
        <v>1353</v>
      </c>
      <c r="U217" s="449">
        <f t="shared" si="40"/>
        <v>0.74353288987435329</v>
      </c>
      <c r="V217" s="447">
        <v>241344</v>
      </c>
      <c r="W217" s="408">
        <f t="shared" si="42"/>
        <v>4.1683240519756037E-3</v>
      </c>
      <c r="Z217" s="89">
        <v>188365</v>
      </c>
      <c r="AA217" s="89">
        <f t="shared" si="41"/>
        <v>-187012</v>
      </c>
    </row>
    <row r="218" spans="1:27" s="89" customFormat="1" ht="13.5" customHeight="1" x14ac:dyDescent="0.2">
      <c r="A218" s="236"/>
      <c r="B218" s="237"/>
      <c r="C218" s="836" t="s">
        <v>282</v>
      </c>
      <c r="D218" s="130" t="s">
        <v>335</v>
      </c>
      <c r="E218" s="58">
        <v>0</v>
      </c>
      <c r="F218" s="58">
        <v>0</v>
      </c>
      <c r="G218" s="58">
        <v>0</v>
      </c>
      <c r="H218" s="58">
        <v>22</v>
      </c>
      <c r="I218" s="58">
        <v>22</v>
      </c>
      <c r="J218" s="58">
        <v>0</v>
      </c>
      <c r="K218" s="58">
        <f t="shared" si="48"/>
        <v>44</v>
      </c>
      <c r="L218" s="58">
        <v>0</v>
      </c>
      <c r="M218" s="58">
        <v>1</v>
      </c>
      <c r="N218" s="58">
        <v>0</v>
      </c>
      <c r="O218" s="58">
        <v>0</v>
      </c>
      <c r="P218" s="58">
        <v>0</v>
      </c>
      <c r="Q218" s="58">
        <v>1</v>
      </c>
      <c r="R218" s="58">
        <f t="shared" si="49"/>
        <v>2</v>
      </c>
      <c r="S218" s="58">
        <f t="shared" si="50"/>
        <v>46</v>
      </c>
      <c r="T218" s="58">
        <v>26</v>
      </c>
      <c r="U218" s="449">
        <f t="shared" si="40"/>
        <v>1.7692307692307692</v>
      </c>
      <c r="V218" s="447">
        <v>126</v>
      </c>
      <c r="W218" s="408">
        <f t="shared" si="42"/>
        <v>0.36507936507936506</v>
      </c>
      <c r="Z218" s="89">
        <v>199</v>
      </c>
      <c r="AA218" s="89">
        <f t="shared" si="41"/>
        <v>-173</v>
      </c>
    </row>
    <row r="219" spans="1:27" s="89" customFormat="1" ht="13.5" customHeight="1" x14ac:dyDescent="0.2">
      <c r="A219" s="236"/>
      <c r="B219" s="237"/>
      <c r="C219" s="836"/>
      <c r="D219" s="130" t="s">
        <v>77</v>
      </c>
      <c r="E219" s="58">
        <v>0</v>
      </c>
      <c r="F219" s="58">
        <v>0</v>
      </c>
      <c r="G219" s="58">
        <v>0</v>
      </c>
      <c r="H219" s="58">
        <v>130</v>
      </c>
      <c r="I219" s="58">
        <v>73</v>
      </c>
      <c r="J219" s="58">
        <v>0</v>
      </c>
      <c r="K219" s="58">
        <f t="shared" si="48"/>
        <v>203</v>
      </c>
      <c r="L219" s="58">
        <v>0</v>
      </c>
      <c r="M219" s="58">
        <v>1</v>
      </c>
      <c r="N219" s="58">
        <v>0</v>
      </c>
      <c r="O219" s="58">
        <v>0</v>
      </c>
      <c r="P219" s="58">
        <v>0</v>
      </c>
      <c r="Q219" s="58">
        <v>2</v>
      </c>
      <c r="R219" s="58">
        <f t="shared" si="49"/>
        <v>3</v>
      </c>
      <c r="S219" s="58">
        <f t="shared" si="50"/>
        <v>206</v>
      </c>
      <c r="T219" s="58">
        <v>40</v>
      </c>
      <c r="U219" s="449">
        <f t="shared" si="40"/>
        <v>5.15</v>
      </c>
      <c r="V219" s="447">
        <v>293</v>
      </c>
      <c r="W219" s="408">
        <f t="shared" si="42"/>
        <v>0.70307167235494883</v>
      </c>
      <c r="Z219" s="89">
        <v>516</v>
      </c>
      <c r="AA219" s="89">
        <f t="shared" si="41"/>
        <v>-476</v>
      </c>
    </row>
    <row r="220" spans="1:27" s="89" customFormat="1" ht="13.5" customHeight="1" x14ac:dyDescent="0.2">
      <c r="A220" s="236"/>
      <c r="B220" s="237"/>
      <c r="C220" s="836" t="s">
        <v>283</v>
      </c>
      <c r="D220" s="130" t="s">
        <v>335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f t="shared" si="48"/>
        <v>0</v>
      </c>
      <c r="L220" s="58">
        <v>0</v>
      </c>
      <c r="M220" s="58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f t="shared" si="49"/>
        <v>0</v>
      </c>
      <c r="S220" s="58">
        <f t="shared" si="50"/>
        <v>0</v>
      </c>
      <c r="T220" s="58">
        <v>14</v>
      </c>
      <c r="U220" s="449">
        <f t="shared" si="40"/>
        <v>0</v>
      </c>
      <c r="V220" s="447">
        <v>1195</v>
      </c>
      <c r="W220" s="408">
        <f t="shared" si="42"/>
        <v>0</v>
      </c>
      <c r="Z220" s="89">
        <v>349</v>
      </c>
      <c r="AA220" s="89">
        <f t="shared" si="41"/>
        <v>-335</v>
      </c>
    </row>
    <row r="221" spans="1:27" s="89" customFormat="1" ht="13.5" customHeight="1" x14ac:dyDescent="0.2">
      <c r="A221" s="236"/>
      <c r="B221" s="237"/>
      <c r="C221" s="836"/>
      <c r="D221" s="130" t="s">
        <v>77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f t="shared" si="48"/>
        <v>0</v>
      </c>
      <c r="L221" s="58">
        <v>0</v>
      </c>
      <c r="M221" s="58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f t="shared" si="49"/>
        <v>0</v>
      </c>
      <c r="S221" s="58">
        <f t="shared" si="50"/>
        <v>0</v>
      </c>
      <c r="T221" s="58">
        <v>14</v>
      </c>
      <c r="U221" s="449">
        <f t="shared" si="40"/>
        <v>0</v>
      </c>
      <c r="V221" s="447">
        <v>2160</v>
      </c>
      <c r="W221" s="408">
        <f t="shared" si="42"/>
        <v>0</v>
      </c>
      <c r="Z221" s="89">
        <v>417</v>
      </c>
      <c r="AA221" s="89">
        <f t="shared" si="41"/>
        <v>-403</v>
      </c>
    </row>
    <row r="222" spans="1:27" s="89" customFormat="1" ht="13.5" customHeight="1" x14ac:dyDescent="0.2">
      <c r="A222" s="236"/>
      <c r="B222" s="237"/>
      <c r="C222" s="836" t="s">
        <v>156</v>
      </c>
      <c r="D222" s="130" t="s">
        <v>335</v>
      </c>
      <c r="E222" s="58">
        <v>15</v>
      </c>
      <c r="F222" s="58">
        <v>6</v>
      </c>
      <c r="G222" s="58">
        <v>22</v>
      </c>
      <c r="H222" s="58">
        <v>191</v>
      </c>
      <c r="I222" s="58">
        <v>127</v>
      </c>
      <c r="J222" s="58">
        <v>48</v>
      </c>
      <c r="K222" s="58">
        <f t="shared" si="48"/>
        <v>409</v>
      </c>
      <c r="L222" s="58">
        <v>25</v>
      </c>
      <c r="M222" s="58">
        <v>3</v>
      </c>
      <c r="N222" s="58">
        <v>115</v>
      </c>
      <c r="O222" s="58">
        <v>49</v>
      </c>
      <c r="P222" s="58">
        <v>54</v>
      </c>
      <c r="Q222" s="58">
        <v>25</v>
      </c>
      <c r="R222" s="58">
        <f t="shared" si="49"/>
        <v>271</v>
      </c>
      <c r="S222" s="58">
        <f t="shared" si="50"/>
        <v>680</v>
      </c>
      <c r="T222" s="58">
        <v>432</v>
      </c>
      <c r="U222" s="449">
        <f t="shared" si="40"/>
        <v>1.5740740740740742</v>
      </c>
      <c r="V222" s="447">
        <v>89986</v>
      </c>
      <c r="W222" s="408">
        <f t="shared" si="42"/>
        <v>7.5567310470517632E-3</v>
      </c>
      <c r="Z222" s="89">
        <v>75313</v>
      </c>
      <c r="AA222" s="89">
        <f t="shared" si="41"/>
        <v>-74881</v>
      </c>
    </row>
    <row r="223" spans="1:27" s="89" customFormat="1" ht="13.5" customHeight="1" x14ac:dyDescent="0.2">
      <c r="A223" s="236"/>
      <c r="B223" s="237"/>
      <c r="C223" s="836"/>
      <c r="D223" s="130" t="s">
        <v>77</v>
      </c>
      <c r="E223" s="58">
        <v>22</v>
      </c>
      <c r="F223" s="58">
        <v>6</v>
      </c>
      <c r="G223" s="58">
        <v>92</v>
      </c>
      <c r="H223" s="58">
        <v>322</v>
      </c>
      <c r="I223" s="58">
        <v>199</v>
      </c>
      <c r="J223" s="58">
        <v>63</v>
      </c>
      <c r="K223" s="58">
        <f t="shared" si="48"/>
        <v>704</v>
      </c>
      <c r="L223" s="58">
        <v>76</v>
      </c>
      <c r="M223" s="58">
        <v>25</v>
      </c>
      <c r="N223" s="58">
        <v>280</v>
      </c>
      <c r="O223" s="58">
        <v>135</v>
      </c>
      <c r="P223" s="58">
        <v>107</v>
      </c>
      <c r="Q223" s="58">
        <v>68</v>
      </c>
      <c r="R223" s="58">
        <f t="shared" si="49"/>
        <v>691</v>
      </c>
      <c r="S223" s="58">
        <f t="shared" si="50"/>
        <v>1395</v>
      </c>
      <c r="T223" s="58">
        <v>832</v>
      </c>
      <c r="U223" s="449">
        <f t="shared" si="40"/>
        <v>1.6766826923076923</v>
      </c>
      <c r="V223" s="447">
        <v>153840</v>
      </c>
      <c r="W223" s="408">
        <f t="shared" si="42"/>
        <v>9.0678627145085802E-3</v>
      </c>
      <c r="Z223" s="89">
        <v>132199</v>
      </c>
      <c r="AA223" s="89">
        <f t="shared" si="41"/>
        <v>-131367</v>
      </c>
    </row>
    <row r="224" spans="1:27" s="89" customFormat="1" ht="13.5" customHeight="1" x14ac:dyDescent="0.2">
      <c r="A224" s="236"/>
      <c r="B224" s="237"/>
      <c r="C224" s="836" t="s">
        <v>157</v>
      </c>
      <c r="D224" s="130" t="s">
        <v>335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f t="shared" si="48"/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8">
        <f t="shared" si="49"/>
        <v>0</v>
      </c>
      <c r="S224" s="58">
        <f t="shared" si="50"/>
        <v>0</v>
      </c>
      <c r="T224" s="58">
        <v>0</v>
      </c>
      <c r="U224" s="449">
        <f t="shared" si="40"/>
        <v>0</v>
      </c>
      <c r="V224" s="447">
        <v>0</v>
      </c>
      <c r="W224" s="408">
        <f t="shared" si="42"/>
        <v>0</v>
      </c>
      <c r="Z224" s="89">
        <v>0</v>
      </c>
      <c r="AA224" s="89">
        <f t="shared" si="41"/>
        <v>0</v>
      </c>
    </row>
    <row r="225" spans="1:27" s="89" customFormat="1" ht="13.5" customHeight="1" x14ac:dyDescent="0.2">
      <c r="A225" s="236"/>
      <c r="B225" s="237"/>
      <c r="C225" s="836"/>
      <c r="D225" s="130" t="s">
        <v>77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f t="shared" si="48"/>
        <v>0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f t="shared" si="49"/>
        <v>0</v>
      </c>
      <c r="S225" s="58">
        <f t="shared" si="50"/>
        <v>0</v>
      </c>
      <c r="T225" s="58">
        <v>0</v>
      </c>
      <c r="U225" s="449">
        <f t="shared" si="40"/>
        <v>0</v>
      </c>
      <c r="V225" s="447">
        <v>0</v>
      </c>
      <c r="W225" s="408">
        <f t="shared" si="42"/>
        <v>0</v>
      </c>
      <c r="Z225" s="89">
        <v>0</v>
      </c>
      <c r="AA225" s="89">
        <f t="shared" si="41"/>
        <v>0</v>
      </c>
    </row>
    <row r="226" spans="1:27" s="89" customFormat="1" ht="13.5" customHeight="1" x14ac:dyDescent="0.2">
      <c r="A226" s="236"/>
      <c r="B226" s="237"/>
      <c r="C226" s="836" t="s">
        <v>158</v>
      </c>
      <c r="D226" s="130" t="s">
        <v>335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f t="shared" si="48"/>
        <v>0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f t="shared" si="49"/>
        <v>0</v>
      </c>
      <c r="S226" s="58">
        <f t="shared" si="50"/>
        <v>0</v>
      </c>
      <c r="T226" s="58">
        <v>4</v>
      </c>
      <c r="U226" s="449">
        <f t="shared" si="40"/>
        <v>0</v>
      </c>
      <c r="V226" s="447">
        <v>1689</v>
      </c>
      <c r="W226" s="408">
        <f t="shared" si="42"/>
        <v>0</v>
      </c>
      <c r="Z226" s="89">
        <v>1982</v>
      </c>
      <c r="AA226" s="89">
        <f t="shared" si="41"/>
        <v>-1978</v>
      </c>
    </row>
    <row r="227" spans="1:27" s="89" customFormat="1" ht="13.5" customHeight="1" x14ac:dyDescent="0.2">
      <c r="A227" s="236"/>
      <c r="B227" s="237"/>
      <c r="C227" s="836"/>
      <c r="D227" s="130" t="s">
        <v>77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f t="shared" si="48"/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f t="shared" si="49"/>
        <v>0</v>
      </c>
      <c r="S227" s="58">
        <f t="shared" si="50"/>
        <v>0</v>
      </c>
      <c r="T227" s="58">
        <v>4</v>
      </c>
      <c r="U227" s="449">
        <f t="shared" si="40"/>
        <v>0</v>
      </c>
      <c r="V227" s="447">
        <v>2216</v>
      </c>
      <c r="W227" s="408">
        <f t="shared" si="42"/>
        <v>0</v>
      </c>
      <c r="Z227" s="89">
        <v>2408</v>
      </c>
      <c r="AA227" s="89">
        <f t="shared" si="41"/>
        <v>-2404</v>
      </c>
    </row>
    <row r="228" spans="1:27" s="89" customFormat="1" ht="13.5" customHeight="1" x14ac:dyDescent="0.2">
      <c r="A228" s="236"/>
      <c r="B228" s="237"/>
      <c r="C228" s="836" t="s">
        <v>159</v>
      </c>
      <c r="D228" s="130" t="s">
        <v>335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f t="shared" si="48"/>
        <v>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f t="shared" si="49"/>
        <v>0</v>
      </c>
      <c r="S228" s="58">
        <f t="shared" si="50"/>
        <v>0</v>
      </c>
      <c r="T228" s="58">
        <v>0</v>
      </c>
      <c r="U228" s="449">
        <f t="shared" si="40"/>
        <v>0</v>
      </c>
      <c r="V228" s="447">
        <v>2</v>
      </c>
      <c r="W228" s="408">
        <f t="shared" si="42"/>
        <v>0</v>
      </c>
      <c r="Z228" s="89">
        <v>54</v>
      </c>
      <c r="AA228" s="89">
        <f t="shared" ref="AA228:AA255" si="51">T228-Z228</f>
        <v>-54</v>
      </c>
    </row>
    <row r="229" spans="1:27" s="89" customFormat="1" ht="13.5" customHeight="1" x14ac:dyDescent="0.2">
      <c r="A229" s="236"/>
      <c r="B229" s="237"/>
      <c r="C229" s="836"/>
      <c r="D229" s="130" t="s">
        <v>77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f t="shared" si="48"/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8">
        <v>0</v>
      </c>
      <c r="R229" s="58">
        <f t="shared" si="49"/>
        <v>0</v>
      </c>
      <c r="S229" s="58">
        <f t="shared" si="50"/>
        <v>0</v>
      </c>
      <c r="T229" s="58">
        <v>0</v>
      </c>
      <c r="U229" s="449">
        <f t="shared" si="40"/>
        <v>0</v>
      </c>
      <c r="V229" s="447">
        <v>6</v>
      </c>
      <c r="W229" s="408">
        <f t="shared" si="42"/>
        <v>0</v>
      </c>
      <c r="Z229" s="89">
        <v>54</v>
      </c>
      <c r="AA229" s="89">
        <f t="shared" si="51"/>
        <v>-54</v>
      </c>
    </row>
    <row r="230" spans="1:27" s="89" customFormat="1" ht="13.5" customHeight="1" x14ac:dyDescent="0.2">
      <c r="A230" s="236"/>
      <c r="B230" s="235"/>
      <c r="C230" s="836" t="s">
        <v>160</v>
      </c>
      <c r="D230" s="130" t="s">
        <v>335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f t="shared" si="48"/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f t="shared" si="49"/>
        <v>0</v>
      </c>
      <c r="S230" s="58">
        <f t="shared" si="50"/>
        <v>0</v>
      </c>
      <c r="T230" s="58">
        <v>0</v>
      </c>
      <c r="U230" s="449">
        <f t="shared" si="40"/>
        <v>0</v>
      </c>
      <c r="V230" s="447">
        <v>95</v>
      </c>
      <c r="W230" s="408">
        <f t="shared" si="42"/>
        <v>0</v>
      </c>
      <c r="Z230" s="89">
        <v>47</v>
      </c>
      <c r="AA230" s="89">
        <f t="shared" si="51"/>
        <v>-47</v>
      </c>
    </row>
    <row r="231" spans="1:27" s="89" customFormat="1" ht="13.5" customHeight="1" x14ac:dyDescent="0.2">
      <c r="A231" s="236"/>
      <c r="B231" s="235"/>
      <c r="C231" s="836"/>
      <c r="D231" s="130" t="s">
        <v>77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f t="shared" si="48"/>
        <v>0</v>
      </c>
      <c r="L231" s="58">
        <v>0</v>
      </c>
      <c r="M231" s="58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f t="shared" si="49"/>
        <v>0</v>
      </c>
      <c r="S231" s="58">
        <f t="shared" si="50"/>
        <v>0</v>
      </c>
      <c r="T231" s="58">
        <v>0</v>
      </c>
      <c r="U231" s="449">
        <f t="shared" si="40"/>
        <v>0</v>
      </c>
      <c r="V231" s="447">
        <v>95</v>
      </c>
      <c r="W231" s="408">
        <f t="shared" si="42"/>
        <v>0</v>
      </c>
      <c r="Z231" s="89">
        <v>47</v>
      </c>
      <c r="AA231" s="89">
        <f t="shared" si="51"/>
        <v>-47</v>
      </c>
    </row>
    <row r="232" spans="1:27" s="89" customFormat="1" ht="13.5" customHeight="1" x14ac:dyDescent="0.2">
      <c r="A232" s="236"/>
      <c r="B232" s="237"/>
      <c r="C232" s="836" t="s">
        <v>161</v>
      </c>
      <c r="D232" s="130" t="s">
        <v>335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f t="shared" si="48"/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f t="shared" si="49"/>
        <v>0</v>
      </c>
      <c r="S232" s="58">
        <f t="shared" si="50"/>
        <v>0</v>
      </c>
      <c r="T232" s="58">
        <v>0</v>
      </c>
      <c r="U232" s="449">
        <f t="shared" si="40"/>
        <v>0</v>
      </c>
      <c r="V232" s="447">
        <v>15</v>
      </c>
      <c r="W232" s="408">
        <f t="shared" si="42"/>
        <v>0</v>
      </c>
      <c r="Z232" s="89">
        <v>42</v>
      </c>
      <c r="AA232" s="89">
        <f t="shared" si="51"/>
        <v>-42</v>
      </c>
    </row>
    <row r="233" spans="1:27" s="89" customFormat="1" ht="13.5" customHeight="1" x14ac:dyDescent="0.2">
      <c r="A233" s="236"/>
      <c r="B233" s="237"/>
      <c r="C233" s="836"/>
      <c r="D233" s="130" t="s">
        <v>77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f t="shared" si="48"/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f t="shared" si="49"/>
        <v>0</v>
      </c>
      <c r="S233" s="58">
        <f t="shared" si="50"/>
        <v>0</v>
      </c>
      <c r="T233" s="58">
        <v>0</v>
      </c>
      <c r="U233" s="449">
        <f t="shared" si="40"/>
        <v>0</v>
      </c>
      <c r="V233" s="447">
        <v>15</v>
      </c>
      <c r="W233" s="408">
        <f t="shared" si="42"/>
        <v>0</v>
      </c>
      <c r="Z233" s="89">
        <v>44</v>
      </c>
      <c r="AA233" s="89">
        <f t="shared" si="51"/>
        <v>-44</v>
      </c>
    </row>
    <row r="234" spans="1:27" s="89" customFormat="1" ht="13.5" customHeight="1" x14ac:dyDescent="0.2">
      <c r="A234" s="236"/>
      <c r="B234" s="237"/>
      <c r="C234" s="836" t="s">
        <v>162</v>
      </c>
      <c r="D234" s="130" t="s">
        <v>335</v>
      </c>
      <c r="E234" s="58">
        <v>0</v>
      </c>
      <c r="F234" s="58">
        <v>0</v>
      </c>
      <c r="G234" s="58">
        <v>2</v>
      </c>
      <c r="H234" s="58">
        <v>2</v>
      </c>
      <c r="I234" s="58">
        <v>0</v>
      </c>
      <c r="J234" s="58">
        <v>0</v>
      </c>
      <c r="K234" s="58">
        <f t="shared" si="48"/>
        <v>4</v>
      </c>
      <c r="L234" s="58">
        <v>0</v>
      </c>
      <c r="M234" s="58">
        <v>0</v>
      </c>
      <c r="N234" s="58">
        <v>2</v>
      </c>
      <c r="O234" s="58">
        <v>0</v>
      </c>
      <c r="P234" s="58">
        <v>0</v>
      </c>
      <c r="Q234" s="58">
        <v>0</v>
      </c>
      <c r="R234" s="58">
        <f t="shared" si="49"/>
        <v>2</v>
      </c>
      <c r="S234" s="58">
        <f t="shared" si="50"/>
        <v>6</v>
      </c>
      <c r="T234" s="58">
        <v>49</v>
      </c>
      <c r="U234" s="449">
        <f t="shared" si="40"/>
        <v>0.12244897959183673</v>
      </c>
      <c r="V234" s="447">
        <v>156656</v>
      </c>
      <c r="W234" s="408">
        <f t="shared" si="42"/>
        <v>3.8300480032683074E-5</v>
      </c>
      <c r="Z234" s="89">
        <v>207739</v>
      </c>
      <c r="AA234" s="89">
        <f t="shared" si="51"/>
        <v>-207690</v>
      </c>
    </row>
    <row r="235" spans="1:27" s="89" customFormat="1" ht="13.5" customHeight="1" x14ac:dyDescent="0.2">
      <c r="A235" s="236"/>
      <c r="B235" s="237"/>
      <c r="C235" s="836"/>
      <c r="D235" s="130" t="s">
        <v>77</v>
      </c>
      <c r="E235" s="58">
        <v>0</v>
      </c>
      <c r="F235" s="58">
        <v>0</v>
      </c>
      <c r="G235" s="58">
        <v>2</v>
      </c>
      <c r="H235" s="58">
        <v>14</v>
      </c>
      <c r="I235" s="58">
        <v>0</v>
      </c>
      <c r="J235" s="58">
        <v>0</v>
      </c>
      <c r="K235" s="58">
        <f t="shared" si="48"/>
        <v>16</v>
      </c>
      <c r="L235" s="58">
        <v>0</v>
      </c>
      <c r="M235" s="58">
        <v>0</v>
      </c>
      <c r="N235" s="58">
        <v>2</v>
      </c>
      <c r="O235" s="58">
        <v>0</v>
      </c>
      <c r="P235" s="58">
        <v>0</v>
      </c>
      <c r="Q235" s="58">
        <v>0</v>
      </c>
      <c r="R235" s="58">
        <f t="shared" si="49"/>
        <v>2</v>
      </c>
      <c r="S235" s="58">
        <f t="shared" si="50"/>
        <v>18</v>
      </c>
      <c r="T235" s="58">
        <v>49</v>
      </c>
      <c r="U235" s="449">
        <f t="shared" si="40"/>
        <v>0.36734693877551022</v>
      </c>
      <c r="V235" s="447">
        <v>156656</v>
      </c>
      <c r="W235" s="408">
        <f t="shared" si="42"/>
        <v>1.1490144009804923E-4</v>
      </c>
      <c r="Z235" s="89">
        <v>207878</v>
      </c>
      <c r="AA235" s="89">
        <f t="shared" si="51"/>
        <v>-207829</v>
      </c>
    </row>
    <row r="236" spans="1:27" s="89" customFormat="1" ht="13.5" customHeight="1" x14ac:dyDescent="0.2">
      <c r="A236" s="236"/>
      <c r="B236" s="237"/>
      <c r="C236" s="836" t="s">
        <v>163</v>
      </c>
      <c r="D236" s="130" t="s">
        <v>335</v>
      </c>
      <c r="E236" s="58">
        <v>23</v>
      </c>
      <c r="F236" s="58">
        <v>41</v>
      </c>
      <c r="G236" s="58">
        <v>36</v>
      </c>
      <c r="H236" s="58">
        <v>166</v>
      </c>
      <c r="I236" s="58">
        <v>136</v>
      </c>
      <c r="J236" s="58">
        <v>110</v>
      </c>
      <c r="K236" s="58">
        <f t="shared" si="48"/>
        <v>512</v>
      </c>
      <c r="L236" s="58">
        <v>10</v>
      </c>
      <c r="M236" s="58">
        <v>1</v>
      </c>
      <c r="N236" s="58">
        <v>11</v>
      </c>
      <c r="O236" s="58">
        <v>5</v>
      </c>
      <c r="P236" s="58">
        <v>7</v>
      </c>
      <c r="Q236" s="58">
        <v>8</v>
      </c>
      <c r="R236" s="58">
        <f t="shared" si="49"/>
        <v>42</v>
      </c>
      <c r="S236" s="58">
        <f t="shared" si="50"/>
        <v>554</v>
      </c>
      <c r="T236" s="58">
        <v>528</v>
      </c>
      <c r="U236" s="449">
        <f t="shared" si="40"/>
        <v>1.0492424242424243</v>
      </c>
      <c r="V236" s="447">
        <v>14943</v>
      </c>
      <c r="W236" s="408">
        <f t="shared" si="42"/>
        <v>3.707421535166968E-2</v>
      </c>
      <c r="Z236" s="89">
        <v>10647</v>
      </c>
      <c r="AA236" s="89">
        <f t="shared" si="51"/>
        <v>-10119</v>
      </c>
    </row>
    <row r="237" spans="1:27" s="89" customFormat="1" ht="13.5" customHeight="1" x14ac:dyDescent="0.2">
      <c r="A237" s="236"/>
      <c r="B237" s="237"/>
      <c r="C237" s="836"/>
      <c r="D237" s="130" t="s">
        <v>77</v>
      </c>
      <c r="E237" s="58">
        <v>24</v>
      </c>
      <c r="F237" s="58">
        <v>51</v>
      </c>
      <c r="G237" s="58">
        <v>36</v>
      </c>
      <c r="H237" s="58">
        <v>211</v>
      </c>
      <c r="I237" s="58">
        <v>155</v>
      </c>
      <c r="J237" s="58">
        <v>128</v>
      </c>
      <c r="K237" s="58">
        <f t="shared" si="48"/>
        <v>605</v>
      </c>
      <c r="L237" s="58">
        <v>10</v>
      </c>
      <c r="M237" s="58">
        <v>4</v>
      </c>
      <c r="N237" s="58">
        <v>64</v>
      </c>
      <c r="O237" s="58">
        <v>9</v>
      </c>
      <c r="P237" s="58">
        <v>11</v>
      </c>
      <c r="Q237" s="58">
        <v>15</v>
      </c>
      <c r="R237" s="58">
        <f t="shared" si="49"/>
        <v>113</v>
      </c>
      <c r="S237" s="58">
        <f t="shared" si="50"/>
        <v>718</v>
      </c>
      <c r="T237" s="58">
        <v>642</v>
      </c>
      <c r="U237" s="449">
        <f t="shared" si="40"/>
        <v>1.118380062305296</v>
      </c>
      <c r="V237" s="447">
        <v>17728</v>
      </c>
      <c r="W237" s="408">
        <f t="shared" si="42"/>
        <v>4.0500902527075812E-2</v>
      </c>
      <c r="Z237" s="89">
        <v>14378</v>
      </c>
      <c r="AA237" s="89">
        <f t="shared" si="51"/>
        <v>-13736</v>
      </c>
    </row>
    <row r="238" spans="1:27" s="89" customFormat="1" ht="13.5" customHeight="1" x14ac:dyDescent="0.2">
      <c r="A238" s="236"/>
      <c r="B238" s="237"/>
      <c r="C238" s="836" t="s">
        <v>164</v>
      </c>
      <c r="D238" s="130" t="s">
        <v>335</v>
      </c>
      <c r="E238" s="58">
        <v>0</v>
      </c>
      <c r="F238" s="58">
        <v>0</v>
      </c>
      <c r="G238" s="58">
        <v>0</v>
      </c>
      <c r="H238" s="58">
        <v>8</v>
      </c>
      <c r="I238" s="58">
        <v>10</v>
      </c>
      <c r="J238" s="58">
        <v>0</v>
      </c>
      <c r="K238" s="58">
        <f t="shared" si="48"/>
        <v>18</v>
      </c>
      <c r="L238" s="58">
        <v>0</v>
      </c>
      <c r="M238" s="58">
        <v>0</v>
      </c>
      <c r="N238" s="58">
        <v>1</v>
      </c>
      <c r="O238" s="58">
        <v>2</v>
      </c>
      <c r="P238" s="58">
        <v>3</v>
      </c>
      <c r="Q238" s="58">
        <v>1</v>
      </c>
      <c r="R238" s="58">
        <f t="shared" si="49"/>
        <v>7</v>
      </c>
      <c r="S238" s="58">
        <f t="shared" si="50"/>
        <v>25</v>
      </c>
      <c r="T238" s="58">
        <v>77</v>
      </c>
      <c r="U238" s="449">
        <f t="shared" si="40"/>
        <v>0.32467532467532467</v>
      </c>
      <c r="V238" s="447">
        <v>22516</v>
      </c>
      <c r="W238" s="408">
        <f t="shared" si="42"/>
        <v>1.1103215491206253E-3</v>
      </c>
      <c r="Z238" s="89">
        <v>21333</v>
      </c>
      <c r="AA238" s="89">
        <f t="shared" si="51"/>
        <v>-21256</v>
      </c>
    </row>
    <row r="239" spans="1:27" s="89" customFormat="1" ht="13.5" customHeight="1" x14ac:dyDescent="0.2">
      <c r="A239" s="236"/>
      <c r="B239" s="237"/>
      <c r="C239" s="836"/>
      <c r="D239" s="130" t="s">
        <v>77</v>
      </c>
      <c r="E239" s="58">
        <v>0</v>
      </c>
      <c r="F239" s="58">
        <v>0</v>
      </c>
      <c r="G239" s="58">
        <v>0</v>
      </c>
      <c r="H239" s="58">
        <v>32</v>
      </c>
      <c r="I239" s="58">
        <v>67</v>
      </c>
      <c r="J239" s="58">
        <v>0</v>
      </c>
      <c r="K239" s="58">
        <f t="shared" si="48"/>
        <v>99</v>
      </c>
      <c r="L239" s="58">
        <v>0</v>
      </c>
      <c r="M239" s="58">
        <v>0</v>
      </c>
      <c r="N239" s="58">
        <v>1</v>
      </c>
      <c r="O239" s="58">
        <v>2</v>
      </c>
      <c r="P239" s="58">
        <v>3</v>
      </c>
      <c r="Q239" s="58">
        <v>2</v>
      </c>
      <c r="R239" s="58">
        <f t="shared" si="49"/>
        <v>8</v>
      </c>
      <c r="S239" s="58">
        <f t="shared" si="50"/>
        <v>107</v>
      </c>
      <c r="T239" s="58">
        <v>106</v>
      </c>
      <c r="U239" s="449">
        <f t="shared" si="40"/>
        <v>1.0094339622641511</v>
      </c>
      <c r="V239" s="447">
        <v>26219</v>
      </c>
      <c r="W239" s="408">
        <f t="shared" si="42"/>
        <v>4.0810099546130666E-3</v>
      </c>
      <c r="Z239" s="89">
        <v>39789</v>
      </c>
      <c r="AA239" s="89">
        <f t="shared" si="51"/>
        <v>-39683</v>
      </c>
    </row>
    <row r="240" spans="1:27" s="89" customFormat="1" ht="13.5" customHeight="1" x14ac:dyDescent="0.2">
      <c r="A240" s="236"/>
      <c r="B240" s="237"/>
      <c r="C240" s="836" t="s">
        <v>165</v>
      </c>
      <c r="D240" s="130" t="s">
        <v>335</v>
      </c>
      <c r="E240" s="58">
        <v>0</v>
      </c>
      <c r="F240" s="58">
        <v>4</v>
      </c>
      <c r="G240" s="58">
        <v>0</v>
      </c>
      <c r="H240" s="58">
        <v>12</v>
      </c>
      <c r="I240" s="58">
        <v>9</v>
      </c>
      <c r="J240" s="58">
        <v>0</v>
      </c>
      <c r="K240" s="58">
        <f t="shared" si="48"/>
        <v>25</v>
      </c>
      <c r="L240" s="58">
        <v>4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f t="shared" si="49"/>
        <v>4</v>
      </c>
      <c r="S240" s="58">
        <f t="shared" si="50"/>
        <v>29</v>
      </c>
      <c r="T240" s="58">
        <v>22</v>
      </c>
      <c r="U240" s="449">
        <f t="shared" si="40"/>
        <v>1.3181818181818181</v>
      </c>
      <c r="V240" s="447">
        <v>10546</v>
      </c>
      <c r="W240" s="408">
        <f t="shared" si="42"/>
        <v>2.7498577659776217E-3</v>
      </c>
      <c r="Z240" s="89">
        <v>10247</v>
      </c>
      <c r="AA240" s="89">
        <f t="shared" si="51"/>
        <v>-10225</v>
      </c>
    </row>
    <row r="241" spans="1:27" s="89" customFormat="1" ht="13.5" customHeight="1" x14ac:dyDescent="0.2">
      <c r="A241" s="236"/>
      <c r="B241" s="237"/>
      <c r="C241" s="836"/>
      <c r="D241" s="130" t="s">
        <v>77</v>
      </c>
      <c r="E241" s="58">
        <v>0</v>
      </c>
      <c r="F241" s="58">
        <v>4</v>
      </c>
      <c r="G241" s="58">
        <v>0</v>
      </c>
      <c r="H241" s="58">
        <v>12</v>
      </c>
      <c r="I241" s="58">
        <v>10</v>
      </c>
      <c r="J241" s="58">
        <v>0</v>
      </c>
      <c r="K241" s="58">
        <f t="shared" si="48"/>
        <v>26</v>
      </c>
      <c r="L241" s="58">
        <v>8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>
        <f t="shared" si="49"/>
        <v>8</v>
      </c>
      <c r="S241" s="58">
        <f t="shared" si="50"/>
        <v>34</v>
      </c>
      <c r="T241" s="58">
        <v>29</v>
      </c>
      <c r="U241" s="449">
        <f t="shared" si="40"/>
        <v>1.1724137931034482</v>
      </c>
      <c r="V241" s="447">
        <v>13383</v>
      </c>
      <c r="W241" s="408">
        <f t="shared" si="42"/>
        <v>2.5405365015317939E-3</v>
      </c>
      <c r="Z241" s="89">
        <v>13698</v>
      </c>
      <c r="AA241" s="89">
        <f t="shared" si="51"/>
        <v>-13669</v>
      </c>
    </row>
    <row r="242" spans="1:27" s="89" customFormat="1" ht="13.5" customHeight="1" x14ac:dyDescent="0.2">
      <c r="A242" s="236"/>
      <c r="B242" s="237"/>
      <c r="C242" s="836" t="s">
        <v>166</v>
      </c>
      <c r="D242" s="130" t="s">
        <v>335</v>
      </c>
      <c r="E242" s="58">
        <v>0</v>
      </c>
      <c r="F242" s="58">
        <v>5</v>
      </c>
      <c r="G242" s="58">
        <v>1</v>
      </c>
      <c r="H242" s="58">
        <v>33</v>
      </c>
      <c r="I242" s="58">
        <v>22</v>
      </c>
      <c r="J242" s="58">
        <v>6</v>
      </c>
      <c r="K242" s="58">
        <f t="shared" si="48"/>
        <v>67</v>
      </c>
      <c r="L242" s="58">
        <v>3</v>
      </c>
      <c r="M242" s="58">
        <v>0</v>
      </c>
      <c r="N242" s="58">
        <v>31</v>
      </c>
      <c r="O242" s="58">
        <v>23</v>
      </c>
      <c r="P242" s="58">
        <v>23</v>
      </c>
      <c r="Q242" s="58">
        <v>13</v>
      </c>
      <c r="R242" s="58">
        <f t="shared" si="49"/>
        <v>93</v>
      </c>
      <c r="S242" s="58">
        <f t="shared" si="50"/>
        <v>160</v>
      </c>
      <c r="T242" s="58">
        <v>123</v>
      </c>
      <c r="U242" s="449">
        <f t="shared" si="40"/>
        <v>1.3008130081300813</v>
      </c>
      <c r="V242" s="447">
        <v>5107</v>
      </c>
      <c r="W242" s="408">
        <f t="shared" si="42"/>
        <v>3.1329547679655373E-2</v>
      </c>
      <c r="Z242" s="89">
        <v>4164</v>
      </c>
      <c r="AA242" s="89">
        <f t="shared" si="51"/>
        <v>-4041</v>
      </c>
    </row>
    <row r="243" spans="1:27" s="89" customFormat="1" ht="13.5" customHeight="1" x14ac:dyDescent="0.2">
      <c r="A243" s="236"/>
      <c r="B243" s="237"/>
      <c r="C243" s="836"/>
      <c r="D243" s="130" t="s">
        <v>77</v>
      </c>
      <c r="E243" s="58">
        <v>0</v>
      </c>
      <c r="F243" s="58">
        <v>6</v>
      </c>
      <c r="G243" s="58">
        <v>1</v>
      </c>
      <c r="H243" s="58">
        <v>45</v>
      </c>
      <c r="I243" s="58">
        <v>27</v>
      </c>
      <c r="J243" s="58">
        <v>8</v>
      </c>
      <c r="K243" s="58">
        <f t="shared" si="48"/>
        <v>87</v>
      </c>
      <c r="L243" s="58">
        <v>3</v>
      </c>
      <c r="M243" s="58">
        <v>0</v>
      </c>
      <c r="N243" s="58">
        <v>35</v>
      </c>
      <c r="O243" s="58">
        <v>30</v>
      </c>
      <c r="P243" s="58">
        <v>44</v>
      </c>
      <c r="Q243" s="58">
        <v>14</v>
      </c>
      <c r="R243" s="58">
        <f t="shared" si="49"/>
        <v>126</v>
      </c>
      <c r="S243" s="58">
        <f t="shared" si="50"/>
        <v>213</v>
      </c>
      <c r="T243" s="58">
        <v>211</v>
      </c>
      <c r="U243" s="449">
        <f t="shared" si="40"/>
        <v>1.0094786729857821</v>
      </c>
      <c r="V243" s="447">
        <v>7613</v>
      </c>
      <c r="W243" s="408">
        <f t="shared" si="42"/>
        <v>2.7978457900958886E-2</v>
      </c>
      <c r="Z243" s="89">
        <v>5361</v>
      </c>
      <c r="AA243" s="89">
        <f t="shared" si="51"/>
        <v>-5150</v>
      </c>
    </row>
    <row r="244" spans="1:27" s="89" customFormat="1" ht="13.5" customHeight="1" x14ac:dyDescent="0.2">
      <c r="A244" s="236"/>
      <c r="B244" s="237"/>
      <c r="C244" s="836" t="s">
        <v>167</v>
      </c>
      <c r="D244" s="130" t="s">
        <v>335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f t="shared" si="48"/>
        <v>0</v>
      </c>
      <c r="L244" s="58">
        <v>37</v>
      </c>
      <c r="M244" s="58">
        <v>81</v>
      </c>
      <c r="N244" s="58">
        <v>48</v>
      </c>
      <c r="O244" s="58">
        <v>0</v>
      </c>
      <c r="P244" s="58">
        <v>0</v>
      </c>
      <c r="Q244" s="58">
        <v>0</v>
      </c>
      <c r="R244" s="58">
        <f t="shared" si="49"/>
        <v>166</v>
      </c>
      <c r="S244" s="58">
        <f t="shared" si="50"/>
        <v>166</v>
      </c>
      <c r="T244" s="58">
        <v>3</v>
      </c>
      <c r="U244" s="449">
        <f t="shared" si="40"/>
        <v>55.333333333333336</v>
      </c>
      <c r="V244" s="447">
        <v>2465</v>
      </c>
      <c r="W244" s="408">
        <f t="shared" si="42"/>
        <v>6.7342799188640973E-2</v>
      </c>
      <c r="Z244" s="89">
        <v>2385</v>
      </c>
      <c r="AA244" s="89">
        <f t="shared" si="51"/>
        <v>-2382</v>
      </c>
    </row>
    <row r="245" spans="1:27" s="89" customFormat="1" ht="13.5" customHeight="1" x14ac:dyDescent="0.2">
      <c r="A245" s="236"/>
      <c r="B245" s="237"/>
      <c r="C245" s="836"/>
      <c r="D245" s="130" t="s">
        <v>77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f t="shared" si="48"/>
        <v>0</v>
      </c>
      <c r="L245" s="58">
        <v>37</v>
      </c>
      <c r="M245" s="58">
        <v>81</v>
      </c>
      <c r="N245" s="58">
        <v>48</v>
      </c>
      <c r="O245" s="58">
        <v>0</v>
      </c>
      <c r="P245" s="58">
        <v>0</v>
      </c>
      <c r="Q245" s="58">
        <v>0</v>
      </c>
      <c r="R245" s="58">
        <f t="shared" si="49"/>
        <v>166</v>
      </c>
      <c r="S245" s="58">
        <f t="shared" si="50"/>
        <v>166</v>
      </c>
      <c r="T245" s="58">
        <v>3</v>
      </c>
      <c r="U245" s="449">
        <f t="shared" si="40"/>
        <v>55.333333333333336</v>
      </c>
      <c r="V245" s="447">
        <v>3305</v>
      </c>
      <c r="W245" s="408">
        <f t="shared" si="42"/>
        <v>5.0226928895612706E-2</v>
      </c>
      <c r="Z245" s="89">
        <v>3076</v>
      </c>
      <c r="AA245" s="89">
        <f t="shared" si="51"/>
        <v>-3073</v>
      </c>
    </row>
    <row r="246" spans="1:27" s="89" customFormat="1" ht="13.5" customHeight="1" x14ac:dyDescent="0.2">
      <c r="A246" s="236"/>
      <c r="B246" s="237"/>
      <c r="C246" s="836" t="s">
        <v>168</v>
      </c>
      <c r="D246" s="130" t="s">
        <v>335</v>
      </c>
      <c r="E246" s="58">
        <v>4</v>
      </c>
      <c r="F246" s="58">
        <v>22</v>
      </c>
      <c r="G246" s="58">
        <v>3</v>
      </c>
      <c r="H246" s="58">
        <v>38</v>
      </c>
      <c r="I246" s="58">
        <v>43</v>
      </c>
      <c r="J246" s="58">
        <v>18</v>
      </c>
      <c r="K246" s="58">
        <f t="shared" si="48"/>
        <v>128</v>
      </c>
      <c r="L246" s="58">
        <v>0</v>
      </c>
      <c r="M246" s="58">
        <v>0</v>
      </c>
      <c r="N246" s="58">
        <v>57</v>
      </c>
      <c r="O246" s="58">
        <v>34</v>
      </c>
      <c r="P246" s="58">
        <v>21</v>
      </c>
      <c r="Q246" s="58">
        <v>15</v>
      </c>
      <c r="R246" s="58">
        <f t="shared" si="49"/>
        <v>127</v>
      </c>
      <c r="S246" s="58">
        <f t="shared" si="50"/>
        <v>255</v>
      </c>
      <c r="T246" s="58">
        <v>214</v>
      </c>
      <c r="U246" s="449">
        <f t="shared" si="40"/>
        <v>1.191588785046729</v>
      </c>
      <c r="V246" s="447">
        <v>113692</v>
      </c>
      <c r="W246" s="408">
        <f t="shared" si="42"/>
        <v>2.2429018752418814E-3</v>
      </c>
      <c r="Z246" s="89">
        <v>83283</v>
      </c>
      <c r="AA246" s="89">
        <f t="shared" si="51"/>
        <v>-83069</v>
      </c>
    </row>
    <row r="247" spans="1:27" s="89" customFormat="1" ht="13.5" customHeight="1" x14ac:dyDescent="0.2">
      <c r="A247" s="236"/>
      <c r="B247" s="237"/>
      <c r="C247" s="836"/>
      <c r="D247" s="130" t="s">
        <v>77</v>
      </c>
      <c r="E247" s="58">
        <v>8</v>
      </c>
      <c r="F247" s="58">
        <v>95</v>
      </c>
      <c r="G247" s="58">
        <v>5</v>
      </c>
      <c r="H247" s="58">
        <v>136</v>
      </c>
      <c r="I247" s="58">
        <v>138</v>
      </c>
      <c r="J247" s="58">
        <v>37</v>
      </c>
      <c r="K247" s="58">
        <f t="shared" si="48"/>
        <v>419</v>
      </c>
      <c r="L247" s="58">
        <v>0</v>
      </c>
      <c r="M247" s="58">
        <v>0</v>
      </c>
      <c r="N247" s="58">
        <v>140</v>
      </c>
      <c r="O247" s="58">
        <v>106</v>
      </c>
      <c r="P247" s="58">
        <v>49</v>
      </c>
      <c r="Q247" s="58">
        <v>52</v>
      </c>
      <c r="R247" s="58">
        <f t="shared" si="49"/>
        <v>347</v>
      </c>
      <c r="S247" s="58">
        <f t="shared" si="50"/>
        <v>766</v>
      </c>
      <c r="T247" s="58">
        <v>544</v>
      </c>
      <c r="U247" s="449">
        <f t="shared" si="40"/>
        <v>1.4080882352941178</v>
      </c>
      <c r="V247" s="447">
        <v>269738</v>
      </c>
      <c r="W247" s="408">
        <f t="shared" si="42"/>
        <v>2.8397926877191944E-3</v>
      </c>
      <c r="Z247" s="89">
        <v>166792</v>
      </c>
      <c r="AA247" s="89">
        <f t="shared" si="51"/>
        <v>-166248</v>
      </c>
    </row>
    <row r="248" spans="1:27" s="89" customFormat="1" ht="13.5" customHeight="1" x14ac:dyDescent="0.2">
      <c r="A248" s="236"/>
      <c r="B248" s="235"/>
      <c r="C248" s="836" t="s">
        <v>169</v>
      </c>
      <c r="D248" s="130" t="s">
        <v>335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f t="shared" si="48"/>
        <v>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f t="shared" si="49"/>
        <v>0</v>
      </c>
      <c r="S248" s="58">
        <f t="shared" si="50"/>
        <v>0</v>
      </c>
      <c r="T248" s="58">
        <v>0</v>
      </c>
      <c r="U248" s="449">
        <f t="shared" si="40"/>
        <v>0</v>
      </c>
      <c r="V248" s="447">
        <v>31</v>
      </c>
      <c r="W248" s="408">
        <f t="shared" si="42"/>
        <v>0</v>
      </c>
      <c r="Z248" s="89">
        <v>15</v>
      </c>
      <c r="AA248" s="89">
        <f t="shared" si="51"/>
        <v>-15</v>
      </c>
    </row>
    <row r="249" spans="1:27" s="89" customFormat="1" ht="13.5" customHeight="1" x14ac:dyDescent="0.2">
      <c r="A249" s="236"/>
      <c r="B249" s="235"/>
      <c r="C249" s="836"/>
      <c r="D249" s="130" t="s">
        <v>77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f t="shared" si="48"/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f t="shared" si="49"/>
        <v>0</v>
      </c>
      <c r="S249" s="58">
        <f t="shared" si="50"/>
        <v>0</v>
      </c>
      <c r="T249" s="58">
        <v>0</v>
      </c>
      <c r="U249" s="449">
        <f t="shared" si="40"/>
        <v>0</v>
      </c>
      <c r="V249" s="447">
        <v>31</v>
      </c>
      <c r="W249" s="408">
        <f t="shared" si="42"/>
        <v>0</v>
      </c>
      <c r="Z249" s="89">
        <v>15</v>
      </c>
      <c r="AA249" s="89">
        <f t="shared" si="51"/>
        <v>-15</v>
      </c>
    </row>
    <row r="250" spans="1:27" s="89" customFormat="1" ht="13.5" customHeight="1" x14ac:dyDescent="0.2">
      <c r="A250" s="236"/>
      <c r="B250" s="237"/>
      <c r="C250" s="836" t="s">
        <v>170</v>
      </c>
      <c r="D250" s="130" t="s">
        <v>335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f t="shared" si="48"/>
        <v>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f t="shared" si="49"/>
        <v>0</v>
      </c>
      <c r="S250" s="58">
        <f t="shared" si="50"/>
        <v>0</v>
      </c>
      <c r="T250" s="58">
        <v>0</v>
      </c>
      <c r="U250" s="449">
        <f t="shared" si="40"/>
        <v>0</v>
      </c>
      <c r="V250" s="447">
        <v>173</v>
      </c>
      <c r="W250" s="408">
        <f t="shared" si="42"/>
        <v>0</v>
      </c>
      <c r="Z250" s="89">
        <v>40</v>
      </c>
      <c r="AA250" s="89">
        <f t="shared" si="51"/>
        <v>-40</v>
      </c>
    </row>
    <row r="251" spans="1:27" s="89" customFormat="1" ht="13.5" customHeight="1" x14ac:dyDescent="0.2">
      <c r="A251" s="236"/>
      <c r="B251" s="237"/>
      <c r="C251" s="836"/>
      <c r="D251" s="130" t="s">
        <v>77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f t="shared" si="48"/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f t="shared" si="49"/>
        <v>0</v>
      </c>
      <c r="S251" s="58">
        <f t="shared" si="50"/>
        <v>0</v>
      </c>
      <c r="T251" s="58">
        <v>0</v>
      </c>
      <c r="U251" s="449">
        <f t="shared" si="40"/>
        <v>0</v>
      </c>
      <c r="V251" s="447">
        <v>282</v>
      </c>
      <c r="W251" s="408">
        <f t="shared" si="42"/>
        <v>0</v>
      </c>
      <c r="Z251" s="89">
        <v>129</v>
      </c>
      <c r="AA251" s="89">
        <f t="shared" si="51"/>
        <v>-129</v>
      </c>
    </row>
    <row r="252" spans="1:27" s="89" customFormat="1" ht="13.5" customHeight="1" x14ac:dyDescent="0.2">
      <c r="A252" s="236"/>
      <c r="B252" s="237"/>
      <c r="C252" s="836" t="s">
        <v>171</v>
      </c>
      <c r="D252" s="130" t="s">
        <v>335</v>
      </c>
      <c r="E252" s="58">
        <v>0</v>
      </c>
      <c r="F252" s="58">
        <v>0</v>
      </c>
      <c r="G252" s="58">
        <v>0</v>
      </c>
      <c r="H252" s="58">
        <v>0</v>
      </c>
      <c r="I252" s="58">
        <v>0</v>
      </c>
      <c r="J252" s="58">
        <v>0</v>
      </c>
      <c r="K252" s="58">
        <f t="shared" si="48"/>
        <v>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8">
        <v>0</v>
      </c>
      <c r="R252" s="58">
        <f t="shared" si="49"/>
        <v>0</v>
      </c>
      <c r="S252" s="58">
        <f t="shared" si="50"/>
        <v>0</v>
      </c>
      <c r="T252" s="58">
        <v>2</v>
      </c>
      <c r="U252" s="449">
        <f t="shared" si="40"/>
        <v>0</v>
      </c>
      <c r="V252" s="447">
        <v>105</v>
      </c>
      <c r="W252" s="408">
        <f t="shared" si="42"/>
        <v>0</v>
      </c>
      <c r="Z252" s="89">
        <v>63</v>
      </c>
      <c r="AA252" s="89">
        <f t="shared" si="51"/>
        <v>-61</v>
      </c>
    </row>
    <row r="253" spans="1:27" s="89" customFormat="1" ht="13.5" customHeight="1" x14ac:dyDescent="0.2">
      <c r="A253" s="236"/>
      <c r="B253" s="237"/>
      <c r="C253" s="836"/>
      <c r="D253" s="130" t="s">
        <v>77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f t="shared" si="48"/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f t="shared" si="49"/>
        <v>0</v>
      </c>
      <c r="S253" s="58">
        <f t="shared" si="50"/>
        <v>0</v>
      </c>
      <c r="T253" s="58">
        <v>4</v>
      </c>
      <c r="U253" s="449">
        <f t="shared" si="40"/>
        <v>0</v>
      </c>
      <c r="V253" s="447">
        <v>217</v>
      </c>
      <c r="W253" s="408">
        <f t="shared" si="42"/>
        <v>0</v>
      </c>
      <c r="Z253" s="89">
        <v>357</v>
      </c>
      <c r="AA253" s="89">
        <f t="shared" si="51"/>
        <v>-353</v>
      </c>
    </row>
    <row r="254" spans="1:27" s="89" customFormat="1" ht="13.5" customHeight="1" x14ac:dyDescent="0.2">
      <c r="A254" s="236"/>
      <c r="B254" s="237"/>
      <c r="C254" s="836" t="s">
        <v>172</v>
      </c>
      <c r="D254" s="130" t="s">
        <v>335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f t="shared" si="48"/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f t="shared" si="49"/>
        <v>0</v>
      </c>
      <c r="S254" s="58">
        <f t="shared" si="50"/>
        <v>0</v>
      </c>
      <c r="T254" s="58">
        <v>2</v>
      </c>
      <c r="U254" s="449">
        <f t="shared" si="40"/>
        <v>0</v>
      </c>
      <c r="V254" s="447">
        <v>59</v>
      </c>
      <c r="W254" s="408">
        <f t="shared" si="42"/>
        <v>0</v>
      </c>
      <c r="Z254" s="89">
        <v>113</v>
      </c>
      <c r="AA254" s="89">
        <f t="shared" si="51"/>
        <v>-111</v>
      </c>
    </row>
    <row r="255" spans="1:27" s="89" customFormat="1" ht="13.5" customHeight="1" x14ac:dyDescent="0.2">
      <c r="A255" s="236"/>
      <c r="B255" s="237"/>
      <c r="C255" s="836"/>
      <c r="D255" s="130" t="s">
        <v>77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f t="shared" si="48"/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f t="shared" si="49"/>
        <v>0</v>
      </c>
      <c r="S255" s="58">
        <f t="shared" si="50"/>
        <v>0</v>
      </c>
      <c r="T255" s="58">
        <v>2</v>
      </c>
      <c r="U255" s="449">
        <f t="shared" si="40"/>
        <v>0</v>
      </c>
      <c r="V255" s="447">
        <v>102</v>
      </c>
      <c r="W255" s="408">
        <f t="shared" si="42"/>
        <v>0</v>
      </c>
      <c r="Z255" s="89">
        <v>357</v>
      </c>
      <c r="AA255" s="89">
        <f t="shared" si="51"/>
        <v>-355</v>
      </c>
    </row>
    <row r="256" spans="1:27" s="72" customFormat="1" ht="13.5" customHeight="1" x14ac:dyDescent="0.2">
      <c r="A256" s="237"/>
      <c r="B256" s="237"/>
      <c r="C256" s="88"/>
      <c r="D256" s="237"/>
      <c r="U256" s="131"/>
      <c r="V256" s="415"/>
      <c r="W256" s="416"/>
    </row>
    <row r="257" spans="1:27" s="89" customFormat="1" ht="21.75" customHeight="1" x14ac:dyDescent="0.2">
      <c r="A257" s="77" t="str">
        <f>A193</f>
        <v>５　令和３年度市町村別・月別訪日外国人宿泊者数（延べ人数）</v>
      </c>
      <c r="B257" s="12"/>
      <c r="C257" s="12"/>
      <c r="D257" s="48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411"/>
      <c r="W257" s="411"/>
    </row>
    <row r="258" spans="1:27" s="89" customFormat="1" ht="15.75" customHeight="1" thickBot="1" x14ac:dyDescent="0.25">
      <c r="A258" s="12"/>
      <c r="B258" s="12"/>
      <c r="C258" s="12"/>
      <c r="D258" s="48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V258" s="411"/>
      <c r="W258" s="412" t="s">
        <v>146</v>
      </c>
    </row>
    <row r="259" spans="1:27" s="114" customFormat="1" ht="13.5" customHeight="1" thickBot="1" x14ac:dyDescent="0.25">
      <c r="A259" s="230" t="s">
        <v>24</v>
      </c>
      <c r="B259" s="230" t="s">
        <v>276</v>
      </c>
      <c r="C259" s="84" t="s">
        <v>277</v>
      </c>
      <c r="D259" s="17" t="s">
        <v>25</v>
      </c>
      <c r="E259" s="17" t="s">
        <v>26</v>
      </c>
      <c r="F259" s="17" t="s">
        <v>27</v>
      </c>
      <c r="G259" s="17" t="s">
        <v>28</v>
      </c>
      <c r="H259" s="17" t="s">
        <v>29</v>
      </c>
      <c r="I259" s="17" t="s">
        <v>30</v>
      </c>
      <c r="J259" s="17" t="s">
        <v>31</v>
      </c>
      <c r="K259" s="17" t="s">
        <v>32</v>
      </c>
      <c r="L259" s="17" t="s">
        <v>33</v>
      </c>
      <c r="M259" s="17" t="s">
        <v>34</v>
      </c>
      <c r="N259" s="17" t="s">
        <v>35</v>
      </c>
      <c r="O259" s="17" t="s">
        <v>36</v>
      </c>
      <c r="P259" s="17" t="s">
        <v>37</v>
      </c>
      <c r="Q259" s="17" t="s">
        <v>38</v>
      </c>
      <c r="R259" s="85" t="s">
        <v>39</v>
      </c>
      <c r="S259" s="128" t="s">
        <v>339</v>
      </c>
      <c r="T259" s="129" t="str">
        <f>$T$3</f>
        <v>Ｒ２年度</v>
      </c>
      <c r="U259" s="17" t="s">
        <v>41</v>
      </c>
      <c r="V259" s="440" t="s">
        <v>433</v>
      </c>
      <c r="W259" s="405" t="s">
        <v>432</v>
      </c>
      <c r="Z259" s="114" t="s">
        <v>405</v>
      </c>
    </row>
    <row r="260" spans="1:27" s="89" customFormat="1" ht="13.5" customHeight="1" x14ac:dyDescent="0.2">
      <c r="A260" s="848" t="s">
        <v>327</v>
      </c>
      <c r="B260" s="848" t="s">
        <v>328</v>
      </c>
      <c r="C260" s="849" t="s">
        <v>173</v>
      </c>
      <c r="D260" s="94" t="s">
        <v>335</v>
      </c>
      <c r="E260" s="55">
        <v>0</v>
      </c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55">
        <f t="shared" ref="K260:K265" si="52">SUM(E260:J260)</f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f t="shared" ref="R260:R265" si="53">SUM(L260:Q260)</f>
        <v>0</v>
      </c>
      <c r="S260" s="112">
        <f t="shared" ref="S260:S265" si="54">K260+R260</f>
        <v>0</v>
      </c>
      <c r="T260" s="82">
        <v>15</v>
      </c>
      <c r="U260" s="438">
        <f t="shared" ref="U260:U319" si="55">IF(T260=0,0,S260/T260)</f>
        <v>0</v>
      </c>
      <c r="V260" s="432">
        <v>25</v>
      </c>
      <c r="W260" s="406">
        <f>IF(V260=0,0,S260/V260)</f>
        <v>0</v>
      </c>
      <c r="Z260" s="89">
        <v>14</v>
      </c>
      <c r="AA260" s="89">
        <f t="shared" ref="AA260:AA291" si="56">T260-Z260</f>
        <v>1</v>
      </c>
    </row>
    <row r="261" spans="1:27" s="89" customFormat="1" ht="13.5" customHeight="1" x14ac:dyDescent="0.2">
      <c r="A261" s="848"/>
      <c r="B261" s="848"/>
      <c r="C261" s="836"/>
      <c r="D261" s="130" t="s">
        <v>77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f t="shared" si="52"/>
        <v>0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f t="shared" si="53"/>
        <v>0</v>
      </c>
      <c r="S261" s="110">
        <f t="shared" si="54"/>
        <v>0</v>
      </c>
      <c r="T261" s="79">
        <v>15</v>
      </c>
      <c r="U261" s="449">
        <f t="shared" si="55"/>
        <v>0</v>
      </c>
      <c r="V261" s="447">
        <v>36</v>
      </c>
      <c r="W261" s="408">
        <f t="shared" ref="W261:W319" si="57">IF(V261=0,0,S261/V261)</f>
        <v>0</v>
      </c>
      <c r="Z261" s="89">
        <v>35</v>
      </c>
      <c r="AA261" s="89">
        <f t="shared" si="56"/>
        <v>-20</v>
      </c>
    </row>
    <row r="262" spans="1:27" s="89" customFormat="1" ht="13.5" customHeight="1" x14ac:dyDescent="0.2">
      <c r="A262" s="236"/>
      <c r="B262" s="237"/>
      <c r="C262" s="836" t="s">
        <v>174</v>
      </c>
      <c r="D262" s="130" t="s">
        <v>335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f t="shared" si="52"/>
        <v>0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f t="shared" si="53"/>
        <v>0</v>
      </c>
      <c r="S262" s="58">
        <f t="shared" si="54"/>
        <v>0</v>
      </c>
      <c r="T262" s="58">
        <v>0</v>
      </c>
      <c r="U262" s="449">
        <f t="shared" si="55"/>
        <v>0</v>
      </c>
      <c r="V262" s="447">
        <v>70</v>
      </c>
      <c r="W262" s="408">
        <f t="shared" si="57"/>
        <v>0</v>
      </c>
      <c r="Z262" s="89">
        <v>18</v>
      </c>
      <c r="AA262" s="89">
        <f t="shared" si="56"/>
        <v>-18</v>
      </c>
    </row>
    <row r="263" spans="1:27" s="89" customFormat="1" ht="13.5" customHeight="1" x14ac:dyDescent="0.2">
      <c r="A263" s="236"/>
      <c r="B263" s="237"/>
      <c r="C263" s="836"/>
      <c r="D263" s="130" t="s">
        <v>77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f t="shared" si="52"/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f t="shared" si="53"/>
        <v>0</v>
      </c>
      <c r="S263" s="58">
        <f t="shared" si="54"/>
        <v>0</v>
      </c>
      <c r="T263" s="58">
        <v>0</v>
      </c>
      <c r="U263" s="449">
        <f t="shared" si="55"/>
        <v>0</v>
      </c>
      <c r="V263" s="447">
        <v>70</v>
      </c>
      <c r="W263" s="408">
        <f t="shared" si="57"/>
        <v>0</v>
      </c>
      <c r="Z263" s="89">
        <v>18</v>
      </c>
      <c r="AA263" s="89">
        <f t="shared" si="56"/>
        <v>-18</v>
      </c>
    </row>
    <row r="264" spans="1:27" s="89" customFormat="1" ht="13.5" customHeight="1" x14ac:dyDescent="0.2">
      <c r="A264" s="236"/>
      <c r="B264" s="235"/>
      <c r="C264" s="836" t="s">
        <v>141</v>
      </c>
      <c r="D264" s="130" t="s">
        <v>335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f t="shared" si="52"/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f t="shared" si="53"/>
        <v>0</v>
      </c>
      <c r="S264" s="110">
        <f t="shared" si="54"/>
        <v>0</v>
      </c>
      <c r="T264" s="58">
        <v>9</v>
      </c>
      <c r="U264" s="449">
        <f t="shared" si="55"/>
        <v>0</v>
      </c>
      <c r="V264" s="447">
        <v>109</v>
      </c>
      <c r="W264" s="408">
        <f t="shared" si="57"/>
        <v>0</v>
      </c>
      <c r="Z264" s="89">
        <v>276</v>
      </c>
      <c r="AA264" s="89">
        <f t="shared" si="56"/>
        <v>-267</v>
      </c>
    </row>
    <row r="265" spans="1:27" s="89" customFormat="1" ht="13.5" customHeight="1" thickBot="1" x14ac:dyDescent="0.25">
      <c r="A265" s="236"/>
      <c r="B265" s="235"/>
      <c r="C265" s="837"/>
      <c r="D265" s="95" t="s">
        <v>77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f t="shared" si="52"/>
        <v>0</v>
      </c>
      <c r="L265" s="60">
        <v>0</v>
      </c>
      <c r="M265" s="60">
        <v>0</v>
      </c>
      <c r="N265" s="60">
        <v>0</v>
      </c>
      <c r="O265" s="60">
        <v>0</v>
      </c>
      <c r="P265" s="60">
        <v>0</v>
      </c>
      <c r="Q265" s="60">
        <v>0</v>
      </c>
      <c r="R265" s="60">
        <f t="shared" si="53"/>
        <v>0</v>
      </c>
      <c r="S265" s="111">
        <f t="shared" si="54"/>
        <v>0</v>
      </c>
      <c r="T265" s="60">
        <v>18</v>
      </c>
      <c r="U265" s="439">
        <f t="shared" si="55"/>
        <v>0</v>
      </c>
      <c r="V265" s="434">
        <v>109</v>
      </c>
      <c r="W265" s="407">
        <f t="shared" si="57"/>
        <v>0</v>
      </c>
      <c r="Z265" s="89">
        <v>276</v>
      </c>
      <c r="AA265" s="89">
        <f t="shared" si="56"/>
        <v>-258</v>
      </c>
    </row>
    <row r="266" spans="1:27" s="89" customFormat="1" ht="13.5" customHeight="1" x14ac:dyDescent="0.2">
      <c r="A266" s="236"/>
      <c r="B266" s="838" t="s">
        <v>329</v>
      </c>
      <c r="C266" s="839"/>
      <c r="D266" s="94" t="s">
        <v>335</v>
      </c>
      <c r="E266" s="55">
        <f>E268+E270+E272+E274+E276+E278+E280+E282</f>
        <v>4</v>
      </c>
      <c r="F266" s="55">
        <f t="shared" ref="F266:S267" si="58">F268+F270+F272+F274+F276+F278+F280+F282</f>
        <v>4</v>
      </c>
      <c r="G266" s="55">
        <f t="shared" si="58"/>
        <v>27</v>
      </c>
      <c r="H266" s="55">
        <f t="shared" si="58"/>
        <v>8</v>
      </c>
      <c r="I266" s="55">
        <f t="shared" si="58"/>
        <v>10</v>
      </c>
      <c r="J266" s="55">
        <f t="shared" si="58"/>
        <v>8</v>
      </c>
      <c r="K266" s="55">
        <f t="shared" si="58"/>
        <v>61</v>
      </c>
      <c r="L266" s="55">
        <f t="shared" si="58"/>
        <v>5</v>
      </c>
      <c r="M266" s="55">
        <f t="shared" si="58"/>
        <v>2</v>
      </c>
      <c r="N266" s="55">
        <f t="shared" si="58"/>
        <v>0</v>
      </c>
      <c r="O266" s="55">
        <f t="shared" si="58"/>
        <v>3</v>
      </c>
      <c r="P266" s="55">
        <f t="shared" si="58"/>
        <v>7</v>
      </c>
      <c r="Q266" s="55">
        <f t="shared" si="58"/>
        <v>7</v>
      </c>
      <c r="R266" s="55">
        <f t="shared" si="58"/>
        <v>24</v>
      </c>
      <c r="S266" s="55">
        <f t="shared" si="58"/>
        <v>85</v>
      </c>
      <c r="T266" s="55">
        <f>T268+T270+T272+T274+T276+T278+T280+T282</f>
        <v>133</v>
      </c>
      <c r="U266" s="438">
        <f t="shared" si="55"/>
        <v>0.63909774436090228</v>
      </c>
      <c r="V266" s="432">
        <v>947</v>
      </c>
      <c r="W266" s="406">
        <f t="shared" si="57"/>
        <v>8.9757127771911305E-2</v>
      </c>
      <c r="Z266" s="89">
        <v>461</v>
      </c>
      <c r="AA266" s="89">
        <f t="shared" si="56"/>
        <v>-328</v>
      </c>
    </row>
    <row r="267" spans="1:27" s="89" customFormat="1" ht="13.5" customHeight="1" thickBot="1" x14ac:dyDescent="0.25">
      <c r="A267" s="236"/>
      <c r="B267" s="840"/>
      <c r="C267" s="839"/>
      <c r="D267" s="95" t="s">
        <v>77</v>
      </c>
      <c r="E267" s="105">
        <f>E269+E271+E273+E275+E277+E279+E281+E283</f>
        <v>7</v>
      </c>
      <c r="F267" s="105">
        <f t="shared" si="58"/>
        <v>7</v>
      </c>
      <c r="G267" s="105">
        <f t="shared" si="58"/>
        <v>36</v>
      </c>
      <c r="H267" s="105">
        <f t="shared" si="58"/>
        <v>10</v>
      </c>
      <c r="I267" s="105">
        <f t="shared" si="58"/>
        <v>12</v>
      </c>
      <c r="J267" s="105">
        <f t="shared" si="58"/>
        <v>10</v>
      </c>
      <c r="K267" s="105">
        <f t="shared" si="58"/>
        <v>82</v>
      </c>
      <c r="L267" s="105">
        <f t="shared" si="58"/>
        <v>5</v>
      </c>
      <c r="M267" s="105">
        <f t="shared" si="58"/>
        <v>3</v>
      </c>
      <c r="N267" s="105">
        <f t="shared" si="58"/>
        <v>0</v>
      </c>
      <c r="O267" s="105">
        <f t="shared" si="58"/>
        <v>3</v>
      </c>
      <c r="P267" s="105">
        <f t="shared" si="58"/>
        <v>8</v>
      </c>
      <c r="Q267" s="105">
        <f t="shared" si="58"/>
        <v>7</v>
      </c>
      <c r="R267" s="105">
        <f t="shared" si="58"/>
        <v>26</v>
      </c>
      <c r="S267" s="105">
        <f t="shared" si="58"/>
        <v>108</v>
      </c>
      <c r="T267" s="105">
        <f>T269+T271+T273+T275+T277+T279+T281+T283</f>
        <v>183</v>
      </c>
      <c r="U267" s="439">
        <f t="shared" si="55"/>
        <v>0.5901639344262295</v>
      </c>
      <c r="V267" s="433">
        <v>1136</v>
      </c>
      <c r="W267" s="407">
        <f t="shared" si="57"/>
        <v>9.5070422535211266E-2</v>
      </c>
      <c r="Z267" s="89">
        <v>735</v>
      </c>
      <c r="AA267" s="89">
        <f t="shared" si="56"/>
        <v>-552</v>
      </c>
    </row>
    <row r="268" spans="1:27" s="89" customFormat="1" ht="13.5" customHeight="1" x14ac:dyDescent="0.2">
      <c r="A268" s="236"/>
      <c r="B268" s="236"/>
      <c r="C268" s="841" t="s">
        <v>175</v>
      </c>
      <c r="D268" s="133" t="s">
        <v>335</v>
      </c>
      <c r="E268" s="65">
        <v>4</v>
      </c>
      <c r="F268" s="65">
        <v>4</v>
      </c>
      <c r="G268" s="65">
        <v>7</v>
      </c>
      <c r="H268" s="65">
        <v>6</v>
      </c>
      <c r="I268" s="65">
        <v>5</v>
      </c>
      <c r="J268" s="65">
        <v>3</v>
      </c>
      <c r="K268" s="65">
        <f t="shared" ref="K268:K283" si="59">SUM(E268:J268)</f>
        <v>29</v>
      </c>
      <c r="L268" s="65">
        <v>0</v>
      </c>
      <c r="M268" s="65">
        <v>1</v>
      </c>
      <c r="N268" s="65">
        <v>0</v>
      </c>
      <c r="O268" s="65">
        <v>1</v>
      </c>
      <c r="P268" s="65">
        <v>3</v>
      </c>
      <c r="Q268" s="65">
        <v>0</v>
      </c>
      <c r="R268" s="65">
        <f t="shared" ref="R268:R283" si="60">SUM(L268:Q268)</f>
        <v>5</v>
      </c>
      <c r="S268" s="65">
        <f t="shared" ref="S268:S283" si="61">K268+R268</f>
        <v>34</v>
      </c>
      <c r="T268" s="65">
        <v>120</v>
      </c>
      <c r="U268" s="452">
        <f t="shared" si="55"/>
        <v>0.28333333333333333</v>
      </c>
      <c r="V268" s="450">
        <v>341</v>
      </c>
      <c r="W268" s="413">
        <f t="shared" si="57"/>
        <v>9.9706744868035185E-2</v>
      </c>
      <c r="Z268" s="89">
        <v>148</v>
      </c>
      <c r="AA268" s="89">
        <f t="shared" si="56"/>
        <v>-28</v>
      </c>
    </row>
    <row r="269" spans="1:27" s="89" customFormat="1" ht="13.5" customHeight="1" x14ac:dyDescent="0.2">
      <c r="A269" s="236"/>
      <c r="B269" s="237"/>
      <c r="C269" s="836"/>
      <c r="D269" s="130" t="s">
        <v>77</v>
      </c>
      <c r="E269" s="58">
        <v>7</v>
      </c>
      <c r="F269" s="58">
        <v>7</v>
      </c>
      <c r="G269" s="58">
        <v>16</v>
      </c>
      <c r="H269" s="58">
        <v>8</v>
      </c>
      <c r="I269" s="58">
        <v>7</v>
      </c>
      <c r="J269" s="58">
        <v>5</v>
      </c>
      <c r="K269" s="58">
        <f t="shared" si="59"/>
        <v>50</v>
      </c>
      <c r="L269" s="58">
        <v>0</v>
      </c>
      <c r="M269" s="58">
        <v>2</v>
      </c>
      <c r="N269" s="58">
        <v>0</v>
      </c>
      <c r="O269" s="58">
        <v>1</v>
      </c>
      <c r="P269" s="58">
        <v>4</v>
      </c>
      <c r="Q269" s="58">
        <v>0</v>
      </c>
      <c r="R269" s="58">
        <f t="shared" si="60"/>
        <v>7</v>
      </c>
      <c r="S269" s="58">
        <f t="shared" si="61"/>
        <v>57</v>
      </c>
      <c r="T269" s="58">
        <v>170</v>
      </c>
      <c r="U269" s="449">
        <f t="shared" si="55"/>
        <v>0.3352941176470588</v>
      </c>
      <c r="V269" s="447">
        <v>420</v>
      </c>
      <c r="W269" s="408">
        <f t="shared" si="57"/>
        <v>0.1357142857142857</v>
      </c>
      <c r="Z269" s="89">
        <v>233</v>
      </c>
      <c r="AA269" s="89">
        <f t="shared" si="56"/>
        <v>-63</v>
      </c>
    </row>
    <row r="270" spans="1:27" s="89" customFormat="1" ht="13.5" customHeight="1" x14ac:dyDescent="0.2">
      <c r="A270" s="236"/>
      <c r="B270" s="237"/>
      <c r="C270" s="836" t="s">
        <v>176</v>
      </c>
      <c r="D270" s="130" t="s">
        <v>335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f t="shared" si="59"/>
        <v>0</v>
      </c>
      <c r="L270" s="58">
        <v>3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f t="shared" si="60"/>
        <v>3</v>
      </c>
      <c r="S270" s="58">
        <f t="shared" si="61"/>
        <v>3</v>
      </c>
      <c r="T270" s="58">
        <v>0</v>
      </c>
      <c r="U270" s="449">
        <f t="shared" si="55"/>
        <v>0</v>
      </c>
      <c r="V270" s="447">
        <v>26</v>
      </c>
      <c r="W270" s="408">
        <f t="shared" si="57"/>
        <v>0.11538461538461539</v>
      </c>
      <c r="Z270" s="89">
        <v>121</v>
      </c>
      <c r="AA270" s="89">
        <f t="shared" si="56"/>
        <v>-121</v>
      </c>
    </row>
    <row r="271" spans="1:27" s="89" customFormat="1" ht="13.5" customHeight="1" x14ac:dyDescent="0.2">
      <c r="A271" s="236"/>
      <c r="B271" s="237"/>
      <c r="C271" s="836"/>
      <c r="D271" s="130" t="s">
        <v>77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f t="shared" si="59"/>
        <v>0</v>
      </c>
      <c r="L271" s="58">
        <v>3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f t="shared" si="60"/>
        <v>3</v>
      </c>
      <c r="S271" s="58">
        <f t="shared" si="61"/>
        <v>3</v>
      </c>
      <c r="T271" s="58">
        <v>0</v>
      </c>
      <c r="U271" s="449">
        <f t="shared" si="55"/>
        <v>0</v>
      </c>
      <c r="V271" s="447">
        <v>26</v>
      </c>
      <c r="W271" s="408">
        <f t="shared" si="57"/>
        <v>0.11538461538461539</v>
      </c>
      <c r="Z271" s="89">
        <v>176</v>
      </c>
      <c r="AA271" s="89">
        <f t="shared" si="56"/>
        <v>-176</v>
      </c>
    </row>
    <row r="272" spans="1:27" s="89" customFormat="1" ht="13.5" customHeight="1" x14ac:dyDescent="0.2">
      <c r="A272" s="236"/>
      <c r="B272" s="237"/>
      <c r="C272" s="836" t="s">
        <v>177</v>
      </c>
      <c r="D272" s="130" t="s">
        <v>335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f t="shared" si="59"/>
        <v>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f t="shared" si="60"/>
        <v>0</v>
      </c>
      <c r="S272" s="58">
        <f t="shared" si="61"/>
        <v>0</v>
      </c>
      <c r="T272" s="58">
        <v>0</v>
      </c>
      <c r="U272" s="449">
        <f t="shared" si="55"/>
        <v>0</v>
      </c>
      <c r="V272" s="447">
        <v>71</v>
      </c>
      <c r="W272" s="408">
        <f t="shared" si="57"/>
        <v>0</v>
      </c>
      <c r="Z272" s="89">
        <v>25</v>
      </c>
      <c r="AA272" s="89">
        <f t="shared" si="56"/>
        <v>-25</v>
      </c>
    </row>
    <row r="273" spans="1:27" s="89" customFormat="1" ht="13.5" customHeight="1" x14ac:dyDescent="0.2">
      <c r="A273" s="236"/>
      <c r="B273" s="237"/>
      <c r="C273" s="836"/>
      <c r="D273" s="130" t="s">
        <v>77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f t="shared" si="59"/>
        <v>0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f t="shared" si="60"/>
        <v>0</v>
      </c>
      <c r="S273" s="58">
        <f t="shared" si="61"/>
        <v>0</v>
      </c>
      <c r="T273" s="58">
        <v>0</v>
      </c>
      <c r="U273" s="449">
        <f t="shared" si="55"/>
        <v>0</v>
      </c>
      <c r="V273" s="447">
        <v>71</v>
      </c>
      <c r="W273" s="408">
        <f t="shared" si="57"/>
        <v>0</v>
      </c>
      <c r="Z273" s="89">
        <v>25</v>
      </c>
      <c r="AA273" s="89">
        <f t="shared" si="56"/>
        <v>-25</v>
      </c>
    </row>
    <row r="274" spans="1:27" s="89" customFormat="1" ht="13.5" customHeight="1" x14ac:dyDescent="0.2">
      <c r="A274" s="236"/>
      <c r="B274" s="237"/>
      <c r="C274" s="836" t="s">
        <v>178</v>
      </c>
      <c r="D274" s="130" t="s">
        <v>335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f t="shared" si="59"/>
        <v>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f t="shared" si="60"/>
        <v>0</v>
      </c>
      <c r="S274" s="58">
        <f t="shared" si="61"/>
        <v>0</v>
      </c>
      <c r="T274" s="58">
        <v>0</v>
      </c>
      <c r="U274" s="449">
        <f t="shared" si="55"/>
        <v>0</v>
      </c>
      <c r="V274" s="447">
        <v>41</v>
      </c>
      <c r="W274" s="408">
        <f t="shared" si="57"/>
        <v>0</v>
      </c>
      <c r="Z274" s="89">
        <v>59</v>
      </c>
      <c r="AA274" s="89">
        <f t="shared" si="56"/>
        <v>-59</v>
      </c>
    </row>
    <row r="275" spans="1:27" s="89" customFormat="1" ht="13.5" customHeight="1" x14ac:dyDescent="0.2">
      <c r="A275" s="236"/>
      <c r="B275" s="237"/>
      <c r="C275" s="836"/>
      <c r="D275" s="130" t="s">
        <v>77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f t="shared" si="59"/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f t="shared" si="60"/>
        <v>0</v>
      </c>
      <c r="S275" s="58">
        <f t="shared" si="61"/>
        <v>0</v>
      </c>
      <c r="T275" s="58">
        <v>0</v>
      </c>
      <c r="U275" s="449">
        <f t="shared" si="55"/>
        <v>0</v>
      </c>
      <c r="V275" s="447">
        <v>41</v>
      </c>
      <c r="W275" s="408">
        <f t="shared" si="57"/>
        <v>0</v>
      </c>
      <c r="Z275" s="89">
        <v>168</v>
      </c>
      <c r="AA275" s="89">
        <f t="shared" si="56"/>
        <v>-168</v>
      </c>
    </row>
    <row r="276" spans="1:27" s="89" customFormat="1" ht="13.5" customHeight="1" x14ac:dyDescent="0.2">
      <c r="A276" s="236"/>
      <c r="B276" s="237"/>
      <c r="C276" s="836" t="s">
        <v>179</v>
      </c>
      <c r="D276" s="130" t="s">
        <v>335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f t="shared" si="59"/>
        <v>0</v>
      </c>
      <c r="L276" s="58">
        <v>0</v>
      </c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f t="shared" si="60"/>
        <v>0</v>
      </c>
      <c r="S276" s="58">
        <f t="shared" si="61"/>
        <v>0</v>
      </c>
      <c r="T276" s="58">
        <v>5</v>
      </c>
      <c r="U276" s="449">
        <f t="shared" si="55"/>
        <v>0</v>
      </c>
      <c r="V276" s="447">
        <v>179</v>
      </c>
      <c r="W276" s="408">
        <f t="shared" si="57"/>
        <v>0</v>
      </c>
      <c r="Z276" s="89">
        <v>61</v>
      </c>
      <c r="AA276" s="89">
        <f t="shared" si="56"/>
        <v>-56</v>
      </c>
    </row>
    <row r="277" spans="1:27" s="89" customFormat="1" ht="13.5" customHeight="1" x14ac:dyDescent="0.2">
      <c r="A277" s="236"/>
      <c r="B277" s="237"/>
      <c r="C277" s="836"/>
      <c r="D277" s="130" t="s">
        <v>77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f t="shared" si="59"/>
        <v>0</v>
      </c>
      <c r="L277" s="58">
        <v>0</v>
      </c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f t="shared" si="60"/>
        <v>0</v>
      </c>
      <c r="S277" s="58">
        <f t="shared" si="61"/>
        <v>0</v>
      </c>
      <c r="T277" s="58">
        <v>5</v>
      </c>
      <c r="U277" s="449">
        <f t="shared" si="55"/>
        <v>0</v>
      </c>
      <c r="V277" s="447">
        <v>289</v>
      </c>
      <c r="W277" s="408">
        <f t="shared" si="57"/>
        <v>0</v>
      </c>
      <c r="Z277" s="89">
        <v>86</v>
      </c>
      <c r="AA277" s="89">
        <f t="shared" si="56"/>
        <v>-81</v>
      </c>
    </row>
    <row r="278" spans="1:27" s="89" customFormat="1" ht="13.5" customHeight="1" x14ac:dyDescent="0.2">
      <c r="A278" s="236"/>
      <c r="B278" s="237"/>
      <c r="C278" s="836" t="s">
        <v>180</v>
      </c>
      <c r="D278" s="130" t="s">
        <v>335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f t="shared" si="59"/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f t="shared" si="60"/>
        <v>0</v>
      </c>
      <c r="S278" s="58">
        <f t="shared" si="61"/>
        <v>0</v>
      </c>
      <c r="T278" s="58">
        <v>0</v>
      </c>
      <c r="U278" s="449">
        <f t="shared" si="55"/>
        <v>0</v>
      </c>
      <c r="V278" s="447">
        <v>83</v>
      </c>
      <c r="W278" s="408">
        <f t="shared" si="57"/>
        <v>0</v>
      </c>
      <c r="Z278" s="89">
        <v>0</v>
      </c>
      <c r="AA278" s="89">
        <f t="shared" si="56"/>
        <v>0</v>
      </c>
    </row>
    <row r="279" spans="1:27" s="89" customFormat="1" ht="13.5" customHeight="1" x14ac:dyDescent="0.2">
      <c r="A279" s="236"/>
      <c r="B279" s="237"/>
      <c r="C279" s="836"/>
      <c r="D279" s="130" t="s">
        <v>77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f t="shared" si="59"/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f t="shared" si="60"/>
        <v>0</v>
      </c>
      <c r="S279" s="58">
        <f t="shared" si="61"/>
        <v>0</v>
      </c>
      <c r="T279" s="58">
        <v>0</v>
      </c>
      <c r="U279" s="449">
        <f t="shared" si="55"/>
        <v>0</v>
      </c>
      <c r="V279" s="447">
        <v>83</v>
      </c>
      <c r="W279" s="408">
        <f t="shared" si="57"/>
        <v>0</v>
      </c>
      <c r="Z279" s="89">
        <v>0</v>
      </c>
      <c r="AA279" s="89">
        <f t="shared" si="56"/>
        <v>0</v>
      </c>
    </row>
    <row r="280" spans="1:27" s="89" customFormat="1" ht="13.5" customHeight="1" x14ac:dyDescent="0.2">
      <c r="A280" s="236"/>
      <c r="B280" s="237"/>
      <c r="C280" s="836" t="s">
        <v>181</v>
      </c>
      <c r="D280" s="130" t="s">
        <v>335</v>
      </c>
      <c r="E280" s="58">
        <v>0</v>
      </c>
      <c r="F280" s="58">
        <v>0</v>
      </c>
      <c r="G280" s="58">
        <v>0</v>
      </c>
      <c r="H280" s="58">
        <v>0</v>
      </c>
      <c r="I280" s="58">
        <v>5</v>
      </c>
      <c r="J280" s="58">
        <v>5</v>
      </c>
      <c r="K280" s="58">
        <f t="shared" si="59"/>
        <v>10</v>
      </c>
      <c r="L280" s="58">
        <v>2</v>
      </c>
      <c r="M280" s="58">
        <v>1</v>
      </c>
      <c r="N280" s="58">
        <v>0</v>
      </c>
      <c r="O280" s="58">
        <v>2</v>
      </c>
      <c r="P280" s="58">
        <v>4</v>
      </c>
      <c r="Q280" s="58">
        <v>1</v>
      </c>
      <c r="R280" s="58">
        <f t="shared" si="60"/>
        <v>10</v>
      </c>
      <c r="S280" s="58">
        <f t="shared" si="61"/>
        <v>20</v>
      </c>
      <c r="T280" s="58">
        <v>0</v>
      </c>
      <c r="U280" s="449">
        <f t="shared" si="55"/>
        <v>0</v>
      </c>
      <c r="V280" s="447">
        <v>9</v>
      </c>
      <c r="W280" s="408">
        <f t="shared" si="57"/>
        <v>2.2222222222222223</v>
      </c>
      <c r="Z280" s="89">
        <v>21</v>
      </c>
      <c r="AA280" s="89">
        <f t="shared" si="56"/>
        <v>-21</v>
      </c>
    </row>
    <row r="281" spans="1:27" s="89" customFormat="1" ht="13.5" customHeight="1" x14ac:dyDescent="0.2">
      <c r="A281" s="236"/>
      <c r="B281" s="237"/>
      <c r="C281" s="836"/>
      <c r="D281" s="130" t="s">
        <v>77</v>
      </c>
      <c r="E281" s="58">
        <v>0</v>
      </c>
      <c r="F281" s="58">
        <v>0</v>
      </c>
      <c r="G281" s="58">
        <v>0</v>
      </c>
      <c r="H281" s="58">
        <v>0</v>
      </c>
      <c r="I281" s="58">
        <v>5</v>
      </c>
      <c r="J281" s="58">
        <v>5</v>
      </c>
      <c r="K281" s="58">
        <f t="shared" si="59"/>
        <v>10</v>
      </c>
      <c r="L281" s="58">
        <v>2</v>
      </c>
      <c r="M281" s="58">
        <v>1</v>
      </c>
      <c r="N281" s="58">
        <v>0</v>
      </c>
      <c r="O281" s="58">
        <v>2</v>
      </c>
      <c r="P281" s="58">
        <v>4</v>
      </c>
      <c r="Q281" s="58">
        <v>1</v>
      </c>
      <c r="R281" s="58">
        <f t="shared" si="60"/>
        <v>10</v>
      </c>
      <c r="S281" s="58">
        <f t="shared" si="61"/>
        <v>20</v>
      </c>
      <c r="T281" s="58">
        <v>0</v>
      </c>
      <c r="U281" s="449">
        <f t="shared" si="55"/>
        <v>0</v>
      </c>
      <c r="V281" s="447">
        <v>9</v>
      </c>
      <c r="W281" s="408">
        <f t="shared" si="57"/>
        <v>2.2222222222222223</v>
      </c>
      <c r="Z281" s="89">
        <v>21</v>
      </c>
      <c r="AA281" s="89">
        <f t="shared" si="56"/>
        <v>-21</v>
      </c>
    </row>
    <row r="282" spans="1:27" s="89" customFormat="1" ht="13.5" customHeight="1" x14ac:dyDescent="0.2">
      <c r="A282" s="236"/>
      <c r="B282" s="237"/>
      <c r="C282" s="836" t="s">
        <v>182</v>
      </c>
      <c r="D282" s="130" t="s">
        <v>335</v>
      </c>
      <c r="E282" s="58">
        <v>0</v>
      </c>
      <c r="F282" s="58">
        <v>0</v>
      </c>
      <c r="G282" s="58">
        <v>20</v>
      </c>
      <c r="H282" s="58">
        <v>2</v>
      </c>
      <c r="I282" s="58">
        <v>0</v>
      </c>
      <c r="J282" s="58">
        <v>0</v>
      </c>
      <c r="K282" s="58">
        <f t="shared" si="59"/>
        <v>22</v>
      </c>
      <c r="L282" s="58">
        <v>0</v>
      </c>
      <c r="M282" s="58">
        <v>0</v>
      </c>
      <c r="N282" s="58">
        <v>0</v>
      </c>
      <c r="O282" s="58">
        <v>0</v>
      </c>
      <c r="P282" s="58">
        <v>0</v>
      </c>
      <c r="Q282" s="58">
        <v>6</v>
      </c>
      <c r="R282" s="58">
        <f t="shared" si="60"/>
        <v>6</v>
      </c>
      <c r="S282" s="110">
        <f t="shared" si="61"/>
        <v>28</v>
      </c>
      <c r="T282" s="79">
        <v>8</v>
      </c>
      <c r="U282" s="449">
        <f t="shared" si="55"/>
        <v>3.5</v>
      </c>
      <c r="V282" s="447">
        <v>197</v>
      </c>
      <c r="W282" s="408">
        <f t="shared" si="57"/>
        <v>0.14213197969543148</v>
      </c>
      <c r="Z282" s="89">
        <v>26</v>
      </c>
      <c r="AA282" s="89">
        <f t="shared" si="56"/>
        <v>-18</v>
      </c>
    </row>
    <row r="283" spans="1:27" s="89" customFormat="1" ht="13.5" customHeight="1" thickBot="1" x14ac:dyDescent="0.25">
      <c r="A283" s="236"/>
      <c r="B283" s="237"/>
      <c r="C283" s="837"/>
      <c r="D283" s="95" t="s">
        <v>77</v>
      </c>
      <c r="E283" s="60">
        <v>0</v>
      </c>
      <c r="F283" s="60">
        <v>0</v>
      </c>
      <c r="G283" s="60">
        <v>20</v>
      </c>
      <c r="H283" s="60">
        <v>2</v>
      </c>
      <c r="I283" s="60">
        <v>0</v>
      </c>
      <c r="J283" s="60">
        <v>0</v>
      </c>
      <c r="K283" s="60">
        <f t="shared" si="59"/>
        <v>22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6</v>
      </c>
      <c r="R283" s="60">
        <f t="shared" si="60"/>
        <v>6</v>
      </c>
      <c r="S283" s="111">
        <f t="shared" si="61"/>
        <v>28</v>
      </c>
      <c r="T283" s="80">
        <v>8</v>
      </c>
      <c r="U283" s="439">
        <f t="shared" si="55"/>
        <v>3.5</v>
      </c>
      <c r="V283" s="434">
        <v>197</v>
      </c>
      <c r="W283" s="407">
        <f t="shared" si="57"/>
        <v>0.14213197969543148</v>
      </c>
      <c r="Z283" s="89">
        <v>26</v>
      </c>
      <c r="AA283" s="89">
        <f t="shared" si="56"/>
        <v>-18</v>
      </c>
    </row>
    <row r="284" spans="1:27" s="89" customFormat="1" ht="13.5" customHeight="1" x14ac:dyDescent="0.2">
      <c r="A284" s="236"/>
      <c r="B284" s="838" t="s">
        <v>330</v>
      </c>
      <c r="C284" s="839"/>
      <c r="D284" s="133" t="s">
        <v>335</v>
      </c>
      <c r="E284" s="65">
        <f>E286+E288+E290+E292+E294+E296+E298+E300+E302+E304</f>
        <v>12</v>
      </c>
      <c r="F284" s="65">
        <f t="shared" ref="F284:S285" si="62">F286+F288+F290+F292+F294+F296+F298+F300+F302+F304</f>
        <v>22</v>
      </c>
      <c r="G284" s="65">
        <f t="shared" si="62"/>
        <v>60</v>
      </c>
      <c r="H284" s="65">
        <f t="shared" si="62"/>
        <v>98</v>
      </c>
      <c r="I284" s="65">
        <f t="shared" si="62"/>
        <v>169</v>
      </c>
      <c r="J284" s="65">
        <f t="shared" si="62"/>
        <v>34</v>
      </c>
      <c r="K284" s="65">
        <f t="shared" si="62"/>
        <v>395</v>
      </c>
      <c r="L284" s="65">
        <f t="shared" si="62"/>
        <v>24</v>
      </c>
      <c r="M284" s="65">
        <f t="shared" si="62"/>
        <v>9</v>
      </c>
      <c r="N284" s="65">
        <f t="shared" si="62"/>
        <v>34</v>
      </c>
      <c r="O284" s="65">
        <f t="shared" si="62"/>
        <v>8</v>
      </c>
      <c r="P284" s="65">
        <f t="shared" si="62"/>
        <v>12</v>
      </c>
      <c r="Q284" s="65">
        <f t="shared" si="62"/>
        <v>25</v>
      </c>
      <c r="R284" s="65">
        <f t="shared" si="62"/>
        <v>112</v>
      </c>
      <c r="S284" s="65">
        <f t="shared" si="62"/>
        <v>507</v>
      </c>
      <c r="T284" s="65">
        <f>T286+T288+T290+T292+T294+T296+T298+T300+T302+T304</f>
        <v>597</v>
      </c>
      <c r="U284" s="452">
        <f t="shared" si="55"/>
        <v>0.84924623115577891</v>
      </c>
      <c r="V284" s="450">
        <v>21246</v>
      </c>
      <c r="W284" s="413">
        <f t="shared" si="57"/>
        <v>2.3863315447613668E-2</v>
      </c>
      <c r="Z284" s="89">
        <v>14885</v>
      </c>
      <c r="AA284" s="89">
        <f t="shared" si="56"/>
        <v>-14288</v>
      </c>
    </row>
    <row r="285" spans="1:27" s="89" customFormat="1" ht="13.5" customHeight="1" thickBot="1" x14ac:dyDescent="0.25">
      <c r="A285" s="236"/>
      <c r="B285" s="840"/>
      <c r="C285" s="839"/>
      <c r="D285" s="132" t="s">
        <v>77</v>
      </c>
      <c r="E285" s="65">
        <f>E287+E289+E291+E293+E295+E297+E299+E301+E303+E305</f>
        <v>15</v>
      </c>
      <c r="F285" s="65">
        <f t="shared" si="62"/>
        <v>29</v>
      </c>
      <c r="G285" s="65">
        <f t="shared" si="62"/>
        <v>100</v>
      </c>
      <c r="H285" s="65">
        <f t="shared" si="62"/>
        <v>193</v>
      </c>
      <c r="I285" s="65">
        <f t="shared" si="62"/>
        <v>255</v>
      </c>
      <c r="J285" s="65">
        <f t="shared" si="62"/>
        <v>56</v>
      </c>
      <c r="K285" s="65">
        <f t="shared" si="62"/>
        <v>648</v>
      </c>
      <c r="L285" s="65">
        <f t="shared" si="62"/>
        <v>30</v>
      </c>
      <c r="M285" s="65">
        <f t="shared" si="62"/>
        <v>11</v>
      </c>
      <c r="N285" s="65">
        <f t="shared" si="62"/>
        <v>37</v>
      </c>
      <c r="O285" s="65">
        <f t="shared" si="62"/>
        <v>8</v>
      </c>
      <c r="P285" s="65">
        <f t="shared" si="62"/>
        <v>12</v>
      </c>
      <c r="Q285" s="65">
        <f t="shared" si="62"/>
        <v>35</v>
      </c>
      <c r="R285" s="65">
        <f t="shared" si="62"/>
        <v>133</v>
      </c>
      <c r="S285" s="65">
        <f t="shared" si="62"/>
        <v>781</v>
      </c>
      <c r="T285" s="65">
        <f>T287+T289+T291+T293+T295+T297+T299+T301+T303+T305</f>
        <v>856</v>
      </c>
      <c r="U285" s="453">
        <f t="shared" si="55"/>
        <v>0.91238317757009346</v>
      </c>
      <c r="V285" s="450">
        <v>26617</v>
      </c>
      <c r="W285" s="414">
        <f t="shared" si="57"/>
        <v>2.934214975391667E-2</v>
      </c>
      <c r="Z285" s="89">
        <v>19423</v>
      </c>
      <c r="AA285" s="89">
        <f t="shared" si="56"/>
        <v>-18567</v>
      </c>
    </row>
    <row r="286" spans="1:27" s="89" customFormat="1" ht="13.5" customHeight="1" x14ac:dyDescent="0.2">
      <c r="A286" s="236"/>
      <c r="B286" s="236"/>
      <c r="C286" s="841" t="s">
        <v>184</v>
      </c>
      <c r="D286" s="94" t="s">
        <v>335</v>
      </c>
      <c r="E286" s="55">
        <v>10</v>
      </c>
      <c r="F286" s="55">
        <v>15</v>
      </c>
      <c r="G286" s="55">
        <v>48</v>
      </c>
      <c r="H286" s="55">
        <v>52</v>
      </c>
      <c r="I286" s="55">
        <v>132</v>
      </c>
      <c r="J286" s="55">
        <v>18</v>
      </c>
      <c r="K286" s="55">
        <f t="shared" ref="K286:K305" si="63">SUM(E286:J286)</f>
        <v>275</v>
      </c>
      <c r="L286" s="55">
        <v>19</v>
      </c>
      <c r="M286" s="55">
        <v>2</v>
      </c>
      <c r="N286" s="55">
        <v>34</v>
      </c>
      <c r="O286" s="55">
        <v>7</v>
      </c>
      <c r="P286" s="55">
        <v>12</v>
      </c>
      <c r="Q286" s="55">
        <v>20</v>
      </c>
      <c r="R286" s="55">
        <f t="shared" ref="R286:R305" si="64">SUM(L286:Q286)</f>
        <v>94</v>
      </c>
      <c r="S286" s="112">
        <f t="shared" ref="S286:S305" si="65">K286+R286</f>
        <v>369</v>
      </c>
      <c r="T286" s="82">
        <v>331</v>
      </c>
      <c r="U286" s="438">
        <f t="shared" si="55"/>
        <v>1.1148036253776434</v>
      </c>
      <c r="V286" s="432">
        <v>15750</v>
      </c>
      <c r="W286" s="406">
        <f t="shared" si="57"/>
        <v>2.3428571428571427E-2</v>
      </c>
      <c r="Z286" s="89">
        <v>11312</v>
      </c>
      <c r="AA286" s="89">
        <f t="shared" si="56"/>
        <v>-10981</v>
      </c>
    </row>
    <row r="287" spans="1:27" s="89" customFormat="1" ht="13.5" customHeight="1" x14ac:dyDescent="0.2">
      <c r="A287" s="236"/>
      <c r="B287" s="237"/>
      <c r="C287" s="836"/>
      <c r="D287" s="130" t="s">
        <v>77</v>
      </c>
      <c r="E287" s="58">
        <v>13</v>
      </c>
      <c r="F287" s="58">
        <v>21</v>
      </c>
      <c r="G287" s="58">
        <v>88</v>
      </c>
      <c r="H287" s="58">
        <v>97</v>
      </c>
      <c r="I287" s="58">
        <v>190</v>
      </c>
      <c r="J287" s="58">
        <v>32</v>
      </c>
      <c r="K287" s="58">
        <f t="shared" si="63"/>
        <v>441</v>
      </c>
      <c r="L287" s="58">
        <v>21</v>
      </c>
      <c r="M287" s="58">
        <v>2</v>
      </c>
      <c r="N287" s="58">
        <v>37</v>
      </c>
      <c r="O287" s="58">
        <v>7</v>
      </c>
      <c r="P287" s="58">
        <v>12</v>
      </c>
      <c r="Q287" s="58">
        <v>23</v>
      </c>
      <c r="R287" s="58">
        <f t="shared" si="64"/>
        <v>102</v>
      </c>
      <c r="S287" s="110">
        <f t="shared" si="65"/>
        <v>543</v>
      </c>
      <c r="T287" s="79">
        <v>491</v>
      </c>
      <c r="U287" s="449">
        <f t="shared" si="55"/>
        <v>1.1059063136456211</v>
      </c>
      <c r="V287" s="447">
        <v>19278</v>
      </c>
      <c r="W287" s="408">
        <f t="shared" si="57"/>
        <v>2.8166822284469345E-2</v>
      </c>
      <c r="Z287" s="89">
        <v>14257</v>
      </c>
      <c r="AA287" s="89">
        <f t="shared" si="56"/>
        <v>-13766</v>
      </c>
    </row>
    <row r="288" spans="1:27" s="89" customFormat="1" ht="13.5" customHeight="1" x14ac:dyDescent="0.2">
      <c r="A288" s="236"/>
      <c r="B288" s="237"/>
      <c r="C288" s="836" t="s">
        <v>183</v>
      </c>
      <c r="D288" s="130" t="s">
        <v>335</v>
      </c>
      <c r="E288" s="58">
        <v>1</v>
      </c>
      <c r="F288" s="58">
        <v>2</v>
      </c>
      <c r="G288" s="58">
        <v>1</v>
      </c>
      <c r="H288" s="58">
        <v>1</v>
      </c>
      <c r="I288" s="58">
        <v>3</v>
      </c>
      <c r="J288" s="58">
        <v>3</v>
      </c>
      <c r="K288" s="58">
        <f t="shared" si="63"/>
        <v>11</v>
      </c>
      <c r="L288" s="58">
        <v>2</v>
      </c>
      <c r="M288" s="58">
        <v>1</v>
      </c>
      <c r="N288" s="58">
        <v>0</v>
      </c>
      <c r="O288" s="58">
        <v>1</v>
      </c>
      <c r="P288" s="58">
        <v>0</v>
      </c>
      <c r="Q288" s="58">
        <v>0</v>
      </c>
      <c r="R288" s="58">
        <f t="shared" si="64"/>
        <v>4</v>
      </c>
      <c r="S288" s="58">
        <f t="shared" si="65"/>
        <v>15</v>
      </c>
      <c r="T288" s="58">
        <v>34</v>
      </c>
      <c r="U288" s="449">
        <f t="shared" si="55"/>
        <v>0.44117647058823528</v>
      </c>
      <c r="V288" s="447">
        <v>23</v>
      </c>
      <c r="W288" s="408">
        <f t="shared" si="57"/>
        <v>0.65217391304347827</v>
      </c>
      <c r="Z288" s="89">
        <v>0</v>
      </c>
      <c r="AA288" s="89">
        <f t="shared" si="56"/>
        <v>34</v>
      </c>
    </row>
    <row r="289" spans="1:27" s="89" customFormat="1" ht="13.5" customHeight="1" x14ac:dyDescent="0.2">
      <c r="A289" s="236"/>
      <c r="B289" s="237"/>
      <c r="C289" s="836"/>
      <c r="D289" s="130" t="s">
        <v>77</v>
      </c>
      <c r="E289" s="58">
        <v>1</v>
      </c>
      <c r="F289" s="58">
        <v>2</v>
      </c>
      <c r="G289" s="58">
        <v>1</v>
      </c>
      <c r="H289" s="58">
        <v>1</v>
      </c>
      <c r="I289" s="58">
        <v>3</v>
      </c>
      <c r="J289" s="58">
        <v>3</v>
      </c>
      <c r="K289" s="58">
        <f t="shared" si="63"/>
        <v>11</v>
      </c>
      <c r="L289" s="58">
        <v>2</v>
      </c>
      <c r="M289" s="58">
        <v>1</v>
      </c>
      <c r="N289" s="58">
        <v>0</v>
      </c>
      <c r="O289" s="58">
        <v>1</v>
      </c>
      <c r="P289" s="58">
        <v>0</v>
      </c>
      <c r="Q289" s="58">
        <v>0</v>
      </c>
      <c r="R289" s="58">
        <f t="shared" si="64"/>
        <v>4</v>
      </c>
      <c r="S289" s="58">
        <f t="shared" si="65"/>
        <v>15</v>
      </c>
      <c r="T289" s="58">
        <v>34</v>
      </c>
      <c r="U289" s="449">
        <f t="shared" si="55"/>
        <v>0.44117647058823528</v>
      </c>
      <c r="V289" s="447">
        <v>23</v>
      </c>
      <c r="W289" s="408">
        <f t="shared" si="57"/>
        <v>0.65217391304347827</v>
      </c>
      <c r="Z289" s="89">
        <v>0</v>
      </c>
      <c r="AA289" s="89">
        <f t="shared" si="56"/>
        <v>34</v>
      </c>
    </row>
    <row r="290" spans="1:27" s="89" customFormat="1" ht="13.5" customHeight="1" x14ac:dyDescent="0.2">
      <c r="A290" s="236"/>
      <c r="B290" s="237"/>
      <c r="C290" s="836" t="s">
        <v>185</v>
      </c>
      <c r="D290" s="130" t="s">
        <v>335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f t="shared" si="63"/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f t="shared" si="64"/>
        <v>0</v>
      </c>
      <c r="S290" s="58">
        <f t="shared" si="65"/>
        <v>0</v>
      </c>
      <c r="T290" s="58">
        <v>18</v>
      </c>
      <c r="U290" s="449">
        <f t="shared" si="55"/>
        <v>0</v>
      </c>
      <c r="V290" s="447">
        <v>36</v>
      </c>
      <c r="W290" s="408">
        <f t="shared" si="57"/>
        <v>0</v>
      </c>
      <c r="Z290" s="89">
        <v>125</v>
      </c>
      <c r="AA290" s="89">
        <f t="shared" si="56"/>
        <v>-107</v>
      </c>
    </row>
    <row r="291" spans="1:27" s="89" customFormat="1" ht="13.5" customHeight="1" x14ac:dyDescent="0.2">
      <c r="A291" s="236"/>
      <c r="B291" s="237"/>
      <c r="C291" s="836"/>
      <c r="D291" s="130" t="s">
        <v>77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8">
        <f t="shared" si="63"/>
        <v>0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58">
        <f t="shared" si="64"/>
        <v>0</v>
      </c>
      <c r="S291" s="58">
        <f t="shared" si="65"/>
        <v>0</v>
      </c>
      <c r="T291" s="58">
        <v>18</v>
      </c>
      <c r="U291" s="449">
        <f t="shared" si="55"/>
        <v>0</v>
      </c>
      <c r="V291" s="447">
        <v>55</v>
      </c>
      <c r="W291" s="408">
        <f t="shared" si="57"/>
        <v>0</v>
      </c>
      <c r="Z291" s="89">
        <v>125</v>
      </c>
      <c r="AA291" s="89">
        <f t="shared" si="56"/>
        <v>-107</v>
      </c>
    </row>
    <row r="292" spans="1:27" s="89" customFormat="1" ht="13.5" customHeight="1" x14ac:dyDescent="0.2">
      <c r="A292" s="236"/>
      <c r="B292" s="237"/>
      <c r="C292" s="836" t="s">
        <v>186</v>
      </c>
      <c r="D292" s="130" t="s">
        <v>335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f t="shared" si="63"/>
        <v>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8">
        <v>1</v>
      </c>
      <c r="R292" s="58">
        <f t="shared" si="64"/>
        <v>1</v>
      </c>
      <c r="S292" s="58">
        <f t="shared" si="65"/>
        <v>1</v>
      </c>
      <c r="T292" s="58">
        <v>0</v>
      </c>
      <c r="U292" s="449">
        <f t="shared" si="55"/>
        <v>0</v>
      </c>
      <c r="V292" s="447">
        <v>27</v>
      </c>
      <c r="W292" s="408">
        <f t="shared" si="57"/>
        <v>3.7037037037037035E-2</v>
      </c>
      <c r="Z292" s="89">
        <v>14</v>
      </c>
      <c r="AA292" s="89">
        <f t="shared" ref="AA292:AA319" si="66">T292-Z292</f>
        <v>-14</v>
      </c>
    </row>
    <row r="293" spans="1:27" s="89" customFormat="1" ht="13.5" customHeight="1" x14ac:dyDescent="0.2">
      <c r="A293" s="236"/>
      <c r="B293" s="237"/>
      <c r="C293" s="836"/>
      <c r="D293" s="130" t="s">
        <v>77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f t="shared" si="63"/>
        <v>0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8">
        <v>1</v>
      </c>
      <c r="R293" s="58">
        <f t="shared" si="64"/>
        <v>1</v>
      </c>
      <c r="S293" s="58">
        <f t="shared" si="65"/>
        <v>1</v>
      </c>
      <c r="T293" s="58">
        <v>0</v>
      </c>
      <c r="U293" s="449">
        <f t="shared" si="55"/>
        <v>0</v>
      </c>
      <c r="V293" s="447">
        <v>27</v>
      </c>
      <c r="W293" s="408">
        <f t="shared" si="57"/>
        <v>3.7037037037037035E-2</v>
      </c>
      <c r="Z293" s="89">
        <v>14</v>
      </c>
      <c r="AA293" s="89">
        <f t="shared" si="66"/>
        <v>-14</v>
      </c>
    </row>
    <row r="294" spans="1:27" s="89" customFormat="1" ht="13.5" customHeight="1" x14ac:dyDescent="0.2">
      <c r="A294" s="236"/>
      <c r="B294" s="237"/>
      <c r="C294" s="836" t="s">
        <v>187</v>
      </c>
      <c r="D294" s="130" t="s">
        <v>335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f t="shared" si="63"/>
        <v>0</v>
      </c>
      <c r="L294" s="58">
        <v>0</v>
      </c>
      <c r="M294" s="58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f t="shared" si="64"/>
        <v>0</v>
      </c>
      <c r="S294" s="58">
        <f t="shared" si="65"/>
        <v>0</v>
      </c>
      <c r="T294" s="58">
        <v>4</v>
      </c>
      <c r="U294" s="449">
        <f t="shared" si="55"/>
        <v>0</v>
      </c>
      <c r="V294" s="447">
        <v>23</v>
      </c>
      <c r="W294" s="408">
        <f t="shared" si="57"/>
        <v>0</v>
      </c>
      <c r="Z294" s="89">
        <v>17</v>
      </c>
      <c r="AA294" s="89">
        <f t="shared" si="66"/>
        <v>-13</v>
      </c>
    </row>
    <row r="295" spans="1:27" s="89" customFormat="1" ht="13.5" customHeight="1" x14ac:dyDescent="0.2">
      <c r="A295" s="236"/>
      <c r="B295" s="237"/>
      <c r="C295" s="836"/>
      <c r="D295" s="130" t="s">
        <v>77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f t="shared" si="63"/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f t="shared" si="64"/>
        <v>0</v>
      </c>
      <c r="S295" s="58">
        <f t="shared" si="65"/>
        <v>0</v>
      </c>
      <c r="T295" s="58">
        <v>4</v>
      </c>
      <c r="U295" s="449">
        <f t="shared" si="55"/>
        <v>0</v>
      </c>
      <c r="V295" s="447">
        <v>23</v>
      </c>
      <c r="W295" s="408">
        <f t="shared" si="57"/>
        <v>0</v>
      </c>
      <c r="Z295" s="89">
        <v>17</v>
      </c>
      <c r="AA295" s="89">
        <f t="shared" si="66"/>
        <v>-13</v>
      </c>
    </row>
    <row r="296" spans="1:27" s="89" customFormat="1" ht="13.5" customHeight="1" x14ac:dyDescent="0.2">
      <c r="A296" s="236"/>
      <c r="B296" s="237"/>
      <c r="C296" s="836" t="s">
        <v>284</v>
      </c>
      <c r="D296" s="130" t="s">
        <v>335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v>0</v>
      </c>
      <c r="K296" s="58">
        <f t="shared" si="63"/>
        <v>0</v>
      </c>
      <c r="L296" s="58">
        <v>0</v>
      </c>
      <c r="M296" s="58">
        <v>0</v>
      </c>
      <c r="N296" s="58">
        <v>0</v>
      </c>
      <c r="O296" s="58">
        <v>0</v>
      </c>
      <c r="P296" s="58">
        <v>0</v>
      </c>
      <c r="Q296" s="58">
        <v>0</v>
      </c>
      <c r="R296" s="58">
        <f t="shared" si="64"/>
        <v>0</v>
      </c>
      <c r="S296" s="58">
        <f t="shared" si="65"/>
        <v>0</v>
      </c>
      <c r="T296" s="58">
        <v>0</v>
      </c>
      <c r="U296" s="449">
        <f t="shared" si="55"/>
        <v>0</v>
      </c>
      <c r="V296" s="447">
        <v>191</v>
      </c>
      <c r="W296" s="408">
        <f t="shared" si="57"/>
        <v>0</v>
      </c>
      <c r="Z296" s="89">
        <v>226</v>
      </c>
      <c r="AA296" s="89">
        <f t="shared" si="66"/>
        <v>-226</v>
      </c>
    </row>
    <row r="297" spans="1:27" s="89" customFormat="1" ht="13.5" customHeight="1" x14ac:dyDescent="0.2">
      <c r="A297" s="236"/>
      <c r="B297" s="237"/>
      <c r="C297" s="836"/>
      <c r="D297" s="130" t="s">
        <v>77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f t="shared" si="63"/>
        <v>0</v>
      </c>
      <c r="L297" s="58">
        <v>0</v>
      </c>
      <c r="M297" s="58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f t="shared" si="64"/>
        <v>0</v>
      </c>
      <c r="S297" s="58">
        <f t="shared" si="65"/>
        <v>0</v>
      </c>
      <c r="T297" s="58">
        <v>0</v>
      </c>
      <c r="U297" s="449">
        <f t="shared" si="55"/>
        <v>0</v>
      </c>
      <c r="V297" s="447">
        <v>191</v>
      </c>
      <c r="W297" s="408">
        <f t="shared" si="57"/>
        <v>0</v>
      </c>
      <c r="Z297" s="89">
        <v>226</v>
      </c>
      <c r="AA297" s="89">
        <f t="shared" si="66"/>
        <v>-226</v>
      </c>
    </row>
    <row r="298" spans="1:27" s="89" customFormat="1" ht="13.5" customHeight="1" x14ac:dyDescent="0.2">
      <c r="A298" s="236"/>
      <c r="B298" s="237"/>
      <c r="C298" s="836" t="s">
        <v>188</v>
      </c>
      <c r="D298" s="130" t="s">
        <v>335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f t="shared" si="63"/>
        <v>0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f t="shared" si="64"/>
        <v>0</v>
      </c>
      <c r="S298" s="58">
        <f t="shared" si="65"/>
        <v>0</v>
      </c>
      <c r="T298" s="58">
        <v>17</v>
      </c>
      <c r="U298" s="449">
        <f t="shared" si="55"/>
        <v>0</v>
      </c>
      <c r="V298" s="447">
        <v>523</v>
      </c>
      <c r="W298" s="408">
        <f t="shared" si="57"/>
        <v>0</v>
      </c>
      <c r="Z298" s="89">
        <v>259</v>
      </c>
      <c r="AA298" s="89">
        <f t="shared" si="66"/>
        <v>-242</v>
      </c>
    </row>
    <row r="299" spans="1:27" s="89" customFormat="1" ht="13.5" customHeight="1" x14ac:dyDescent="0.2">
      <c r="A299" s="236"/>
      <c r="B299" s="237"/>
      <c r="C299" s="836"/>
      <c r="D299" s="130" t="s">
        <v>77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f t="shared" si="63"/>
        <v>0</v>
      </c>
      <c r="L299" s="58">
        <v>0</v>
      </c>
      <c r="M299" s="58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f t="shared" si="64"/>
        <v>0</v>
      </c>
      <c r="S299" s="58">
        <f t="shared" si="65"/>
        <v>0</v>
      </c>
      <c r="T299" s="58">
        <v>17</v>
      </c>
      <c r="U299" s="449">
        <f t="shared" si="55"/>
        <v>0</v>
      </c>
      <c r="V299" s="447">
        <v>580</v>
      </c>
      <c r="W299" s="408">
        <f t="shared" si="57"/>
        <v>0</v>
      </c>
      <c r="Z299" s="89">
        <v>379</v>
      </c>
      <c r="AA299" s="89">
        <f t="shared" si="66"/>
        <v>-362</v>
      </c>
    </row>
    <row r="300" spans="1:27" s="89" customFormat="1" ht="13.5" customHeight="1" x14ac:dyDescent="0.2">
      <c r="A300" s="236"/>
      <c r="B300" s="237"/>
      <c r="C300" s="836" t="s">
        <v>189</v>
      </c>
      <c r="D300" s="130" t="s">
        <v>335</v>
      </c>
      <c r="E300" s="58">
        <v>1</v>
      </c>
      <c r="F300" s="58">
        <v>0</v>
      </c>
      <c r="G300" s="58">
        <v>6</v>
      </c>
      <c r="H300" s="58">
        <v>10</v>
      </c>
      <c r="I300" s="58">
        <v>11</v>
      </c>
      <c r="J300" s="58">
        <v>7</v>
      </c>
      <c r="K300" s="58">
        <f t="shared" si="63"/>
        <v>35</v>
      </c>
      <c r="L300" s="58">
        <v>0</v>
      </c>
      <c r="M300" s="58">
        <v>0</v>
      </c>
      <c r="N300" s="58">
        <v>0</v>
      </c>
      <c r="O300" s="58">
        <v>0</v>
      </c>
      <c r="P300" s="58">
        <v>0</v>
      </c>
      <c r="Q300" s="58">
        <v>1</v>
      </c>
      <c r="R300" s="58">
        <f t="shared" si="64"/>
        <v>1</v>
      </c>
      <c r="S300" s="58">
        <f t="shared" si="65"/>
        <v>36</v>
      </c>
      <c r="T300" s="58">
        <v>113</v>
      </c>
      <c r="U300" s="449">
        <f t="shared" si="55"/>
        <v>0.31858407079646017</v>
      </c>
      <c r="V300" s="447">
        <v>1306</v>
      </c>
      <c r="W300" s="408">
        <f t="shared" si="57"/>
        <v>2.7565084226646247E-2</v>
      </c>
      <c r="Z300" s="89">
        <v>943</v>
      </c>
      <c r="AA300" s="89">
        <f t="shared" si="66"/>
        <v>-830</v>
      </c>
    </row>
    <row r="301" spans="1:27" s="89" customFormat="1" ht="13.5" customHeight="1" x14ac:dyDescent="0.2">
      <c r="A301" s="236"/>
      <c r="B301" s="237"/>
      <c r="C301" s="836"/>
      <c r="D301" s="130" t="s">
        <v>77</v>
      </c>
      <c r="E301" s="58">
        <v>1</v>
      </c>
      <c r="F301" s="58">
        <v>0</v>
      </c>
      <c r="G301" s="58">
        <v>6</v>
      </c>
      <c r="H301" s="58">
        <v>12</v>
      </c>
      <c r="I301" s="58">
        <v>14</v>
      </c>
      <c r="J301" s="58">
        <v>10</v>
      </c>
      <c r="K301" s="58">
        <f t="shared" si="63"/>
        <v>43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  <c r="Q301" s="58">
        <v>2</v>
      </c>
      <c r="R301" s="58">
        <f t="shared" si="64"/>
        <v>2</v>
      </c>
      <c r="S301" s="58">
        <f t="shared" si="65"/>
        <v>45</v>
      </c>
      <c r="T301" s="58">
        <v>182</v>
      </c>
      <c r="U301" s="449">
        <f t="shared" si="55"/>
        <v>0.24725274725274726</v>
      </c>
      <c r="V301" s="447">
        <v>1683</v>
      </c>
      <c r="W301" s="408">
        <f t="shared" si="57"/>
        <v>2.6737967914438502E-2</v>
      </c>
      <c r="Z301" s="89">
        <v>1556</v>
      </c>
      <c r="AA301" s="89">
        <f t="shared" si="66"/>
        <v>-1374</v>
      </c>
    </row>
    <row r="302" spans="1:27" s="89" customFormat="1" ht="13.5" customHeight="1" x14ac:dyDescent="0.2">
      <c r="A302" s="236"/>
      <c r="B302" s="235"/>
      <c r="C302" s="836" t="s">
        <v>190</v>
      </c>
      <c r="D302" s="130" t="s">
        <v>335</v>
      </c>
      <c r="E302" s="58">
        <v>0</v>
      </c>
      <c r="F302" s="58">
        <v>1</v>
      </c>
      <c r="G302" s="58">
        <v>1</v>
      </c>
      <c r="H302" s="58">
        <v>3</v>
      </c>
      <c r="I302" s="58">
        <v>4</v>
      </c>
      <c r="J302" s="58">
        <v>6</v>
      </c>
      <c r="K302" s="58">
        <f t="shared" si="63"/>
        <v>15</v>
      </c>
      <c r="L302" s="58">
        <v>1</v>
      </c>
      <c r="M302" s="58">
        <v>1</v>
      </c>
      <c r="N302" s="58">
        <v>0</v>
      </c>
      <c r="O302" s="58">
        <v>0</v>
      </c>
      <c r="P302" s="58">
        <v>0</v>
      </c>
      <c r="Q302" s="58">
        <v>1</v>
      </c>
      <c r="R302" s="58">
        <f t="shared" si="64"/>
        <v>3</v>
      </c>
      <c r="S302" s="58">
        <f t="shared" si="65"/>
        <v>18</v>
      </c>
      <c r="T302" s="58">
        <v>44</v>
      </c>
      <c r="U302" s="449">
        <f t="shared" si="55"/>
        <v>0.40909090909090912</v>
      </c>
      <c r="V302" s="447">
        <v>710</v>
      </c>
      <c r="W302" s="408">
        <f t="shared" si="57"/>
        <v>2.5352112676056339E-2</v>
      </c>
      <c r="Z302" s="89">
        <v>430</v>
      </c>
      <c r="AA302" s="89">
        <f t="shared" si="66"/>
        <v>-386</v>
      </c>
    </row>
    <row r="303" spans="1:27" s="89" customFormat="1" ht="13.5" customHeight="1" x14ac:dyDescent="0.2">
      <c r="A303" s="236"/>
      <c r="B303" s="235"/>
      <c r="C303" s="836"/>
      <c r="D303" s="130" t="s">
        <v>77</v>
      </c>
      <c r="E303" s="58">
        <v>0</v>
      </c>
      <c r="F303" s="58">
        <v>2</v>
      </c>
      <c r="G303" s="58">
        <v>1</v>
      </c>
      <c r="H303" s="58">
        <v>6</v>
      </c>
      <c r="I303" s="58">
        <v>7</v>
      </c>
      <c r="J303" s="58">
        <v>11</v>
      </c>
      <c r="K303" s="58">
        <f t="shared" si="63"/>
        <v>27</v>
      </c>
      <c r="L303" s="58">
        <v>3</v>
      </c>
      <c r="M303" s="58">
        <v>3</v>
      </c>
      <c r="N303" s="58">
        <v>0</v>
      </c>
      <c r="O303" s="58">
        <v>0</v>
      </c>
      <c r="P303" s="58">
        <v>0</v>
      </c>
      <c r="Q303" s="58">
        <v>3</v>
      </c>
      <c r="R303" s="58">
        <f t="shared" si="64"/>
        <v>9</v>
      </c>
      <c r="S303" s="58">
        <f t="shared" si="65"/>
        <v>36</v>
      </c>
      <c r="T303" s="58">
        <v>60</v>
      </c>
      <c r="U303" s="449">
        <f t="shared" si="55"/>
        <v>0.6</v>
      </c>
      <c r="V303" s="447">
        <v>710</v>
      </c>
      <c r="W303" s="408">
        <f t="shared" si="57"/>
        <v>5.0704225352112678E-2</v>
      </c>
      <c r="Z303" s="89">
        <v>430</v>
      </c>
      <c r="AA303" s="89">
        <f t="shared" si="66"/>
        <v>-370</v>
      </c>
    </row>
    <row r="304" spans="1:27" s="89" customFormat="1" ht="13.5" customHeight="1" x14ac:dyDescent="0.2">
      <c r="A304" s="236"/>
      <c r="B304" s="235"/>
      <c r="C304" s="836" t="s">
        <v>191</v>
      </c>
      <c r="D304" s="130" t="s">
        <v>335</v>
      </c>
      <c r="E304" s="58">
        <v>0</v>
      </c>
      <c r="F304" s="58">
        <v>4</v>
      </c>
      <c r="G304" s="58">
        <v>4</v>
      </c>
      <c r="H304" s="58">
        <v>32</v>
      </c>
      <c r="I304" s="58">
        <v>19</v>
      </c>
      <c r="J304" s="58">
        <v>0</v>
      </c>
      <c r="K304" s="58">
        <f t="shared" si="63"/>
        <v>59</v>
      </c>
      <c r="L304" s="58">
        <v>2</v>
      </c>
      <c r="M304" s="58">
        <v>5</v>
      </c>
      <c r="N304" s="58">
        <v>0</v>
      </c>
      <c r="O304" s="58">
        <v>0</v>
      </c>
      <c r="P304" s="58">
        <v>0</v>
      </c>
      <c r="Q304" s="58">
        <v>2</v>
      </c>
      <c r="R304" s="58">
        <f t="shared" si="64"/>
        <v>9</v>
      </c>
      <c r="S304" s="110">
        <f t="shared" si="65"/>
        <v>68</v>
      </c>
      <c r="T304" s="79">
        <v>36</v>
      </c>
      <c r="U304" s="449">
        <f t="shared" si="55"/>
        <v>1.8888888888888888</v>
      </c>
      <c r="V304" s="447">
        <v>2657</v>
      </c>
      <c r="W304" s="408">
        <f t="shared" si="57"/>
        <v>2.5592773805043281E-2</v>
      </c>
      <c r="Z304" s="89">
        <v>1559</v>
      </c>
      <c r="AA304" s="89">
        <f t="shared" si="66"/>
        <v>-1523</v>
      </c>
    </row>
    <row r="305" spans="1:27" s="89" customFormat="1" ht="13.5" customHeight="1" thickBot="1" x14ac:dyDescent="0.25">
      <c r="A305" s="236"/>
      <c r="B305" s="235"/>
      <c r="C305" s="837"/>
      <c r="D305" s="95" t="s">
        <v>77</v>
      </c>
      <c r="E305" s="60">
        <v>0</v>
      </c>
      <c r="F305" s="60">
        <v>4</v>
      </c>
      <c r="G305" s="60">
        <v>4</v>
      </c>
      <c r="H305" s="60">
        <v>77</v>
      </c>
      <c r="I305" s="60">
        <v>41</v>
      </c>
      <c r="J305" s="60">
        <v>0</v>
      </c>
      <c r="K305" s="60">
        <f t="shared" si="63"/>
        <v>126</v>
      </c>
      <c r="L305" s="60">
        <v>4</v>
      </c>
      <c r="M305" s="60">
        <v>5</v>
      </c>
      <c r="N305" s="60">
        <v>0</v>
      </c>
      <c r="O305" s="60">
        <v>0</v>
      </c>
      <c r="P305" s="60">
        <v>0</v>
      </c>
      <c r="Q305" s="60">
        <v>6</v>
      </c>
      <c r="R305" s="60">
        <f t="shared" si="64"/>
        <v>15</v>
      </c>
      <c r="S305" s="111">
        <f t="shared" si="65"/>
        <v>141</v>
      </c>
      <c r="T305" s="80">
        <v>50</v>
      </c>
      <c r="U305" s="439">
        <f t="shared" si="55"/>
        <v>2.82</v>
      </c>
      <c r="V305" s="434">
        <v>4047</v>
      </c>
      <c r="W305" s="407">
        <f t="shared" si="57"/>
        <v>3.4840622683469234E-2</v>
      </c>
      <c r="Z305" s="89">
        <v>2419</v>
      </c>
      <c r="AA305" s="89">
        <f t="shared" si="66"/>
        <v>-2369</v>
      </c>
    </row>
    <row r="306" spans="1:27" s="89" customFormat="1" ht="13.5" customHeight="1" x14ac:dyDescent="0.2">
      <c r="A306" s="842" t="s">
        <v>18</v>
      </c>
      <c r="B306" s="843"/>
      <c r="C306" s="844"/>
      <c r="D306" s="133" t="s">
        <v>335</v>
      </c>
      <c r="E306" s="65">
        <f t="shared" ref="E306:N307" si="67">E308</f>
        <v>40</v>
      </c>
      <c r="F306" s="65">
        <f t="shared" si="67"/>
        <v>42</v>
      </c>
      <c r="G306" s="65">
        <f t="shared" si="67"/>
        <v>28</v>
      </c>
      <c r="H306" s="65">
        <f t="shared" si="67"/>
        <v>88</v>
      </c>
      <c r="I306" s="65">
        <f t="shared" si="67"/>
        <v>94</v>
      </c>
      <c r="J306" s="65">
        <f t="shared" si="67"/>
        <v>64</v>
      </c>
      <c r="K306" s="65">
        <f t="shared" si="67"/>
        <v>356</v>
      </c>
      <c r="L306" s="65">
        <f t="shared" si="67"/>
        <v>41</v>
      </c>
      <c r="M306" s="65">
        <f t="shared" si="67"/>
        <v>20</v>
      </c>
      <c r="N306" s="65">
        <f t="shared" si="67"/>
        <v>17</v>
      </c>
      <c r="O306" s="65">
        <f>O308</f>
        <v>38</v>
      </c>
      <c r="P306" s="65">
        <f t="shared" ref="P306:S307" si="68">P308</f>
        <v>114</v>
      </c>
      <c r="Q306" s="65">
        <f t="shared" si="68"/>
        <v>51</v>
      </c>
      <c r="R306" s="65">
        <f t="shared" si="68"/>
        <v>281</v>
      </c>
      <c r="S306" s="65">
        <f t="shared" si="68"/>
        <v>637</v>
      </c>
      <c r="T306" s="65">
        <f>T308</f>
        <v>1051</v>
      </c>
      <c r="U306" s="452">
        <f t="shared" si="55"/>
        <v>0.6060894386298763</v>
      </c>
      <c r="V306" s="450">
        <v>111229</v>
      </c>
      <c r="W306" s="413">
        <f t="shared" si="57"/>
        <v>5.7269237339183125E-3</v>
      </c>
      <c r="Z306" s="89">
        <v>111519</v>
      </c>
      <c r="AA306" s="89">
        <f t="shared" si="66"/>
        <v>-110468</v>
      </c>
    </row>
    <row r="307" spans="1:27" s="89" customFormat="1" ht="13.5" customHeight="1" thickBot="1" x14ac:dyDescent="0.25">
      <c r="A307" s="845"/>
      <c r="B307" s="846"/>
      <c r="C307" s="844"/>
      <c r="D307" s="132" t="s">
        <v>77</v>
      </c>
      <c r="E307" s="68">
        <f t="shared" si="67"/>
        <v>81</v>
      </c>
      <c r="F307" s="68">
        <f t="shared" si="67"/>
        <v>50</v>
      </c>
      <c r="G307" s="68">
        <f t="shared" si="67"/>
        <v>60</v>
      </c>
      <c r="H307" s="68">
        <f t="shared" si="67"/>
        <v>179</v>
      </c>
      <c r="I307" s="68">
        <f t="shared" si="67"/>
        <v>127</v>
      </c>
      <c r="J307" s="68">
        <f t="shared" si="67"/>
        <v>266</v>
      </c>
      <c r="K307" s="68">
        <f t="shared" si="67"/>
        <v>763</v>
      </c>
      <c r="L307" s="68">
        <f t="shared" si="67"/>
        <v>81</v>
      </c>
      <c r="M307" s="68">
        <f t="shared" si="67"/>
        <v>55</v>
      </c>
      <c r="N307" s="68">
        <f t="shared" si="67"/>
        <v>40</v>
      </c>
      <c r="O307" s="68">
        <f>O309</f>
        <v>73</v>
      </c>
      <c r="P307" s="68">
        <f t="shared" si="68"/>
        <v>200</v>
      </c>
      <c r="Q307" s="68">
        <f t="shared" si="68"/>
        <v>154</v>
      </c>
      <c r="R307" s="68">
        <f t="shared" si="68"/>
        <v>603</v>
      </c>
      <c r="S307" s="68">
        <f t="shared" si="68"/>
        <v>1366</v>
      </c>
      <c r="T307" s="68">
        <f>T309</f>
        <v>1422</v>
      </c>
      <c r="U307" s="453">
        <f t="shared" si="55"/>
        <v>0.96061884669479602</v>
      </c>
      <c r="V307" s="451">
        <v>119996</v>
      </c>
      <c r="W307" s="414">
        <f t="shared" si="57"/>
        <v>1.1383712790426348E-2</v>
      </c>
      <c r="Z307" s="89">
        <v>118257</v>
      </c>
      <c r="AA307" s="89">
        <f t="shared" si="66"/>
        <v>-116835</v>
      </c>
    </row>
    <row r="308" spans="1:27" s="89" customFormat="1" ht="13.5" customHeight="1" x14ac:dyDescent="0.2">
      <c r="A308" s="236"/>
      <c r="B308" s="850" t="s">
        <v>331</v>
      </c>
      <c r="C308" s="851"/>
      <c r="D308" s="94" t="s">
        <v>335</v>
      </c>
      <c r="E308" s="55">
        <f>E310+E312+E314+E316+E318+E324+E326+E328+E330+E332+E334+E336+E338+E340+E342+E344+E346+E348</f>
        <v>40</v>
      </c>
      <c r="F308" s="55">
        <f t="shared" ref="F308:S309" si="69">F310+F312+F314+F316+F318+F324+F326+F328+F330+F332+F334+F336+F338+F340+F342+F344+F346+F348</f>
        <v>42</v>
      </c>
      <c r="G308" s="55">
        <f t="shared" si="69"/>
        <v>28</v>
      </c>
      <c r="H308" s="55">
        <f t="shared" si="69"/>
        <v>88</v>
      </c>
      <c r="I308" s="55">
        <f t="shared" si="69"/>
        <v>94</v>
      </c>
      <c r="J308" s="55">
        <f t="shared" si="69"/>
        <v>64</v>
      </c>
      <c r="K308" s="55">
        <f t="shared" si="69"/>
        <v>356</v>
      </c>
      <c r="L308" s="55">
        <f t="shared" si="69"/>
        <v>41</v>
      </c>
      <c r="M308" s="55">
        <f t="shared" si="69"/>
        <v>20</v>
      </c>
      <c r="N308" s="55">
        <f t="shared" si="69"/>
        <v>17</v>
      </c>
      <c r="O308" s="55">
        <f t="shared" si="69"/>
        <v>38</v>
      </c>
      <c r="P308" s="55">
        <f t="shared" si="69"/>
        <v>114</v>
      </c>
      <c r="Q308" s="55">
        <f t="shared" si="69"/>
        <v>51</v>
      </c>
      <c r="R308" s="55">
        <f t="shared" si="69"/>
        <v>281</v>
      </c>
      <c r="S308" s="55">
        <f t="shared" si="69"/>
        <v>637</v>
      </c>
      <c r="T308" s="55">
        <f>T310+T312+T314+T316+T318+T324+T326+T328+T330+T332+T334+T336+T338+T340+T342+T344+T346+T348</f>
        <v>1051</v>
      </c>
      <c r="U308" s="438">
        <f t="shared" si="55"/>
        <v>0.6060894386298763</v>
      </c>
      <c r="V308" s="432">
        <v>111229</v>
      </c>
      <c r="W308" s="406">
        <f t="shared" si="57"/>
        <v>5.7269237339183125E-3</v>
      </c>
      <c r="Z308" s="89">
        <v>111519</v>
      </c>
      <c r="AA308" s="89">
        <f t="shared" si="66"/>
        <v>-110468</v>
      </c>
    </row>
    <row r="309" spans="1:27" s="89" customFormat="1" ht="13.5" customHeight="1" thickBot="1" x14ac:dyDescent="0.25">
      <c r="A309" s="236"/>
      <c r="B309" s="852"/>
      <c r="C309" s="853"/>
      <c r="D309" s="95" t="s">
        <v>77</v>
      </c>
      <c r="E309" s="60">
        <f>E311+E313+E315+E317+E319+E325+E327+E329+E331+E333+E335+E337+E339+E341+E343+E345+E347+E349</f>
        <v>81</v>
      </c>
      <c r="F309" s="60">
        <f t="shared" si="69"/>
        <v>50</v>
      </c>
      <c r="G309" s="60">
        <f t="shared" si="69"/>
        <v>60</v>
      </c>
      <c r="H309" s="60">
        <f t="shared" si="69"/>
        <v>179</v>
      </c>
      <c r="I309" s="60">
        <f t="shared" si="69"/>
        <v>127</v>
      </c>
      <c r="J309" s="60">
        <f t="shared" si="69"/>
        <v>266</v>
      </c>
      <c r="K309" s="60">
        <f t="shared" si="69"/>
        <v>763</v>
      </c>
      <c r="L309" s="60">
        <f t="shared" si="69"/>
        <v>81</v>
      </c>
      <c r="M309" s="60">
        <f t="shared" si="69"/>
        <v>55</v>
      </c>
      <c r="N309" s="60">
        <f t="shared" si="69"/>
        <v>40</v>
      </c>
      <c r="O309" s="60">
        <f t="shared" si="69"/>
        <v>73</v>
      </c>
      <c r="P309" s="60">
        <f t="shared" si="69"/>
        <v>200</v>
      </c>
      <c r="Q309" s="60">
        <f t="shared" si="69"/>
        <v>154</v>
      </c>
      <c r="R309" s="60">
        <f t="shared" si="69"/>
        <v>603</v>
      </c>
      <c r="S309" s="60">
        <f t="shared" si="69"/>
        <v>1366</v>
      </c>
      <c r="T309" s="60">
        <f>T311+T313+T315+T317+T319+T325+T327+T329+T331+T333+T335+T337+T339+T341+T343+T345+T347+T349</f>
        <v>1422</v>
      </c>
      <c r="U309" s="439">
        <f t="shared" si="55"/>
        <v>0.96061884669479602</v>
      </c>
      <c r="V309" s="434">
        <v>119996</v>
      </c>
      <c r="W309" s="407">
        <f t="shared" si="57"/>
        <v>1.1383712790426348E-2</v>
      </c>
      <c r="Z309" s="89">
        <v>118257</v>
      </c>
      <c r="AA309" s="89">
        <f t="shared" si="66"/>
        <v>-116835</v>
      </c>
    </row>
    <row r="310" spans="1:27" s="89" customFormat="1" ht="13.5" customHeight="1" x14ac:dyDescent="0.2">
      <c r="A310" s="236"/>
      <c r="B310" s="236"/>
      <c r="C310" s="841" t="s">
        <v>285</v>
      </c>
      <c r="D310" s="133" t="s">
        <v>335</v>
      </c>
      <c r="E310" s="65">
        <v>7</v>
      </c>
      <c r="F310" s="65">
        <v>1</v>
      </c>
      <c r="G310" s="65">
        <v>4</v>
      </c>
      <c r="H310" s="65">
        <v>19</v>
      </c>
      <c r="I310" s="65">
        <v>7</v>
      </c>
      <c r="J310" s="65">
        <v>10</v>
      </c>
      <c r="K310" s="65">
        <f t="shared" ref="K310:K319" si="70">SUM(E310:J310)</f>
        <v>48</v>
      </c>
      <c r="L310" s="65">
        <v>11</v>
      </c>
      <c r="M310" s="65">
        <v>11</v>
      </c>
      <c r="N310" s="65">
        <v>5</v>
      </c>
      <c r="O310" s="65">
        <v>5</v>
      </c>
      <c r="P310" s="65">
        <v>12</v>
      </c>
      <c r="Q310" s="65">
        <v>23</v>
      </c>
      <c r="R310" s="65">
        <f t="shared" ref="R310:R319" si="71">SUM(L310:Q310)</f>
        <v>67</v>
      </c>
      <c r="S310" s="109">
        <f t="shared" ref="S310:S319" si="72">K310+R310</f>
        <v>115</v>
      </c>
      <c r="T310" s="81">
        <v>95</v>
      </c>
      <c r="U310" s="452">
        <f t="shared" si="55"/>
        <v>1.2105263157894737</v>
      </c>
      <c r="V310" s="450">
        <v>13272</v>
      </c>
      <c r="W310" s="413">
        <f t="shared" si="57"/>
        <v>8.6648583484026515E-3</v>
      </c>
      <c r="Z310" s="89">
        <v>17897</v>
      </c>
      <c r="AA310" s="89">
        <f t="shared" si="66"/>
        <v>-17802</v>
      </c>
    </row>
    <row r="311" spans="1:27" s="89" customFormat="1" ht="13.5" customHeight="1" x14ac:dyDescent="0.2">
      <c r="A311" s="236"/>
      <c r="B311" s="237"/>
      <c r="C311" s="836"/>
      <c r="D311" s="130" t="s">
        <v>77</v>
      </c>
      <c r="E311" s="58">
        <v>37</v>
      </c>
      <c r="F311" s="58">
        <v>1</v>
      </c>
      <c r="G311" s="58">
        <v>34</v>
      </c>
      <c r="H311" s="58">
        <v>101</v>
      </c>
      <c r="I311" s="58">
        <v>9</v>
      </c>
      <c r="J311" s="58">
        <v>206</v>
      </c>
      <c r="K311" s="58">
        <f t="shared" si="70"/>
        <v>388</v>
      </c>
      <c r="L311" s="58">
        <v>47</v>
      </c>
      <c r="M311" s="58">
        <v>42</v>
      </c>
      <c r="N311" s="58">
        <v>26</v>
      </c>
      <c r="O311" s="58">
        <v>35</v>
      </c>
      <c r="P311" s="58">
        <v>84</v>
      </c>
      <c r="Q311" s="58">
        <v>117</v>
      </c>
      <c r="R311" s="58">
        <f t="shared" si="71"/>
        <v>351</v>
      </c>
      <c r="S311" s="110">
        <f t="shared" si="72"/>
        <v>739</v>
      </c>
      <c r="T311" s="79">
        <v>309</v>
      </c>
      <c r="U311" s="449">
        <f t="shared" si="55"/>
        <v>2.3915857605177995</v>
      </c>
      <c r="V311" s="447">
        <v>14228</v>
      </c>
      <c r="W311" s="408">
        <f t="shared" si="57"/>
        <v>5.1939836941242622E-2</v>
      </c>
      <c r="Z311" s="89">
        <v>18983</v>
      </c>
      <c r="AA311" s="89">
        <f t="shared" si="66"/>
        <v>-18674</v>
      </c>
    </row>
    <row r="312" spans="1:27" s="89" customFormat="1" ht="13.5" customHeight="1" x14ac:dyDescent="0.2">
      <c r="A312" s="236"/>
      <c r="B312" s="237"/>
      <c r="C312" s="836" t="s">
        <v>192</v>
      </c>
      <c r="D312" s="130" t="s">
        <v>335</v>
      </c>
      <c r="E312" s="58">
        <v>27</v>
      </c>
      <c r="F312" s="58">
        <v>1</v>
      </c>
      <c r="G312" s="58">
        <v>10</v>
      </c>
      <c r="H312" s="58">
        <v>26</v>
      </c>
      <c r="I312" s="58">
        <v>69</v>
      </c>
      <c r="J312" s="58">
        <v>16</v>
      </c>
      <c r="K312" s="58">
        <f t="shared" si="70"/>
        <v>149</v>
      </c>
      <c r="L312" s="58">
        <v>27</v>
      </c>
      <c r="M312" s="58">
        <v>2</v>
      </c>
      <c r="N312" s="58">
        <v>11</v>
      </c>
      <c r="O312" s="58">
        <v>28</v>
      </c>
      <c r="P312" s="58">
        <v>66</v>
      </c>
      <c r="Q312" s="58">
        <v>14</v>
      </c>
      <c r="R312" s="58">
        <f t="shared" si="71"/>
        <v>148</v>
      </c>
      <c r="S312" s="110">
        <f t="shared" si="72"/>
        <v>297</v>
      </c>
      <c r="T312" s="79">
        <v>456</v>
      </c>
      <c r="U312" s="449">
        <f t="shared" si="55"/>
        <v>0.65131578947368418</v>
      </c>
      <c r="V312" s="447">
        <v>39178</v>
      </c>
      <c r="W312" s="408">
        <f t="shared" si="57"/>
        <v>7.5807851345142683E-3</v>
      </c>
      <c r="Z312" s="89">
        <v>36521</v>
      </c>
      <c r="AA312" s="89">
        <f t="shared" si="66"/>
        <v>-36065</v>
      </c>
    </row>
    <row r="313" spans="1:27" s="89" customFormat="1" ht="13.5" customHeight="1" x14ac:dyDescent="0.2">
      <c r="A313" s="236"/>
      <c r="B313" s="237"/>
      <c r="C313" s="836"/>
      <c r="D313" s="130" t="s">
        <v>77</v>
      </c>
      <c r="E313" s="58">
        <v>37</v>
      </c>
      <c r="F313" s="58">
        <v>1</v>
      </c>
      <c r="G313" s="58">
        <v>12</v>
      </c>
      <c r="H313" s="58">
        <v>34</v>
      </c>
      <c r="I313" s="58">
        <v>99</v>
      </c>
      <c r="J313" s="58">
        <v>20</v>
      </c>
      <c r="K313" s="58">
        <f t="shared" si="70"/>
        <v>203</v>
      </c>
      <c r="L313" s="58">
        <v>31</v>
      </c>
      <c r="M313" s="58">
        <v>2</v>
      </c>
      <c r="N313" s="58">
        <v>13</v>
      </c>
      <c r="O313" s="58">
        <v>33</v>
      </c>
      <c r="P313" s="58">
        <v>80</v>
      </c>
      <c r="Q313" s="58">
        <v>23</v>
      </c>
      <c r="R313" s="58">
        <f t="shared" si="71"/>
        <v>182</v>
      </c>
      <c r="S313" s="110">
        <f t="shared" si="72"/>
        <v>385</v>
      </c>
      <c r="T313" s="79">
        <v>577</v>
      </c>
      <c r="U313" s="449">
        <f t="shared" si="55"/>
        <v>0.66724436741767768</v>
      </c>
      <c r="V313" s="447">
        <v>45262</v>
      </c>
      <c r="W313" s="408">
        <f t="shared" si="57"/>
        <v>8.5060315496442926E-3</v>
      </c>
      <c r="Z313" s="89">
        <v>40723</v>
      </c>
      <c r="AA313" s="89">
        <f t="shared" si="66"/>
        <v>-40146</v>
      </c>
    </row>
    <row r="314" spans="1:27" s="89" customFormat="1" ht="13.5" customHeight="1" x14ac:dyDescent="0.2">
      <c r="A314" s="236"/>
      <c r="B314" s="237"/>
      <c r="C314" s="836" t="s">
        <v>193</v>
      </c>
      <c r="D314" s="130" t="s">
        <v>335</v>
      </c>
      <c r="E314" s="58">
        <v>4</v>
      </c>
      <c r="F314" s="58">
        <v>37</v>
      </c>
      <c r="G314" s="58">
        <v>0</v>
      </c>
      <c r="H314" s="58">
        <v>0</v>
      </c>
      <c r="I314" s="58">
        <v>4</v>
      </c>
      <c r="J314" s="58">
        <v>1</v>
      </c>
      <c r="K314" s="58">
        <f t="shared" si="70"/>
        <v>46</v>
      </c>
      <c r="L314" s="58">
        <v>0</v>
      </c>
      <c r="M314" s="58">
        <v>4</v>
      </c>
      <c r="N314" s="58">
        <v>0</v>
      </c>
      <c r="O314" s="58">
        <v>0</v>
      </c>
      <c r="P314" s="58">
        <v>0</v>
      </c>
      <c r="Q314" s="58">
        <v>0</v>
      </c>
      <c r="R314" s="58">
        <f t="shared" si="71"/>
        <v>4</v>
      </c>
      <c r="S314" s="110">
        <f t="shared" si="72"/>
        <v>50</v>
      </c>
      <c r="T314" s="79">
        <v>80</v>
      </c>
      <c r="U314" s="449">
        <f t="shared" si="55"/>
        <v>0.625</v>
      </c>
      <c r="V314" s="447">
        <v>8541</v>
      </c>
      <c r="W314" s="408">
        <f t="shared" si="57"/>
        <v>5.8541154431565393E-3</v>
      </c>
      <c r="Z314" s="89">
        <v>8480</v>
      </c>
      <c r="AA314" s="89">
        <f t="shared" si="66"/>
        <v>-8400</v>
      </c>
    </row>
    <row r="315" spans="1:27" s="89" customFormat="1" ht="13.5" customHeight="1" x14ac:dyDescent="0.2">
      <c r="A315" s="236"/>
      <c r="B315" s="237"/>
      <c r="C315" s="836"/>
      <c r="D315" s="130" t="s">
        <v>77</v>
      </c>
      <c r="E315" s="58">
        <v>4</v>
      </c>
      <c r="F315" s="58">
        <v>45</v>
      </c>
      <c r="G315" s="58">
        <v>0</v>
      </c>
      <c r="H315" s="58">
        <v>0</v>
      </c>
      <c r="I315" s="58">
        <v>5</v>
      </c>
      <c r="J315" s="58">
        <v>1</v>
      </c>
      <c r="K315" s="58">
        <f t="shared" si="70"/>
        <v>55</v>
      </c>
      <c r="L315" s="58">
        <v>0</v>
      </c>
      <c r="M315" s="58">
        <v>6</v>
      </c>
      <c r="N315" s="58">
        <v>0</v>
      </c>
      <c r="O315" s="58">
        <v>0</v>
      </c>
      <c r="P315" s="58">
        <v>0</v>
      </c>
      <c r="Q315" s="58">
        <v>0</v>
      </c>
      <c r="R315" s="58">
        <f t="shared" si="71"/>
        <v>6</v>
      </c>
      <c r="S315" s="110">
        <f t="shared" si="72"/>
        <v>61</v>
      </c>
      <c r="T315" s="79">
        <v>82</v>
      </c>
      <c r="U315" s="449">
        <f t="shared" si="55"/>
        <v>0.74390243902439024</v>
      </c>
      <c r="V315" s="447">
        <v>8601</v>
      </c>
      <c r="W315" s="408">
        <f t="shared" si="57"/>
        <v>7.0921985815602835E-3</v>
      </c>
      <c r="Z315" s="89">
        <v>8482</v>
      </c>
      <c r="AA315" s="89">
        <f t="shared" si="66"/>
        <v>-8400</v>
      </c>
    </row>
    <row r="316" spans="1:27" s="89" customFormat="1" ht="13.5" customHeight="1" x14ac:dyDescent="0.2">
      <c r="A316" s="236"/>
      <c r="B316" s="237"/>
      <c r="C316" s="836" t="s">
        <v>194</v>
      </c>
      <c r="D316" s="130" t="s">
        <v>335</v>
      </c>
      <c r="E316" s="58">
        <v>0</v>
      </c>
      <c r="F316" s="58">
        <v>0</v>
      </c>
      <c r="G316" s="58">
        <v>0</v>
      </c>
      <c r="H316" s="58">
        <v>0</v>
      </c>
      <c r="I316" s="58">
        <v>0</v>
      </c>
      <c r="J316" s="58">
        <v>0</v>
      </c>
      <c r="K316" s="58">
        <f t="shared" si="70"/>
        <v>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f t="shared" si="71"/>
        <v>0</v>
      </c>
      <c r="S316" s="58">
        <f t="shared" si="72"/>
        <v>0</v>
      </c>
      <c r="T316" s="58">
        <v>1</v>
      </c>
      <c r="U316" s="449">
        <f t="shared" si="55"/>
        <v>0</v>
      </c>
      <c r="V316" s="447">
        <v>53</v>
      </c>
      <c r="W316" s="408">
        <f t="shared" si="57"/>
        <v>0</v>
      </c>
      <c r="Z316" s="89">
        <v>44</v>
      </c>
      <c r="AA316" s="89">
        <f t="shared" si="66"/>
        <v>-43</v>
      </c>
    </row>
    <row r="317" spans="1:27" s="89" customFormat="1" ht="13.5" customHeight="1" x14ac:dyDescent="0.2">
      <c r="A317" s="236"/>
      <c r="B317" s="237"/>
      <c r="C317" s="836"/>
      <c r="D317" s="130" t="s">
        <v>77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f t="shared" si="70"/>
        <v>0</v>
      </c>
      <c r="L317" s="58">
        <v>0</v>
      </c>
      <c r="M317" s="58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f t="shared" si="71"/>
        <v>0</v>
      </c>
      <c r="S317" s="58">
        <f t="shared" si="72"/>
        <v>0</v>
      </c>
      <c r="T317" s="58">
        <v>6</v>
      </c>
      <c r="U317" s="449">
        <f t="shared" si="55"/>
        <v>0</v>
      </c>
      <c r="V317" s="447">
        <v>83</v>
      </c>
      <c r="W317" s="408">
        <f t="shared" si="57"/>
        <v>0</v>
      </c>
      <c r="Z317" s="89">
        <v>66</v>
      </c>
      <c r="AA317" s="89">
        <f t="shared" si="66"/>
        <v>-60</v>
      </c>
    </row>
    <row r="318" spans="1:27" s="89" customFormat="1" ht="13.5" customHeight="1" x14ac:dyDescent="0.2">
      <c r="A318" s="236"/>
      <c r="B318" s="235"/>
      <c r="C318" s="836" t="s">
        <v>195</v>
      </c>
      <c r="D318" s="130" t="s">
        <v>335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f t="shared" si="70"/>
        <v>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f t="shared" si="71"/>
        <v>0</v>
      </c>
      <c r="S318" s="58">
        <f t="shared" si="72"/>
        <v>0</v>
      </c>
      <c r="T318" s="58">
        <v>0</v>
      </c>
      <c r="U318" s="449">
        <f t="shared" si="55"/>
        <v>0</v>
      </c>
      <c r="V318" s="447">
        <v>253</v>
      </c>
      <c r="W318" s="408">
        <f t="shared" si="57"/>
        <v>0</v>
      </c>
      <c r="Z318" s="89">
        <v>383</v>
      </c>
      <c r="AA318" s="89">
        <f t="shared" si="66"/>
        <v>-383</v>
      </c>
    </row>
    <row r="319" spans="1:27" s="89" customFormat="1" ht="13.5" customHeight="1" x14ac:dyDescent="0.2">
      <c r="A319" s="236"/>
      <c r="B319" s="235"/>
      <c r="C319" s="836"/>
      <c r="D319" s="130" t="s">
        <v>77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f t="shared" si="70"/>
        <v>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f t="shared" si="71"/>
        <v>0</v>
      </c>
      <c r="S319" s="58">
        <f t="shared" si="72"/>
        <v>0</v>
      </c>
      <c r="T319" s="58">
        <v>0</v>
      </c>
      <c r="U319" s="449">
        <f t="shared" si="55"/>
        <v>0</v>
      </c>
      <c r="V319" s="447">
        <v>324</v>
      </c>
      <c r="W319" s="408">
        <f t="shared" si="57"/>
        <v>0</v>
      </c>
      <c r="Z319" s="89">
        <v>515</v>
      </c>
      <c r="AA319" s="89">
        <f t="shared" si="66"/>
        <v>-515</v>
      </c>
    </row>
    <row r="320" spans="1:27" s="72" customFormat="1" ht="13.5" customHeight="1" x14ac:dyDescent="0.2">
      <c r="A320" s="237"/>
      <c r="B320" s="237"/>
      <c r="C320" s="88"/>
      <c r="D320" s="237"/>
      <c r="U320" s="131"/>
      <c r="V320" s="415"/>
      <c r="W320" s="416"/>
    </row>
    <row r="321" spans="1:27" s="89" customFormat="1" ht="21.75" customHeight="1" x14ac:dyDescent="0.2">
      <c r="A321" s="77" t="str">
        <f>A257</f>
        <v>５　令和３年度市町村別・月別訪日外国人宿泊者数（延べ人数）</v>
      </c>
      <c r="B321" s="12"/>
      <c r="C321" s="12"/>
      <c r="D321" s="48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411"/>
      <c r="W321" s="411"/>
    </row>
    <row r="322" spans="1:27" s="89" customFormat="1" ht="15.75" customHeight="1" thickBot="1" x14ac:dyDescent="0.25">
      <c r="A322" s="12"/>
      <c r="B322" s="12"/>
      <c r="C322" s="12"/>
      <c r="D322" s="48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53"/>
      <c r="V322" s="411"/>
      <c r="W322" s="412" t="s">
        <v>146</v>
      </c>
    </row>
    <row r="323" spans="1:27" s="114" customFormat="1" ht="13.5" customHeight="1" thickBot="1" x14ac:dyDescent="0.25">
      <c r="A323" s="230" t="s">
        <v>24</v>
      </c>
      <c r="B323" s="230" t="s">
        <v>276</v>
      </c>
      <c r="C323" s="84" t="s">
        <v>277</v>
      </c>
      <c r="D323" s="17" t="s">
        <v>25</v>
      </c>
      <c r="E323" s="17" t="s">
        <v>26</v>
      </c>
      <c r="F323" s="17" t="s">
        <v>27</v>
      </c>
      <c r="G323" s="17" t="s">
        <v>28</v>
      </c>
      <c r="H323" s="17" t="s">
        <v>29</v>
      </c>
      <c r="I323" s="17" t="s">
        <v>30</v>
      </c>
      <c r="J323" s="17" t="s">
        <v>31</v>
      </c>
      <c r="K323" s="17" t="s">
        <v>32</v>
      </c>
      <c r="L323" s="17" t="s">
        <v>33</v>
      </c>
      <c r="M323" s="17" t="s">
        <v>34</v>
      </c>
      <c r="N323" s="17" t="s">
        <v>35</v>
      </c>
      <c r="O323" s="17" t="s">
        <v>36</v>
      </c>
      <c r="P323" s="17" t="s">
        <v>37</v>
      </c>
      <c r="Q323" s="17" t="s">
        <v>38</v>
      </c>
      <c r="R323" s="85" t="s">
        <v>39</v>
      </c>
      <c r="S323" s="128" t="s">
        <v>339</v>
      </c>
      <c r="T323" s="129" t="str">
        <f>$T$3</f>
        <v>Ｒ２年度</v>
      </c>
      <c r="U323" s="17" t="s">
        <v>41</v>
      </c>
      <c r="V323" s="440" t="s">
        <v>433</v>
      </c>
      <c r="W323" s="417" t="s">
        <v>432</v>
      </c>
      <c r="Z323" s="114" t="s">
        <v>405</v>
      </c>
    </row>
    <row r="324" spans="1:27" s="89" customFormat="1" ht="13.5" customHeight="1" x14ac:dyDescent="0.2">
      <c r="A324" s="848" t="s">
        <v>312</v>
      </c>
      <c r="B324" s="848" t="s">
        <v>312</v>
      </c>
      <c r="C324" s="849" t="s">
        <v>196</v>
      </c>
      <c r="D324" s="94" t="s">
        <v>335</v>
      </c>
      <c r="E324" s="55">
        <v>0</v>
      </c>
      <c r="F324" s="55">
        <v>1</v>
      </c>
      <c r="G324" s="55">
        <v>13</v>
      </c>
      <c r="H324" s="55">
        <v>30</v>
      </c>
      <c r="I324" s="55">
        <v>13</v>
      </c>
      <c r="J324" s="55">
        <v>36</v>
      </c>
      <c r="K324" s="55">
        <f t="shared" ref="K324:K349" si="73">SUM(E324:J324)</f>
        <v>93</v>
      </c>
      <c r="L324" s="55">
        <v>3</v>
      </c>
      <c r="M324" s="55">
        <v>1</v>
      </c>
      <c r="N324" s="55">
        <v>1</v>
      </c>
      <c r="O324" s="55">
        <v>5</v>
      </c>
      <c r="P324" s="55">
        <v>36</v>
      </c>
      <c r="Q324" s="55">
        <v>14</v>
      </c>
      <c r="R324" s="55">
        <f t="shared" ref="R324:R349" si="74">SUM(L324:Q324)</f>
        <v>60</v>
      </c>
      <c r="S324" s="112">
        <f t="shared" ref="S324:S349" si="75">K324+R324</f>
        <v>153</v>
      </c>
      <c r="T324" s="55">
        <v>354</v>
      </c>
      <c r="U324" s="438">
        <f t="shared" ref="U324:U383" si="76">IF(T324=0,0,S324/T324)</f>
        <v>0.43220338983050849</v>
      </c>
      <c r="V324" s="432">
        <v>47516</v>
      </c>
      <c r="W324" s="406">
        <f>IF(V324=0,0,S324/V324)</f>
        <v>3.2199680107753178E-3</v>
      </c>
      <c r="Z324" s="89">
        <v>46633</v>
      </c>
      <c r="AA324" s="89">
        <f t="shared" ref="AA324:AA355" si="77">T324-Z324</f>
        <v>-46279</v>
      </c>
    </row>
    <row r="325" spans="1:27" s="89" customFormat="1" ht="13.5" customHeight="1" x14ac:dyDescent="0.2">
      <c r="A325" s="848"/>
      <c r="B325" s="848"/>
      <c r="C325" s="836"/>
      <c r="D325" s="130" t="s">
        <v>77</v>
      </c>
      <c r="E325" s="58">
        <v>0</v>
      </c>
      <c r="F325" s="58">
        <v>1</v>
      </c>
      <c r="G325" s="58">
        <v>13</v>
      </c>
      <c r="H325" s="58">
        <v>30</v>
      </c>
      <c r="I325" s="58">
        <v>13</v>
      </c>
      <c r="J325" s="58">
        <v>37</v>
      </c>
      <c r="K325" s="58">
        <f t="shared" si="73"/>
        <v>94</v>
      </c>
      <c r="L325" s="58">
        <v>3</v>
      </c>
      <c r="M325" s="58">
        <v>1</v>
      </c>
      <c r="N325" s="58">
        <v>1</v>
      </c>
      <c r="O325" s="58">
        <v>5</v>
      </c>
      <c r="P325" s="58">
        <v>36</v>
      </c>
      <c r="Q325" s="58">
        <v>14</v>
      </c>
      <c r="R325" s="58">
        <f t="shared" si="74"/>
        <v>60</v>
      </c>
      <c r="S325" s="110">
        <f t="shared" si="75"/>
        <v>154</v>
      </c>
      <c r="T325" s="58">
        <v>357</v>
      </c>
      <c r="U325" s="449">
        <f t="shared" si="76"/>
        <v>0.43137254901960786</v>
      </c>
      <c r="V325" s="447">
        <v>48461</v>
      </c>
      <c r="W325" s="408">
        <f t="shared" ref="W325:W383" si="78">IF(V325=0,0,S325/V325)</f>
        <v>3.1778130868120756E-3</v>
      </c>
      <c r="Z325" s="89">
        <v>47658</v>
      </c>
      <c r="AA325" s="89">
        <f t="shared" si="77"/>
        <v>-47301</v>
      </c>
    </row>
    <row r="326" spans="1:27" s="89" customFormat="1" ht="13.5" customHeight="1" x14ac:dyDescent="0.2">
      <c r="A326" s="236"/>
      <c r="B326" s="237"/>
      <c r="C326" s="836" t="s">
        <v>197</v>
      </c>
      <c r="D326" s="130" t="s">
        <v>335</v>
      </c>
      <c r="E326" s="58">
        <v>0</v>
      </c>
      <c r="F326" s="58">
        <v>0</v>
      </c>
      <c r="G326" s="58">
        <v>0</v>
      </c>
      <c r="H326" s="58">
        <v>3</v>
      </c>
      <c r="I326" s="58">
        <v>0</v>
      </c>
      <c r="J326" s="58">
        <v>0</v>
      </c>
      <c r="K326" s="58">
        <f t="shared" si="73"/>
        <v>3</v>
      </c>
      <c r="L326" s="58">
        <v>0</v>
      </c>
      <c r="M326" s="58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f t="shared" si="74"/>
        <v>0</v>
      </c>
      <c r="S326" s="58">
        <f t="shared" si="75"/>
        <v>3</v>
      </c>
      <c r="T326" s="58">
        <v>12</v>
      </c>
      <c r="U326" s="449">
        <f t="shared" si="76"/>
        <v>0.25</v>
      </c>
      <c r="V326" s="447">
        <v>683</v>
      </c>
      <c r="W326" s="408">
        <f t="shared" si="78"/>
        <v>4.3923865300146414E-3</v>
      </c>
      <c r="Z326" s="89">
        <v>541</v>
      </c>
      <c r="AA326" s="89">
        <f t="shared" si="77"/>
        <v>-529</v>
      </c>
    </row>
    <row r="327" spans="1:27" s="89" customFormat="1" ht="13.5" customHeight="1" x14ac:dyDescent="0.2">
      <c r="A327" s="236"/>
      <c r="B327" s="237"/>
      <c r="C327" s="836"/>
      <c r="D327" s="130" t="s">
        <v>77</v>
      </c>
      <c r="E327" s="58">
        <v>0</v>
      </c>
      <c r="F327" s="58">
        <v>0</v>
      </c>
      <c r="G327" s="58">
        <v>0</v>
      </c>
      <c r="H327" s="58">
        <v>3</v>
      </c>
      <c r="I327" s="58">
        <v>0</v>
      </c>
      <c r="J327" s="58">
        <v>0</v>
      </c>
      <c r="K327" s="58">
        <f t="shared" si="73"/>
        <v>3</v>
      </c>
      <c r="L327" s="58">
        <v>0</v>
      </c>
      <c r="M327" s="58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f t="shared" si="74"/>
        <v>0</v>
      </c>
      <c r="S327" s="58">
        <f t="shared" si="75"/>
        <v>3</v>
      </c>
      <c r="T327" s="58">
        <v>29</v>
      </c>
      <c r="U327" s="449">
        <f t="shared" si="76"/>
        <v>0.10344827586206896</v>
      </c>
      <c r="V327" s="447">
        <v>1128</v>
      </c>
      <c r="W327" s="408">
        <f t="shared" si="78"/>
        <v>2.6595744680851063E-3</v>
      </c>
      <c r="Z327" s="89">
        <v>739</v>
      </c>
      <c r="AA327" s="89">
        <f t="shared" si="77"/>
        <v>-710</v>
      </c>
    </row>
    <row r="328" spans="1:27" s="89" customFormat="1" ht="13.5" customHeight="1" x14ac:dyDescent="0.2">
      <c r="A328" s="236"/>
      <c r="B328" s="237"/>
      <c r="C328" s="836" t="s">
        <v>198</v>
      </c>
      <c r="D328" s="130" t="s">
        <v>335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f t="shared" si="73"/>
        <v>0</v>
      </c>
      <c r="L328" s="58">
        <v>0</v>
      </c>
      <c r="M328" s="58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f t="shared" si="74"/>
        <v>0</v>
      </c>
      <c r="S328" s="58">
        <f t="shared" si="75"/>
        <v>0</v>
      </c>
      <c r="T328" s="58">
        <v>0</v>
      </c>
      <c r="U328" s="449">
        <f t="shared" si="76"/>
        <v>0</v>
      </c>
      <c r="V328" s="447">
        <v>0</v>
      </c>
      <c r="W328" s="408">
        <f t="shared" si="78"/>
        <v>0</v>
      </c>
      <c r="Z328" s="89">
        <v>2</v>
      </c>
      <c r="AA328" s="89">
        <f t="shared" si="77"/>
        <v>-2</v>
      </c>
    </row>
    <row r="329" spans="1:27" s="89" customFormat="1" ht="13.5" customHeight="1" x14ac:dyDescent="0.2">
      <c r="A329" s="236"/>
      <c r="B329" s="237"/>
      <c r="C329" s="836"/>
      <c r="D329" s="130" t="s">
        <v>77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f t="shared" si="73"/>
        <v>0</v>
      </c>
      <c r="L329" s="58">
        <v>0</v>
      </c>
      <c r="M329" s="58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f t="shared" si="74"/>
        <v>0</v>
      </c>
      <c r="S329" s="58">
        <f t="shared" si="75"/>
        <v>0</v>
      </c>
      <c r="T329" s="58">
        <v>0</v>
      </c>
      <c r="U329" s="449">
        <f t="shared" si="76"/>
        <v>0</v>
      </c>
      <c r="V329" s="447">
        <v>0</v>
      </c>
      <c r="W329" s="408">
        <f t="shared" si="78"/>
        <v>0</v>
      </c>
      <c r="Z329" s="89">
        <v>2</v>
      </c>
      <c r="AA329" s="89">
        <f t="shared" si="77"/>
        <v>-2</v>
      </c>
    </row>
    <row r="330" spans="1:27" s="89" customFormat="1" ht="13.5" customHeight="1" x14ac:dyDescent="0.2">
      <c r="A330" s="236"/>
      <c r="B330" s="237"/>
      <c r="C330" s="836" t="s">
        <v>199</v>
      </c>
      <c r="D330" s="130" t="s">
        <v>335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f t="shared" si="73"/>
        <v>0</v>
      </c>
      <c r="L330" s="58">
        <v>0</v>
      </c>
      <c r="M330" s="58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f t="shared" si="74"/>
        <v>0</v>
      </c>
      <c r="S330" s="58">
        <f t="shared" si="75"/>
        <v>0</v>
      </c>
      <c r="T330" s="58">
        <v>0</v>
      </c>
      <c r="U330" s="449">
        <f t="shared" si="76"/>
        <v>0</v>
      </c>
      <c r="V330" s="447">
        <v>0</v>
      </c>
      <c r="W330" s="408">
        <f t="shared" si="78"/>
        <v>0</v>
      </c>
      <c r="Z330" s="89">
        <v>5</v>
      </c>
      <c r="AA330" s="89">
        <f t="shared" si="77"/>
        <v>-5</v>
      </c>
    </row>
    <row r="331" spans="1:27" s="89" customFormat="1" ht="13.5" customHeight="1" x14ac:dyDescent="0.2">
      <c r="A331" s="236"/>
      <c r="B331" s="237"/>
      <c r="C331" s="836"/>
      <c r="D331" s="130" t="s">
        <v>77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f t="shared" si="73"/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f t="shared" si="74"/>
        <v>0</v>
      </c>
      <c r="S331" s="58">
        <f t="shared" si="75"/>
        <v>0</v>
      </c>
      <c r="T331" s="58">
        <v>0</v>
      </c>
      <c r="U331" s="449">
        <f t="shared" si="76"/>
        <v>0</v>
      </c>
      <c r="V331" s="447">
        <v>0</v>
      </c>
      <c r="W331" s="408">
        <f t="shared" si="78"/>
        <v>0</v>
      </c>
      <c r="Z331" s="89">
        <v>6</v>
      </c>
      <c r="AA331" s="89">
        <f t="shared" si="77"/>
        <v>-6</v>
      </c>
    </row>
    <row r="332" spans="1:27" s="89" customFormat="1" ht="13.5" customHeight="1" x14ac:dyDescent="0.2">
      <c r="A332" s="236"/>
      <c r="B332" s="237"/>
      <c r="C332" s="836" t="s">
        <v>200</v>
      </c>
      <c r="D332" s="130" t="s">
        <v>335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f t="shared" si="73"/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f t="shared" si="74"/>
        <v>0</v>
      </c>
      <c r="S332" s="58">
        <f t="shared" si="75"/>
        <v>0</v>
      </c>
      <c r="T332" s="58">
        <v>0</v>
      </c>
      <c r="U332" s="449">
        <f t="shared" si="76"/>
        <v>0</v>
      </c>
      <c r="V332" s="447">
        <v>0</v>
      </c>
      <c r="W332" s="408">
        <f t="shared" si="78"/>
        <v>0</v>
      </c>
      <c r="Z332" s="89">
        <v>0</v>
      </c>
      <c r="AA332" s="89">
        <f t="shared" si="77"/>
        <v>0</v>
      </c>
    </row>
    <row r="333" spans="1:27" s="89" customFormat="1" ht="13.5" customHeight="1" x14ac:dyDescent="0.2">
      <c r="A333" s="236"/>
      <c r="B333" s="237"/>
      <c r="C333" s="836"/>
      <c r="D333" s="130" t="s">
        <v>77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f t="shared" si="73"/>
        <v>0</v>
      </c>
      <c r="L333" s="58">
        <v>0</v>
      </c>
      <c r="M333" s="58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f t="shared" si="74"/>
        <v>0</v>
      </c>
      <c r="S333" s="58">
        <f t="shared" si="75"/>
        <v>0</v>
      </c>
      <c r="T333" s="58">
        <v>0</v>
      </c>
      <c r="U333" s="449">
        <f t="shared" si="76"/>
        <v>0</v>
      </c>
      <c r="V333" s="447">
        <v>0</v>
      </c>
      <c r="W333" s="408">
        <f t="shared" si="78"/>
        <v>0</v>
      </c>
      <c r="Z333" s="89">
        <v>0</v>
      </c>
      <c r="AA333" s="89">
        <f t="shared" si="77"/>
        <v>0</v>
      </c>
    </row>
    <row r="334" spans="1:27" s="89" customFormat="1" ht="13.5" customHeight="1" x14ac:dyDescent="0.2">
      <c r="A334" s="236"/>
      <c r="B334" s="237"/>
      <c r="C334" s="836" t="s">
        <v>201</v>
      </c>
      <c r="D334" s="130" t="s">
        <v>335</v>
      </c>
      <c r="E334" s="58">
        <v>0</v>
      </c>
      <c r="F334" s="58">
        <v>0</v>
      </c>
      <c r="G334" s="58">
        <v>0</v>
      </c>
      <c r="H334" s="58">
        <v>0</v>
      </c>
      <c r="I334" s="58">
        <v>0</v>
      </c>
      <c r="J334" s="58">
        <v>0</v>
      </c>
      <c r="K334" s="58">
        <f t="shared" si="73"/>
        <v>0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f t="shared" si="74"/>
        <v>0</v>
      </c>
      <c r="S334" s="58">
        <f t="shared" si="75"/>
        <v>0</v>
      </c>
      <c r="T334" s="58">
        <v>4</v>
      </c>
      <c r="U334" s="449">
        <f t="shared" si="76"/>
        <v>0</v>
      </c>
      <c r="V334" s="447">
        <v>25</v>
      </c>
      <c r="W334" s="408">
        <f t="shared" si="78"/>
        <v>0</v>
      </c>
      <c r="Z334" s="89">
        <v>47</v>
      </c>
      <c r="AA334" s="89">
        <f t="shared" si="77"/>
        <v>-43</v>
      </c>
    </row>
    <row r="335" spans="1:27" s="89" customFormat="1" ht="13.5" customHeight="1" x14ac:dyDescent="0.2">
      <c r="A335" s="236"/>
      <c r="B335" s="237"/>
      <c r="C335" s="836"/>
      <c r="D335" s="130" t="s">
        <v>77</v>
      </c>
      <c r="E335" s="58">
        <v>0</v>
      </c>
      <c r="F335" s="58">
        <v>0</v>
      </c>
      <c r="G335" s="58">
        <v>0</v>
      </c>
      <c r="H335" s="58">
        <v>0</v>
      </c>
      <c r="I335" s="58">
        <v>0</v>
      </c>
      <c r="J335" s="58">
        <v>0</v>
      </c>
      <c r="K335" s="58">
        <f t="shared" si="73"/>
        <v>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  <c r="Q335" s="58">
        <v>0</v>
      </c>
      <c r="R335" s="58">
        <f t="shared" si="74"/>
        <v>0</v>
      </c>
      <c r="S335" s="58">
        <f t="shared" si="75"/>
        <v>0</v>
      </c>
      <c r="T335" s="58">
        <v>4</v>
      </c>
      <c r="U335" s="449">
        <f t="shared" si="76"/>
        <v>0</v>
      </c>
      <c r="V335" s="447">
        <v>25</v>
      </c>
      <c r="W335" s="408">
        <f t="shared" si="78"/>
        <v>0</v>
      </c>
      <c r="Z335" s="89">
        <v>52</v>
      </c>
      <c r="AA335" s="89">
        <f t="shared" si="77"/>
        <v>-48</v>
      </c>
    </row>
    <row r="336" spans="1:27" s="89" customFormat="1" ht="13.5" customHeight="1" x14ac:dyDescent="0.2">
      <c r="A336" s="236"/>
      <c r="B336" s="237"/>
      <c r="C336" s="836" t="s">
        <v>286</v>
      </c>
      <c r="D336" s="130" t="s">
        <v>335</v>
      </c>
      <c r="E336" s="58">
        <v>1</v>
      </c>
      <c r="F336" s="58">
        <v>2</v>
      </c>
      <c r="G336" s="58">
        <v>1</v>
      </c>
      <c r="H336" s="58">
        <v>8</v>
      </c>
      <c r="I336" s="58">
        <v>1</v>
      </c>
      <c r="J336" s="58">
        <v>0</v>
      </c>
      <c r="K336" s="58">
        <f t="shared" si="73"/>
        <v>13</v>
      </c>
      <c r="L336" s="58">
        <v>0</v>
      </c>
      <c r="M336" s="58">
        <v>2</v>
      </c>
      <c r="N336" s="58">
        <v>0</v>
      </c>
      <c r="O336" s="58">
        <v>0</v>
      </c>
      <c r="P336" s="58">
        <v>0</v>
      </c>
      <c r="Q336" s="58">
        <v>0</v>
      </c>
      <c r="R336" s="58">
        <f t="shared" si="74"/>
        <v>2</v>
      </c>
      <c r="S336" s="58">
        <f t="shared" si="75"/>
        <v>15</v>
      </c>
      <c r="T336" s="58">
        <v>46</v>
      </c>
      <c r="U336" s="449">
        <f t="shared" si="76"/>
        <v>0.32608695652173914</v>
      </c>
      <c r="V336" s="447">
        <v>1188</v>
      </c>
      <c r="W336" s="408">
        <f t="shared" si="78"/>
        <v>1.2626262626262626E-2</v>
      </c>
      <c r="Z336" s="89">
        <v>560</v>
      </c>
      <c r="AA336" s="89">
        <f t="shared" si="77"/>
        <v>-514</v>
      </c>
    </row>
    <row r="337" spans="1:27" s="89" customFormat="1" ht="13.5" customHeight="1" x14ac:dyDescent="0.2">
      <c r="A337" s="236"/>
      <c r="B337" s="237"/>
      <c r="C337" s="836"/>
      <c r="D337" s="130" t="s">
        <v>77</v>
      </c>
      <c r="E337" s="58">
        <v>1</v>
      </c>
      <c r="F337" s="58">
        <v>2</v>
      </c>
      <c r="G337" s="58">
        <v>1</v>
      </c>
      <c r="H337" s="58">
        <v>9</v>
      </c>
      <c r="I337" s="58">
        <v>1</v>
      </c>
      <c r="J337" s="58">
        <v>0</v>
      </c>
      <c r="K337" s="58">
        <f t="shared" si="73"/>
        <v>14</v>
      </c>
      <c r="L337" s="58">
        <v>0</v>
      </c>
      <c r="M337" s="58">
        <v>4</v>
      </c>
      <c r="N337" s="58">
        <v>0</v>
      </c>
      <c r="O337" s="58">
        <v>0</v>
      </c>
      <c r="P337" s="58">
        <v>0</v>
      </c>
      <c r="Q337" s="58">
        <v>0</v>
      </c>
      <c r="R337" s="58">
        <f t="shared" si="74"/>
        <v>4</v>
      </c>
      <c r="S337" s="58">
        <f t="shared" si="75"/>
        <v>18</v>
      </c>
      <c r="T337" s="58">
        <v>55</v>
      </c>
      <c r="U337" s="449">
        <f t="shared" si="76"/>
        <v>0.32727272727272727</v>
      </c>
      <c r="V337" s="447">
        <v>1305</v>
      </c>
      <c r="W337" s="408">
        <f t="shared" si="78"/>
        <v>1.3793103448275862E-2</v>
      </c>
      <c r="Z337" s="89">
        <v>598</v>
      </c>
      <c r="AA337" s="89">
        <f t="shared" si="77"/>
        <v>-543</v>
      </c>
    </row>
    <row r="338" spans="1:27" s="89" customFormat="1" ht="13.5" customHeight="1" x14ac:dyDescent="0.2">
      <c r="A338" s="236"/>
      <c r="B338" s="237"/>
      <c r="C338" s="836" t="s">
        <v>202</v>
      </c>
      <c r="D338" s="130" t="s">
        <v>335</v>
      </c>
      <c r="E338" s="58">
        <v>0</v>
      </c>
      <c r="F338" s="58">
        <v>0</v>
      </c>
      <c r="G338" s="58">
        <v>0</v>
      </c>
      <c r="H338" s="58">
        <v>0</v>
      </c>
      <c r="I338" s="58">
        <v>0</v>
      </c>
      <c r="J338" s="58">
        <v>0</v>
      </c>
      <c r="K338" s="58">
        <f t="shared" si="73"/>
        <v>0</v>
      </c>
      <c r="L338" s="58">
        <v>0</v>
      </c>
      <c r="M338" s="58">
        <v>0</v>
      </c>
      <c r="N338" s="58">
        <v>0</v>
      </c>
      <c r="O338" s="58">
        <v>0</v>
      </c>
      <c r="P338" s="58">
        <v>0</v>
      </c>
      <c r="Q338" s="58">
        <v>0</v>
      </c>
      <c r="R338" s="58">
        <f t="shared" si="74"/>
        <v>0</v>
      </c>
      <c r="S338" s="58">
        <f t="shared" si="75"/>
        <v>0</v>
      </c>
      <c r="T338" s="58">
        <v>0</v>
      </c>
      <c r="U338" s="449">
        <f t="shared" si="76"/>
        <v>0</v>
      </c>
      <c r="V338" s="447">
        <v>23</v>
      </c>
      <c r="W338" s="408">
        <f t="shared" si="78"/>
        <v>0</v>
      </c>
      <c r="Z338" s="89">
        <v>17</v>
      </c>
      <c r="AA338" s="89">
        <f t="shared" si="77"/>
        <v>-17</v>
      </c>
    </row>
    <row r="339" spans="1:27" s="89" customFormat="1" ht="13.5" customHeight="1" x14ac:dyDescent="0.2">
      <c r="A339" s="236"/>
      <c r="B339" s="237"/>
      <c r="C339" s="836"/>
      <c r="D339" s="130" t="s">
        <v>77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58">
        <f t="shared" si="73"/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58">
        <f t="shared" si="74"/>
        <v>0</v>
      </c>
      <c r="S339" s="58">
        <f t="shared" si="75"/>
        <v>0</v>
      </c>
      <c r="T339" s="58">
        <v>0</v>
      </c>
      <c r="U339" s="449">
        <f t="shared" si="76"/>
        <v>0</v>
      </c>
      <c r="V339" s="447">
        <v>23</v>
      </c>
      <c r="W339" s="408">
        <f t="shared" si="78"/>
        <v>0</v>
      </c>
      <c r="Z339" s="89">
        <v>17</v>
      </c>
      <c r="AA339" s="89">
        <f t="shared" si="77"/>
        <v>-17</v>
      </c>
    </row>
    <row r="340" spans="1:27" s="89" customFormat="1" ht="13.5" customHeight="1" x14ac:dyDescent="0.2">
      <c r="A340" s="236"/>
      <c r="B340" s="237"/>
      <c r="C340" s="836" t="s">
        <v>203</v>
      </c>
      <c r="D340" s="130" t="s">
        <v>335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v>0</v>
      </c>
      <c r="K340" s="58">
        <f t="shared" si="73"/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58">
        <f t="shared" si="74"/>
        <v>0</v>
      </c>
      <c r="S340" s="58">
        <f t="shared" si="75"/>
        <v>0</v>
      </c>
      <c r="T340" s="58">
        <v>0</v>
      </c>
      <c r="U340" s="449">
        <f t="shared" si="76"/>
        <v>0</v>
      </c>
      <c r="V340" s="447">
        <v>136</v>
      </c>
      <c r="W340" s="408">
        <f t="shared" si="78"/>
        <v>0</v>
      </c>
      <c r="Z340" s="89">
        <v>164</v>
      </c>
      <c r="AA340" s="89">
        <f t="shared" si="77"/>
        <v>-164</v>
      </c>
    </row>
    <row r="341" spans="1:27" s="89" customFormat="1" ht="13.5" customHeight="1" x14ac:dyDescent="0.2">
      <c r="A341" s="236"/>
      <c r="B341" s="237"/>
      <c r="C341" s="836"/>
      <c r="D341" s="130" t="s">
        <v>77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f t="shared" si="73"/>
        <v>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  <c r="Q341" s="58">
        <v>0</v>
      </c>
      <c r="R341" s="58">
        <f t="shared" si="74"/>
        <v>0</v>
      </c>
      <c r="S341" s="58">
        <f t="shared" si="75"/>
        <v>0</v>
      </c>
      <c r="T341" s="58">
        <v>0</v>
      </c>
      <c r="U341" s="449">
        <f t="shared" si="76"/>
        <v>0</v>
      </c>
      <c r="V341" s="447">
        <v>136</v>
      </c>
      <c r="W341" s="408">
        <f t="shared" si="78"/>
        <v>0</v>
      </c>
      <c r="Z341" s="89">
        <v>164</v>
      </c>
      <c r="AA341" s="89">
        <f t="shared" si="77"/>
        <v>-164</v>
      </c>
    </row>
    <row r="342" spans="1:27" s="89" customFormat="1" ht="13.5" customHeight="1" x14ac:dyDescent="0.2">
      <c r="A342" s="236"/>
      <c r="B342" s="237"/>
      <c r="C342" s="836" t="s">
        <v>204</v>
      </c>
      <c r="D342" s="130" t="s">
        <v>335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58">
        <f t="shared" si="73"/>
        <v>0</v>
      </c>
      <c r="L342" s="58">
        <v>0</v>
      </c>
      <c r="M342" s="58">
        <v>0</v>
      </c>
      <c r="N342" s="58">
        <v>0</v>
      </c>
      <c r="O342" s="58">
        <v>0</v>
      </c>
      <c r="P342" s="58">
        <v>0</v>
      </c>
      <c r="Q342" s="58">
        <v>0</v>
      </c>
      <c r="R342" s="58">
        <f t="shared" si="74"/>
        <v>0</v>
      </c>
      <c r="S342" s="58">
        <f t="shared" si="75"/>
        <v>0</v>
      </c>
      <c r="T342" s="58">
        <v>0</v>
      </c>
      <c r="U342" s="449">
        <f t="shared" si="76"/>
        <v>0</v>
      </c>
      <c r="V342" s="447">
        <v>41</v>
      </c>
      <c r="W342" s="408">
        <f t="shared" si="78"/>
        <v>0</v>
      </c>
      <c r="Z342" s="89">
        <v>9</v>
      </c>
      <c r="AA342" s="89">
        <f t="shared" si="77"/>
        <v>-9</v>
      </c>
    </row>
    <row r="343" spans="1:27" s="89" customFormat="1" ht="13.5" customHeight="1" x14ac:dyDescent="0.2">
      <c r="A343" s="236"/>
      <c r="B343" s="237"/>
      <c r="C343" s="836"/>
      <c r="D343" s="130" t="s">
        <v>77</v>
      </c>
      <c r="E343" s="58">
        <v>0</v>
      </c>
      <c r="F343" s="58">
        <v>0</v>
      </c>
      <c r="G343" s="58">
        <v>0</v>
      </c>
      <c r="H343" s="58">
        <v>0</v>
      </c>
      <c r="I343" s="58">
        <v>0</v>
      </c>
      <c r="J343" s="58">
        <v>0</v>
      </c>
      <c r="K343" s="58">
        <f t="shared" si="73"/>
        <v>0</v>
      </c>
      <c r="L343" s="58">
        <v>0</v>
      </c>
      <c r="M343" s="58">
        <v>0</v>
      </c>
      <c r="N343" s="58">
        <v>0</v>
      </c>
      <c r="O343" s="58">
        <v>0</v>
      </c>
      <c r="P343" s="58">
        <v>0</v>
      </c>
      <c r="Q343" s="58">
        <v>0</v>
      </c>
      <c r="R343" s="58">
        <f t="shared" si="74"/>
        <v>0</v>
      </c>
      <c r="S343" s="58">
        <f t="shared" si="75"/>
        <v>0</v>
      </c>
      <c r="T343" s="58">
        <v>0</v>
      </c>
      <c r="U343" s="449">
        <f t="shared" si="76"/>
        <v>0</v>
      </c>
      <c r="V343" s="447">
        <v>41</v>
      </c>
      <c r="W343" s="408">
        <f t="shared" si="78"/>
        <v>0</v>
      </c>
      <c r="Z343" s="89">
        <v>9</v>
      </c>
      <c r="AA343" s="89">
        <f t="shared" si="77"/>
        <v>-9</v>
      </c>
    </row>
    <row r="344" spans="1:27" s="89" customFormat="1" ht="13.5" customHeight="1" x14ac:dyDescent="0.2">
      <c r="A344" s="236"/>
      <c r="B344" s="237"/>
      <c r="C344" s="836" t="s">
        <v>205</v>
      </c>
      <c r="D344" s="130" t="s">
        <v>335</v>
      </c>
      <c r="E344" s="58">
        <v>1</v>
      </c>
      <c r="F344" s="58">
        <v>0</v>
      </c>
      <c r="G344" s="58">
        <v>0</v>
      </c>
      <c r="H344" s="58">
        <v>2</v>
      </c>
      <c r="I344" s="58">
        <v>0</v>
      </c>
      <c r="J344" s="58">
        <v>1</v>
      </c>
      <c r="K344" s="58">
        <f t="shared" si="73"/>
        <v>4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  <c r="Q344" s="58">
        <v>0</v>
      </c>
      <c r="R344" s="58">
        <f t="shared" si="74"/>
        <v>0</v>
      </c>
      <c r="S344" s="58">
        <f t="shared" si="75"/>
        <v>4</v>
      </c>
      <c r="T344" s="58">
        <v>2</v>
      </c>
      <c r="U344" s="449">
        <f t="shared" si="76"/>
        <v>2</v>
      </c>
      <c r="V344" s="447">
        <v>44</v>
      </c>
      <c r="W344" s="408">
        <f t="shared" si="78"/>
        <v>9.0909090909090912E-2</v>
      </c>
      <c r="Z344" s="89">
        <v>15</v>
      </c>
      <c r="AA344" s="89">
        <f t="shared" si="77"/>
        <v>-13</v>
      </c>
    </row>
    <row r="345" spans="1:27" s="89" customFormat="1" ht="13.5" customHeight="1" x14ac:dyDescent="0.2">
      <c r="A345" s="236"/>
      <c r="B345" s="237"/>
      <c r="C345" s="836"/>
      <c r="D345" s="130" t="s">
        <v>77</v>
      </c>
      <c r="E345" s="58">
        <v>2</v>
      </c>
      <c r="F345" s="58">
        <v>0</v>
      </c>
      <c r="G345" s="58">
        <v>0</v>
      </c>
      <c r="H345" s="58">
        <v>2</v>
      </c>
      <c r="I345" s="58">
        <v>0</v>
      </c>
      <c r="J345" s="58">
        <v>2</v>
      </c>
      <c r="K345" s="58">
        <f t="shared" si="73"/>
        <v>6</v>
      </c>
      <c r="L345" s="58">
        <v>0</v>
      </c>
      <c r="M345" s="58">
        <v>0</v>
      </c>
      <c r="N345" s="58">
        <v>0</v>
      </c>
      <c r="O345" s="58">
        <v>0</v>
      </c>
      <c r="P345" s="58">
        <v>0</v>
      </c>
      <c r="Q345" s="58">
        <v>0</v>
      </c>
      <c r="R345" s="58">
        <f t="shared" si="74"/>
        <v>0</v>
      </c>
      <c r="S345" s="58">
        <f t="shared" si="75"/>
        <v>6</v>
      </c>
      <c r="T345" s="58">
        <v>2</v>
      </c>
      <c r="U345" s="449">
        <f t="shared" si="76"/>
        <v>3</v>
      </c>
      <c r="V345" s="447">
        <v>45</v>
      </c>
      <c r="W345" s="408">
        <f t="shared" si="78"/>
        <v>0.13333333333333333</v>
      </c>
      <c r="Z345" s="89">
        <v>20</v>
      </c>
      <c r="AA345" s="89">
        <f t="shared" si="77"/>
        <v>-18</v>
      </c>
    </row>
    <row r="346" spans="1:27" s="89" customFormat="1" ht="13.5" customHeight="1" x14ac:dyDescent="0.2">
      <c r="A346" s="236"/>
      <c r="B346" s="235"/>
      <c r="C346" s="836" t="s">
        <v>206</v>
      </c>
      <c r="D346" s="130" t="s">
        <v>335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f t="shared" si="73"/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8">
        <f t="shared" si="74"/>
        <v>0</v>
      </c>
      <c r="S346" s="58">
        <f t="shared" si="75"/>
        <v>0</v>
      </c>
      <c r="T346" s="58">
        <v>1</v>
      </c>
      <c r="U346" s="449">
        <f t="shared" si="76"/>
        <v>0</v>
      </c>
      <c r="V346" s="447">
        <v>219</v>
      </c>
      <c r="W346" s="408">
        <f t="shared" si="78"/>
        <v>0</v>
      </c>
      <c r="Z346" s="89">
        <v>60</v>
      </c>
      <c r="AA346" s="89">
        <f t="shared" si="77"/>
        <v>-59</v>
      </c>
    </row>
    <row r="347" spans="1:27" s="89" customFormat="1" ht="13.5" customHeight="1" x14ac:dyDescent="0.2">
      <c r="A347" s="236"/>
      <c r="B347" s="235"/>
      <c r="C347" s="836"/>
      <c r="D347" s="130" t="s">
        <v>77</v>
      </c>
      <c r="E347" s="58">
        <v>0</v>
      </c>
      <c r="F347" s="58">
        <v>0</v>
      </c>
      <c r="G347" s="58">
        <v>0</v>
      </c>
      <c r="H347" s="58">
        <v>0</v>
      </c>
      <c r="I347" s="58">
        <v>0</v>
      </c>
      <c r="J347" s="58">
        <v>0</v>
      </c>
      <c r="K347" s="58">
        <f t="shared" si="73"/>
        <v>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  <c r="Q347" s="58">
        <v>0</v>
      </c>
      <c r="R347" s="58">
        <f t="shared" si="74"/>
        <v>0</v>
      </c>
      <c r="S347" s="58">
        <f t="shared" si="75"/>
        <v>0</v>
      </c>
      <c r="T347" s="58">
        <v>1</v>
      </c>
      <c r="U347" s="449">
        <f t="shared" si="76"/>
        <v>0</v>
      </c>
      <c r="V347" s="447">
        <v>277</v>
      </c>
      <c r="W347" s="408">
        <f t="shared" si="78"/>
        <v>0</v>
      </c>
      <c r="Z347" s="89">
        <v>68</v>
      </c>
      <c r="AA347" s="89">
        <f t="shared" si="77"/>
        <v>-67</v>
      </c>
    </row>
    <row r="348" spans="1:27" s="89" customFormat="1" ht="13.5" customHeight="1" x14ac:dyDescent="0.2">
      <c r="A348" s="236"/>
      <c r="B348" s="235"/>
      <c r="C348" s="836" t="s">
        <v>296</v>
      </c>
      <c r="D348" s="130" t="s">
        <v>335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f t="shared" si="73"/>
        <v>0</v>
      </c>
      <c r="L348" s="58">
        <v>0</v>
      </c>
      <c r="M348" s="58">
        <v>0</v>
      </c>
      <c r="N348" s="58">
        <v>0</v>
      </c>
      <c r="O348" s="58">
        <v>0</v>
      </c>
      <c r="P348" s="58">
        <v>0</v>
      </c>
      <c r="Q348" s="58">
        <v>0</v>
      </c>
      <c r="R348" s="58">
        <f t="shared" si="74"/>
        <v>0</v>
      </c>
      <c r="S348" s="110">
        <f t="shared" si="75"/>
        <v>0</v>
      </c>
      <c r="T348" s="79">
        <v>0</v>
      </c>
      <c r="U348" s="449">
        <f t="shared" si="76"/>
        <v>0</v>
      </c>
      <c r="V348" s="447">
        <v>57</v>
      </c>
      <c r="W348" s="408">
        <f t="shared" si="78"/>
        <v>0</v>
      </c>
      <c r="Z348" s="89">
        <v>141</v>
      </c>
      <c r="AA348" s="89">
        <f t="shared" si="77"/>
        <v>-141</v>
      </c>
    </row>
    <row r="349" spans="1:27" s="89" customFormat="1" ht="13.5" customHeight="1" thickBot="1" x14ac:dyDescent="0.25">
      <c r="A349" s="236"/>
      <c r="B349" s="235"/>
      <c r="C349" s="837"/>
      <c r="D349" s="95" t="s">
        <v>77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f t="shared" si="73"/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0">
        <f t="shared" si="74"/>
        <v>0</v>
      </c>
      <c r="S349" s="111">
        <f t="shared" si="75"/>
        <v>0</v>
      </c>
      <c r="T349" s="80">
        <v>0</v>
      </c>
      <c r="U349" s="439">
        <f t="shared" si="76"/>
        <v>0</v>
      </c>
      <c r="V349" s="434">
        <v>57</v>
      </c>
      <c r="W349" s="407">
        <f t="shared" si="78"/>
        <v>0</v>
      </c>
      <c r="Z349" s="89">
        <v>155</v>
      </c>
      <c r="AA349" s="89">
        <f t="shared" si="77"/>
        <v>-155</v>
      </c>
    </row>
    <row r="350" spans="1:27" s="89" customFormat="1" ht="13.5" customHeight="1" x14ac:dyDescent="0.2">
      <c r="A350" s="842" t="s">
        <v>19</v>
      </c>
      <c r="B350" s="843"/>
      <c r="C350" s="844"/>
      <c r="D350" s="96" t="s">
        <v>335</v>
      </c>
      <c r="E350" s="65">
        <f>E352</f>
        <v>12</v>
      </c>
      <c r="F350" s="65">
        <f t="shared" ref="F350:N351" si="79">F352</f>
        <v>13</v>
      </c>
      <c r="G350" s="65">
        <f t="shared" si="79"/>
        <v>15</v>
      </c>
      <c r="H350" s="65">
        <f t="shared" si="79"/>
        <v>55</v>
      </c>
      <c r="I350" s="65">
        <f t="shared" si="79"/>
        <v>48</v>
      </c>
      <c r="J350" s="65">
        <f t="shared" si="79"/>
        <v>35</v>
      </c>
      <c r="K350" s="65">
        <f t="shared" si="79"/>
        <v>178</v>
      </c>
      <c r="L350" s="65">
        <f t="shared" si="79"/>
        <v>25</v>
      </c>
      <c r="M350" s="65">
        <f t="shared" si="79"/>
        <v>22</v>
      </c>
      <c r="N350" s="65">
        <f t="shared" si="79"/>
        <v>21</v>
      </c>
      <c r="O350" s="65">
        <f>O352</f>
        <v>22</v>
      </c>
      <c r="P350" s="65">
        <f t="shared" ref="P350:T351" si="80">P352</f>
        <v>34</v>
      </c>
      <c r="Q350" s="65">
        <f t="shared" si="80"/>
        <v>38</v>
      </c>
      <c r="R350" s="65">
        <f t="shared" si="80"/>
        <v>162</v>
      </c>
      <c r="S350" s="65">
        <f t="shared" si="80"/>
        <v>340</v>
      </c>
      <c r="T350" s="65">
        <f t="shared" si="80"/>
        <v>519</v>
      </c>
      <c r="U350" s="452">
        <f t="shared" si="76"/>
        <v>0.65510597302504814</v>
      </c>
      <c r="V350" s="450">
        <v>110835</v>
      </c>
      <c r="W350" s="413">
        <f t="shared" si="78"/>
        <v>3.0676230432625075E-3</v>
      </c>
      <c r="Z350" s="89">
        <v>113590</v>
      </c>
      <c r="AA350" s="89">
        <f t="shared" si="77"/>
        <v>-113071</v>
      </c>
    </row>
    <row r="351" spans="1:27" s="89" customFormat="1" ht="13.5" customHeight="1" thickBot="1" x14ac:dyDescent="0.25">
      <c r="A351" s="845"/>
      <c r="B351" s="846"/>
      <c r="C351" s="844"/>
      <c r="D351" s="99" t="s">
        <v>77</v>
      </c>
      <c r="E351" s="68">
        <f>E353</f>
        <v>12</v>
      </c>
      <c r="F351" s="68">
        <f t="shared" si="79"/>
        <v>13</v>
      </c>
      <c r="G351" s="68">
        <f t="shared" si="79"/>
        <v>51</v>
      </c>
      <c r="H351" s="68">
        <f t="shared" si="79"/>
        <v>136</v>
      </c>
      <c r="I351" s="68">
        <f t="shared" si="79"/>
        <v>131</v>
      </c>
      <c r="J351" s="68">
        <f t="shared" si="79"/>
        <v>35</v>
      </c>
      <c r="K351" s="68">
        <f t="shared" si="79"/>
        <v>378</v>
      </c>
      <c r="L351" s="68">
        <f t="shared" si="79"/>
        <v>25</v>
      </c>
      <c r="M351" s="68">
        <f t="shared" si="79"/>
        <v>22</v>
      </c>
      <c r="N351" s="68">
        <f t="shared" si="79"/>
        <v>33</v>
      </c>
      <c r="O351" s="68">
        <f>O353</f>
        <v>31</v>
      </c>
      <c r="P351" s="68">
        <f t="shared" si="80"/>
        <v>35</v>
      </c>
      <c r="Q351" s="68">
        <f t="shared" si="80"/>
        <v>92</v>
      </c>
      <c r="R351" s="68">
        <f t="shared" si="80"/>
        <v>238</v>
      </c>
      <c r="S351" s="68">
        <f t="shared" si="80"/>
        <v>616</v>
      </c>
      <c r="T351" s="68">
        <f t="shared" si="80"/>
        <v>597</v>
      </c>
      <c r="U351" s="453">
        <f t="shared" si="76"/>
        <v>1.0318257956448911</v>
      </c>
      <c r="V351" s="451">
        <v>162704</v>
      </c>
      <c r="W351" s="414">
        <f t="shared" si="78"/>
        <v>3.7860163241223324E-3</v>
      </c>
      <c r="Z351" s="89">
        <v>160521</v>
      </c>
      <c r="AA351" s="89">
        <f t="shared" si="77"/>
        <v>-159924</v>
      </c>
    </row>
    <row r="352" spans="1:27" s="89" customFormat="1" ht="13.5" customHeight="1" x14ac:dyDescent="0.2">
      <c r="A352" s="236"/>
      <c r="B352" s="838" t="s">
        <v>332</v>
      </c>
      <c r="C352" s="847"/>
      <c r="D352" s="94" t="s">
        <v>335</v>
      </c>
      <c r="E352" s="55">
        <f>E354+E356+E358+E360+E362+E364+E366+E368+E370+E372+E374+E376+E378+E380+E382+E388+E390+E392+E394</f>
        <v>12</v>
      </c>
      <c r="F352" s="55">
        <f t="shared" ref="F352:S353" si="81">F354+F356+F358+F360+F362+F364+F366+F368+F370+F372+F374+F376+F378+F380+F382+F388+F390+F392+F394</f>
        <v>13</v>
      </c>
      <c r="G352" s="55">
        <f t="shared" si="81"/>
        <v>15</v>
      </c>
      <c r="H352" s="55">
        <f t="shared" si="81"/>
        <v>55</v>
      </c>
      <c r="I352" s="55">
        <f t="shared" si="81"/>
        <v>48</v>
      </c>
      <c r="J352" s="55">
        <f t="shared" si="81"/>
        <v>35</v>
      </c>
      <c r="K352" s="55">
        <f t="shared" si="81"/>
        <v>178</v>
      </c>
      <c r="L352" s="55">
        <f t="shared" si="81"/>
        <v>25</v>
      </c>
      <c r="M352" s="55">
        <f t="shared" si="81"/>
        <v>22</v>
      </c>
      <c r="N352" s="55">
        <f t="shared" si="81"/>
        <v>21</v>
      </c>
      <c r="O352" s="55">
        <f t="shared" si="81"/>
        <v>22</v>
      </c>
      <c r="P352" s="55">
        <f t="shared" si="81"/>
        <v>34</v>
      </c>
      <c r="Q352" s="55">
        <f t="shared" si="81"/>
        <v>38</v>
      </c>
      <c r="R352" s="55">
        <f t="shared" si="81"/>
        <v>162</v>
      </c>
      <c r="S352" s="55">
        <f t="shared" si="81"/>
        <v>340</v>
      </c>
      <c r="T352" s="55">
        <f>T354+T356+T358+T360+T362+T364+T366+T368+T370+T372+T374+T376+T378+T380+T382+T388+T390+T392+T394</f>
        <v>519</v>
      </c>
      <c r="U352" s="438">
        <f t="shared" si="76"/>
        <v>0.65510597302504814</v>
      </c>
      <c r="V352" s="432">
        <v>110835</v>
      </c>
      <c r="W352" s="406">
        <f t="shared" si="78"/>
        <v>3.0676230432625075E-3</v>
      </c>
      <c r="Z352" s="89">
        <v>113590</v>
      </c>
      <c r="AA352" s="89">
        <f t="shared" si="77"/>
        <v>-113071</v>
      </c>
    </row>
    <row r="353" spans="1:27" s="89" customFormat="1" ht="13.5" customHeight="1" thickBot="1" x14ac:dyDescent="0.25">
      <c r="A353" s="236"/>
      <c r="B353" s="840"/>
      <c r="C353" s="839"/>
      <c r="D353" s="95" t="s">
        <v>77</v>
      </c>
      <c r="E353" s="60">
        <f>E355+E357+E359+E361+E363+E365+E367+E369+E371+E373+E375+E377+E379+E381+E383+E389+E391+E393+E395</f>
        <v>12</v>
      </c>
      <c r="F353" s="60">
        <f t="shared" si="81"/>
        <v>13</v>
      </c>
      <c r="G353" s="60">
        <f t="shared" si="81"/>
        <v>51</v>
      </c>
      <c r="H353" s="60">
        <f t="shared" si="81"/>
        <v>136</v>
      </c>
      <c r="I353" s="60">
        <f t="shared" si="81"/>
        <v>131</v>
      </c>
      <c r="J353" s="60">
        <f t="shared" si="81"/>
        <v>35</v>
      </c>
      <c r="K353" s="60">
        <f t="shared" si="81"/>
        <v>378</v>
      </c>
      <c r="L353" s="60">
        <f t="shared" si="81"/>
        <v>25</v>
      </c>
      <c r="M353" s="60">
        <f t="shared" si="81"/>
        <v>22</v>
      </c>
      <c r="N353" s="60">
        <f t="shared" si="81"/>
        <v>33</v>
      </c>
      <c r="O353" s="60">
        <f t="shared" si="81"/>
        <v>31</v>
      </c>
      <c r="P353" s="60">
        <f t="shared" si="81"/>
        <v>35</v>
      </c>
      <c r="Q353" s="60">
        <f t="shared" si="81"/>
        <v>92</v>
      </c>
      <c r="R353" s="60">
        <f t="shared" si="81"/>
        <v>238</v>
      </c>
      <c r="S353" s="60">
        <f t="shared" si="81"/>
        <v>616</v>
      </c>
      <c r="T353" s="60">
        <f>T355+T357+T359+T361+T363+T365+T367+T369+T371+T373+T375+T377+T379+T381+T383+T389+T391+T393+T395</f>
        <v>597</v>
      </c>
      <c r="U353" s="439">
        <f t="shared" si="76"/>
        <v>1.0318257956448911</v>
      </c>
      <c r="V353" s="434">
        <v>162704</v>
      </c>
      <c r="W353" s="407">
        <f t="shared" si="78"/>
        <v>3.7860163241223324E-3</v>
      </c>
      <c r="Z353" s="89">
        <v>160521</v>
      </c>
      <c r="AA353" s="89">
        <f t="shared" si="77"/>
        <v>-159924</v>
      </c>
    </row>
    <row r="354" spans="1:27" s="89" customFormat="1" ht="13.5" customHeight="1" x14ac:dyDescent="0.2">
      <c r="A354" s="236"/>
      <c r="B354" s="236"/>
      <c r="C354" s="841" t="s">
        <v>207</v>
      </c>
      <c r="D354" s="94" t="s">
        <v>335</v>
      </c>
      <c r="E354" s="55">
        <v>12</v>
      </c>
      <c r="F354" s="55">
        <v>12</v>
      </c>
      <c r="G354" s="55">
        <v>13</v>
      </c>
      <c r="H354" s="55">
        <v>37</v>
      </c>
      <c r="I354" s="55">
        <v>31</v>
      </c>
      <c r="J354" s="55">
        <v>32</v>
      </c>
      <c r="K354" s="55">
        <f t="shared" ref="K354:K383" si="82">SUM(E354:J354)</f>
        <v>137</v>
      </c>
      <c r="L354" s="55">
        <v>22</v>
      </c>
      <c r="M354" s="55">
        <v>22</v>
      </c>
      <c r="N354" s="55">
        <v>19</v>
      </c>
      <c r="O354" s="55">
        <v>20</v>
      </c>
      <c r="P354" s="55">
        <v>31</v>
      </c>
      <c r="Q354" s="55">
        <v>33</v>
      </c>
      <c r="R354" s="55">
        <f t="shared" ref="R354:R383" si="83">SUM(L354:Q354)</f>
        <v>147</v>
      </c>
      <c r="S354" s="112">
        <f t="shared" ref="S354:S383" si="84">K354+R354</f>
        <v>284</v>
      </c>
      <c r="T354" s="82">
        <v>433</v>
      </c>
      <c r="U354" s="438">
        <f t="shared" si="76"/>
        <v>0.65588914549653576</v>
      </c>
      <c r="V354" s="432">
        <v>25750</v>
      </c>
      <c r="W354" s="406">
        <f t="shared" si="78"/>
        <v>1.1029126213592233E-2</v>
      </c>
      <c r="Z354" s="89">
        <v>11871</v>
      </c>
      <c r="AA354" s="89">
        <f t="shared" si="77"/>
        <v>-11438</v>
      </c>
    </row>
    <row r="355" spans="1:27" s="89" customFormat="1" ht="13.5" customHeight="1" x14ac:dyDescent="0.2">
      <c r="A355" s="236"/>
      <c r="B355" s="237"/>
      <c r="C355" s="836"/>
      <c r="D355" s="130" t="s">
        <v>77</v>
      </c>
      <c r="E355" s="58">
        <v>12</v>
      </c>
      <c r="F355" s="58">
        <v>12</v>
      </c>
      <c r="G355" s="58">
        <v>49</v>
      </c>
      <c r="H355" s="58">
        <v>117</v>
      </c>
      <c r="I355" s="58">
        <v>114</v>
      </c>
      <c r="J355" s="58">
        <v>32</v>
      </c>
      <c r="K355" s="58">
        <f t="shared" si="82"/>
        <v>336</v>
      </c>
      <c r="L355" s="58">
        <v>22</v>
      </c>
      <c r="M355" s="58">
        <v>22</v>
      </c>
      <c r="N355" s="58">
        <v>31</v>
      </c>
      <c r="O355" s="58">
        <v>29</v>
      </c>
      <c r="P355" s="58">
        <v>31</v>
      </c>
      <c r="Q355" s="58">
        <v>75</v>
      </c>
      <c r="R355" s="58">
        <f t="shared" si="83"/>
        <v>210</v>
      </c>
      <c r="S355" s="110">
        <f t="shared" si="84"/>
        <v>546</v>
      </c>
      <c r="T355" s="79">
        <v>488</v>
      </c>
      <c r="U355" s="449">
        <f t="shared" si="76"/>
        <v>1.1188524590163935</v>
      </c>
      <c r="V355" s="447">
        <v>29096</v>
      </c>
      <c r="W355" s="408">
        <f t="shared" si="78"/>
        <v>1.8765466043442397E-2</v>
      </c>
      <c r="Z355" s="89">
        <v>15267</v>
      </c>
      <c r="AA355" s="89">
        <f t="shared" si="77"/>
        <v>-14779</v>
      </c>
    </row>
    <row r="356" spans="1:27" s="89" customFormat="1" ht="13.5" customHeight="1" x14ac:dyDescent="0.2">
      <c r="A356" s="236"/>
      <c r="B356" s="237"/>
      <c r="C356" s="836" t="s">
        <v>208</v>
      </c>
      <c r="D356" s="130" t="s">
        <v>335</v>
      </c>
      <c r="E356" s="58">
        <v>0</v>
      </c>
      <c r="F356" s="58">
        <v>0</v>
      </c>
      <c r="G356" s="58">
        <v>2</v>
      </c>
      <c r="H356" s="58">
        <v>2</v>
      </c>
      <c r="I356" s="58">
        <v>0</v>
      </c>
      <c r="J356" s="58">
        <v>3</v>
      </c>
      <c r="K356" s="58">
        <f t="shared" si="82"/>
        <v>7</v>
      </c>
      <c r="L356" s="58">
        <v>2</v>
      </c>
      <c r="M356" s="58">
        <v>0</v>
      </c>
      <c r="N356" s="58">
        <v>0</v>
      </c>
      <c r="O356" s="58">
        <v>0</v>
      </c>
      <c r="P356" s="58">
        <v>0</v>
      </c>
      <c r="Q356" s="58">
        <v>0</v>
      </c>
      <c r="R356" s="58">
        <f t="shared" si="83"/>
        <v>2</v>
      </c>
      <c r="S356" s="58">
        <f t="shared" si="84"/>
        <v>9</v>
      </c>
      <c r="T356" s="58">
        <v>22</v>
      </c>
      <c r="U356" s="449">
        <f t="shared" si="76"/>
        <v>0.40909090909090912</v>
      </c>
      <c r="V356" s="447">
        <v>56397</v>
      </c>
      <c r="W356" s="408">
        <f t="shared" si="78"/>
        <v>1.5958295654024151E-4</v>
      </c>
      <c r="Z356" s="89">
        <v>62873</v>
      </c>
      <c r="AA356" s="89">
        <f t="shared" ref="AA356:AA383" si="85">T356-Z356</f>
        <v>-62851</v>
      </c>
    </row>
    <row r="357" spans="1:27" s="89" customFormat="1" ht="13.5" customHeight="1" x14ac:dyDescent="0.2">
      <c r="A357" s="236"/>
      <c r="B357" s="237"/>
      <c r="C357" s="836"/>
      <c r="D357" s="130" t="s">
        <v>77</v>
      </c>
      <c r="E357" s="58">
        <v>0</v>
      </c>
      <c r="F357" s="58">
        <v>0</v>
      </c>
      <c r="G357" s="58">
        <v>2</v>
      </c>
      <c r="H357" s="58">
        <v>3</v>
      </c>
      <c r="I357" s="58">
        <v>0</v>
      </c>
      <c r="J357" s="58">
        <v>3</v>
      </c>
      <c r="K357" s="58">
        <f t="shared" si="82"/>
        <v>8</v>
      </c>
      <c r="L357" s="58">
        <v>2</v>
      </c>
      <c r="M357" s="58">
        <v>0</v>
      </c>
      <c r="N357" s="58">
        <v>0</v>
      </c>
      <c r="O357" s="58">
        <v>0</v>
      </c>
      <c r="P357" s="58">
        <v>0</v>
      </c>
      <c r="Q357" s="58">
        <v>0</v>
      </c>
      <c r="R357" s="58">
        <f t="shared" si="83"/>
        <v>2</v>
      </c>
      <c r="S357" s="58">
        <f t="shared" si="84"/>
        <v>10</v>
      </c>
      <c r="T357" s="58">
        <v>22</v>
      </c>
      <c r="U357" s="449">
        <f t="shared" si="76"/>
        <v>0.45454545454545453</v>
      </c>
      <c r="V357" s="447">
        <v>57605</v>
      </c>
      <c r="W357" s="408">
        <f t="shared" si="78"/>
        <v>1.7359604201024216E-4</v>
      </c>
      <c r="Z357" s="89">
        <v>63073</v>
      </c>
      <c r="AA357" s="89">
        <f t="shared" si="85"/>
        <v>-63051</v>
      </c>
    </row>
    <row r="358" spans="1:27" s="89" customFormat="1" ht="13.5" customHeight="1" x14ac:dyDescent="0.2">
      <c r="A358" s="236"/>
      <c r="B358" s="237"/>
      <c r="C358" s="836" t="s">
        <v>209</v>
      </c>
      <c r="D358" s="130" t="s">
        <v>335</v>
      </c>
      <c r="E358" s="58">
        <v>0</v>
      </c>
      <c r="F358" s="58">
        <v>0</v>
      </c>
      <c r="G358" s="58">
        <v>0</v>
      </c>
      <c r="H358" s="58">
        <v>0</v>
      </c>
      <c r="I358" s="58">
        <v>0</v>
      </c>
      <c r="J358" s="58">
        <v>0</v>
      </c>
      <c r="K358" s="58">
        <f t="shared" si="82"/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58">
        <f t="shared" si="83"/>
        <v>0</v>
      </c>
      <c r="S358" s="58">
        <f t="shared" si="84"/>
        <v>0</v>
      </c>
      <c r="T358" s="58">
        <v>1</v>
      </c>
      <c r="U358" s="449">
        <f t="shared" si="76"/>
        <v>0</v>
      </c>
      <c r="V358" s="447">
        <v>75</v>
      </c>
      <c r="W358" s="408">
        <f t="shared" si="78"/>
        <v>0</v>
      </c>
      <c r="Z358" s="89">
        <v>80</v>
      </c>
      <c r="AA358" s="89">
        <f t="shared" si="85"/>
        <v>-79</v>
      </c>
    </row>
    <row r="359" spans="1:27" s="89" customFormat="1" ht="13.5" customHeight="1" x14ac:dyDescent="0.2">
      <c r="A359" s="236"/>
      <c r="B359" s="237"/>
      <c r="C359" s="836"/>
      <c r="D359" s="130" t="s">
        <v>77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v>0</v>
      </c>
      <c r="K359" s="58">
        <f t="shared" si="82"/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f t="shared" si="83"/>
        <v>0</v>
      </c>
      <c r="S359" s="58">
        <f t="shared" si="84"/>
        <v>0</v>
      </c>
      <c r="T359" s="58">
        <v>4</v>
      </c>
      <c r="U359" s="449">
        <f t="shared" si="76"/>
        <v>0</v>
      </c>
      <c r="V359" s="447">
        <v>279</v>
      </c>
      <c r="W359" s="408">
        <f t="shared" si="78"/>
        <v>0</v>
      </c>
      <c r="Z359" s="89">
        <v>173</v>
      </c>
      <c r="AA359" s="89">
        <f t="shared" si="85"/>
        <v>-169</v>
      </c>
    </row>
    <row r="360" spans="1:27" s="89" customFormat="1" ht="13.5" customHeight="1" x14ac:dyDescent="0.2">
      <c r="A360" s="236"/>
      <c r="B360" s="237"/>
      <c r="C360" s="836" t="s">
        <v>210</v>
      </c>
      <c r="D360" s="130" t="s">
        <v>335</v>
      </c>
      <c r="E360" s="58">
        <v>0</v>
      </c>
      <c r="F360" s="58">
        <v>0</v>
      </c>
      <c r="G360" s="58">
        <v>0</v>
      </c>
      <c r="H360" s="58">
        <v>0</v>
      </c>
      <c r="I360" s="58">
        <v>0</v>
      </c>
      <c r="J360" s="58">
        <v>0</v>
      </c>
      <c r="K360" s="58">
        <f t="shared" si="82"/>
        <v>0</v>
      </c>
      <c r="L360" s="58">
        <v>0</v>
      </c>
      <c r="M360" s="58">
        <v>0</v>
      </c>
      <c r="N360" s="58">
        <v>0</v>
      </c>
      <c r="O360" s="58">
        <v>0</v>
      </c>
      <c r="P360" s="58">
        <v>0</v>
      </c>
      <c r="Q360" s="58">
        <v>0</v>
      </c>
      <c r="R360" s="58">
        <f t="shared" si="83"/>
        <v>0</v>
      </c>
      <c r="S360" s="58">
        <f t="shared" si="84"/>
        <v>0</v>
      </c>
      <c r="T360" s="58">
        <v>0</v>
      </c>
      <c r="U360" s="449">
        <f t="shared" si="76"/>
        <v>0</v>
      </c>
      <c r="V360" s="447">
        <v>2678</v>
      </c>
      <c r="W360" s="408">
        <f t="shared" si="78"/>
        <v>0</v>
      </c>
      <c r="Z360" s="89">
        <v>2104</v>
      </c>
      <c r="AA360" s="89">
        <f t="shared" si="85"/>
        <v>-2104</v>
      </c>
    </row>
    <row r="361" spans="1:27" s="89" customFormat="1" ht="13.5" customHeight="1" x14ac:dyDescent="0.2">
      <c r="A361" s="236"/>
      <c r="B361" s="237"/>
      <c r="C361" s="836"/>
      <c r="D361" s="130" t="s">
        <v>77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f t="shared" si="82"/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>
        <f t="shared" si="83"/>
        <v>0</v>
      </c>
      <c r="S361" s="58">
        <f t="shared" si="84"/>
        <v>0</v>
      </c>
      <c r="T361" s="58">
        <v>0</v>
      </c>
      <c r="U361" s="449">
        <f t="shared" si="76"/>
        <v>0</v>
      </c>
      <c r="V361" s="447">
        <v>3026</v>
      </c>
      <c r="W361" s="408">
        <f t="shared" si="78"/>
        <v>0</v>
      </c>
      <c r="Z361" s="89">
        <v>2104</v>
      </c>
      <c r="AA361" s="89">
        <f t="shared" si="85"/>
        <v>-2104</v>
      </c>
    </row>
    <row r="362" spans="1:27" s="89" customFormat="1" ht="13.5" customHeight="1" x14ac:dyDescent="0.2">
      <c r="A362" s="236"/>
      <c r="B362" s="237"/>
      <c r="C362" s="836" t="s">
        <v>211</v>
      </c>
      <c r="D362" s="130" t="s">
        <v>335</v>
      </c>
      <c r="E362" s="58">
        <v>0</v>
      </c>
      <c r="F362" s="58">
        <v>0</v>
      </c>
      <c r="G362" s="58">
        <v>0</v>
      </c>
      <c r="H362" s="58">
        <v>0</v>
      </c>
      <c r="I362" s="58">
        <v>0</v>
      </c>
      <c r="J362" s="58">
        <v>0</v>
      </c>
      <c r="K362" s="58">
        <f t="shared" si="82"/>
        <v>0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58">
        <f t="shared" si="83"/>
        <v>0</v>
      </c>
      <c r="S362" s="58">
        <f t="shared" si="84"/>
        <v>0</v>
      </c>
      <c r="T362" s="58">
        <v>6</v>
      </c>
      <c r="U362" s="449">
        <f t="shared" si="76"/>
        <v>0</v>
      </c>
      <c r="V362" s="447">
        <v>3005</v>
      </c>
      <c r="W362" s="408">
        <f t="shared" si="78"/>
        <v>0</v>
      </c>
      <c r="Z362" s="89">
        <v>3433</v>
      </c>
      <c r="AA362" s="89">
        <f t="shared" si="85"/>
        <v>-3427</v>
      </c>
    </row>
    <row r="363" spans="1:27" s="89" customFormat="1" ht="13.5" customHeight="1" x14ac:dyDescent="0.2">
      <c r="A363" s="236"/>
      <c r="B363" s="237"/>
      <c r="C363" s="836"/>
      <c r="D363" s="130" t="s">
        <v>77</v>
      </c>
      <c r="E363" s="58">
        <v>0</v>
      </c>
      <c r="F363" s="58">
        <v>0</v>
      </c>
      <c r="G363" s="58">
        <v>0</v>
      </c>
      <c r="H363" s="58">
        <v>0</v>
      </c>
      <c r="I363" s="58">
        <v>0</v>
      </c>
      <c r="J363" s="58">
        <v>0</v>
      </c>
      <c r="K363" s="58">
        <f t="shared" si="82"/>
        <v>0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8">
        <v>0</v>
      </c>
      <c r="R363" s="58">
        <f t="shared" si="83"/>
        <v>0</v>
      </c>
      <c r="S363" s="58">
        <f t="shared" si="84"/>
        <v>0</v>
      </c>
      <c r="T363" s="58">
        <v>10</v>
      </c>
      <c r="U363" s="449">
        <f t="shared" si="76"/>
        <v>0</v>
      </c>
      <c r="V363" s="447">
        <v>3148</v>
      </c>
      <c r="W363" s="408">
        <f t="shared" si="78"/>
        <v>0</v>
      </c>
      <c r="Z363" s="89">
        <v>3597</v>
      </c>
      <c r="AA363" s="89">
        <f t="shared" si="85"/>
        <v>-3587</v>
      </c>
    </row>
    <row r="364" spans="1:27" s="89" customFormat="1" ht="13.5" customHeight="1" x14ac:dyDescent="0.2">
      <c r="A364" s="236"/>
      <c r="B364" s="237"/>
      <c r="C364" s="836" t="s">
        <v>212</v>
      </c>
      <c r="D364" s="130" t="s">
        <v>335</v>
      </c>
      <c r="E364" s="58">
        <v>0</v>
      </c>
      <c r="F364" s="58">
        <v>0</v>
      </c>
      <c r="G364" s="58">
        <v>0</v>
      </c>
      <c r="H364" s="58">
        <v>0</v>
      </c>
      <c r="I364" s="58">
        <v>0</v>
      </c>
      <c r="J364" s="58">
        <v>0</v>
      </c>
      <c r="K364" s="58">
        <f t="shared" si="82"/>
        <v>0</v>
      </c>
      <c r="L364" s="58">
        <v>0</v>
      </c>
      <c r="M364" s="58">
        <v>0</v>
      </c>
      <c r="N364" s="58">
        <v>2</v>
      </c>
      <c r="O364" s="58">
        <v>0</v>
      </c>
      <c r="P364" s="58">
        <v>2</v>
      </c>
      <c r="Q364" s="58">
        <v>1</v>
      </c>
      <c r="R364" s="58">
        <f t="shared" si="83"/>
        <v>5</v>
      </c>
      <c r="S364" s="58">
        <f t="shared" si="84"/>
        <v>5</v>
      </c>
      <c r="T364" s="58">
        <v>6</v>
      </c>
      <c r="U364" s="449">
        <f t="shared" si="76"/>
        <v>0.83333333333333337</v>
      </c>
      <c r="V364" s="447">
        <v>13777</v>
      </c>
      <c r="W364" s="408">
        <f t="shared" si="78"/>
        <v>3.6292371343543586E-4</v>
      </c>
      <c r="Z364" s="89">
        <v>20950</v>
      </c>
      <c r="AA364" s="89">
        <f t="shared" si="85"/>
        <v>-20944</v>
      </c>
    </row>
    <row r="365" spans="1:27" s="89" customFormat="1" ht="13.5" customHeight="1" x14ac:dyDescent="0.2">
      <c r="A365" s="236"/>
      <c r="B365" s="237"/>
      <c r="C365" s="836"/>
      <c r="D365" s="130" t="s">
        <v>77</v>
      </c>
      <c r="E365" s="58">
        <v>0</v>
      </c>
      <c r="F365" s="58">
        <v>0</v>
      </c>
      <c r="G365" s="58">
        <v>0</v>
      </c>
      <c r="H365" s="58">
        <v>0</v>
      </c>
      <c r="I365" s="58">
        <v>0</v>
      </c>
      <c r="J365" s="58">
        <v>0</v>
      </c>
      <c r="K365" s="58">
        <f t="shared" si="82"/>
        <v>0</v>
      </c>
      <c r="L365" s="58">
        <v>0</v>
      </c>
      <c r="M365" s="58">
        <v>0</v>
      </c>
      <c r="N365" s="58">
        <v>2</v>
      </c>
      <c r="O365" s="58">
        <v>0</v>
      </c>
      <c r="P365" s="58">
        <v>2</v>
      </c>
      <c r="Q365" s="58">
        <v>1</v>
      </c>
      <c r="R365" s="58">
        <f t="shared" si="83"/>
        <v>5</v>
      </c>
      <c r="S365" s="58">
        <f t="shared" si="84"/>
        <v>5</v>
      </c>
      <c r="T365" s="58">
        <v>16</v>
      </c>
      <c r="U365" s="449">
        <f t="shared" si="76"/>
        <v>0.3125</v>
      </c>
      <c r="V365" s="447">
        <v>60315</v>
      </c>
      <c r="W365" s="408">
        <f t="shared" si="78"/>
        <v>8.2898118212716571E-5</v>
      </c>
      <c r="Z365" s="89">
        <v>63761</v>
      </c>
      <c r="AA365" s="89">
        <f t="shared" si="85"/>
        <v>-63745</v>
      </c>
    </row>
    <row r="366" spans="1:27" s="89" customFormat="1" ht="13.5" customHeight="1" x14ac:dyDescent="0.2">
      <c r="A366" s="236"/>
      <c r="B366" s="237"/>
      <c r="C366" s="836" t="s">
        <v>213</v>
      </c>
      <c r="D366" s="130" t="s">
        <v>335</v>
      </c>
      <c r="E366" s="58">
        <v>0</v>
      </c>
      <c r="F366" s="58">
        <v>0</v>
      </c>
      <c r="G366" s="58">
        <v>0</v>
      </c>
      <c r="H366" s="58">
        <v>0</v>
      </c>
      <c r="I366" s="58">
        <v>0</v>
      </c>
      <c r="J366" s="58">
        <v>0</v>
      </c>
      <c r="K366" s="58">
        <f t="shared" si="82"/>
        <v>0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0</v>
      </c>
      <c r="R366" s="58">
        <f t="shared" si="83"/>
        <v>0</v>
      </c>
      <c r="S366" s="58">
        <f t="shared" si="84"/>
        <v>0</v>
      </c>
      <c r="T366" s="58">
        <v>0</v>
      </c>
      <c r="U366" s="449">
        <f t="shared" si="76"/>
        <v>0</v>
      </c>
      <c r="V366" s="447">
        <v>0</v>
      </c>
      <c r="W366" s="408">
        <f t="shared" si="78"/>
        <v>0</v>
      </c>
      <c r="Z366" s="89">
        <v>0</v>
      </c>
      <c r="AA366" s="89">
        <f t="shared" si="85"/>
        <v>0</v>
      </c>
    </row>
    <row r="367" spans="1:27" s="89" customFormat="1" ht="13.5" customHeight="1" x14ac:dyDescent="0.2">
      <c r="A367" s="236"/>
      <c r="B367" s="235"/>
      <c r="C367" s="836"/>
      <c r="D367" s="130" t="s">
        <v>77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v>0</v>
      </c>
      <c r="K367" s="58">
        <f t="shared" si="82"/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>
        <f t="shared" si="83"/>
        <v>0</v>
      </c>
      <c r="S367" s="58">
        <f t="shared" si="84"/>
        <v>0</v>
      </c>
      <c r="T367" s="58">
        <v>0</v>
      </c>
      <c r="U367" s="449">
        <f t="shared" si="76"/>
        <v>0</v>
      </c>
      <c r="V367" s="447">
        <v>0</v>
      </c>
      <c r="W367" s="408">
        <f t="shared" si="78"/>
        <v>0</v>
      </c>
      <c r="Z367" s="89">
        <v>0</v>
      </c>
      <c r="AA367" s="89">
        <f t="shared" si="85"/>
        <v>0</v>
      </c>
    </row>
    <row r="368" spans="1:27" s="89" customFormat="1" ht="13.5" customHeight="1" x14ac:dyDescent="0.2">
      <c r="A368" s="236"/>
      <c r="B368" s="235"/>
      <c r="C368" s="836" t="s">
        <v>214</v>
      </c>
      <c r="D368" s="130" t="s">
        <v>335</v>
      </c>
      <c r="E368" s="58">
        <v>0</v>
      </c>
      <c r="F368" s="58">
        <v>0</v>
      </c>
      <c r="G368" s="58">
        <v>0</v>
      </c>
      <c r="H368" s="58">
        <v>0</v>
      </c>
      <c r="I368" s="58">
        <v>0</v>
      </c>
      <c r="J368" s="58">
        <v>0</v>
      </c>
      <c r="K368" s="58">
        <f t="shared" si="82"/>
        <v>0</v>
      </c>
      <c r="L368" s="58">
        <v>0</v>
      </c>
      <c r="M368" s="58">
        <v>0</v>
      </c>
      <c r="N368" s="58">
        <v>0</v>
      </c>
      <c r="O368" s="58">
        <v>0</v>
      </c>
      <c r="P368" s="58">
        <v>0</v>
      </c>
      <c r="Q368" s="58">
        <v>0</v>
      </c>
      <c r="R368" s="58">
        <f t="shared" si="83"/>
        <v>0</v>
      </c>
      <c r="S368" s="58">
        <f t="shared" si="84"/>
        <v>0</v>
      </c>
      <c r="T368" s="58">
        <v>0</v>
      </c>
      <c r="U368" s="449">
        <f t="shared" si="76"/>
        <v>0</v>
      </c>
      <c r="V368" s="447">
        <v>56</v>
      </c>
      <c r="W368" s="408">
        <f t="shared" si="78"/>
        <v>0</v>
      </c>
      <c r="Z368" s="89">
        <v>23</v>
      </c>
      <c r="AA368" s="89">
        <f t="shared" si="85"/>
        <v>-23</v>
      </c>
    </row>
    <row r="369" spans="1:27" s="89" customFormat="1" ht="13.5" customHeight="1" x14ac:dyDescent="0.2">
      <c r="A369" s="236"/>
      <c r="B369" s="235"/>
      <c r="C369" s="836"/>
      <c r="D369" s="130" t="s">
        <v>77</v>
      </c>
      <c r="E369" s="58">
        <v>0</v>
      </c>
      <c r="F369" s="58">
        <v>0</v>
      </c>
      <c r="G369" s="58">
        <v>0</v>
      </c>
      <c r="H369" s="58">
        <v>0</v>
      </c>
      <c r="I369" s="58">
        <v>0</v>
      </c>
      <c r="J369" s="58">
        <v>0</v>
      </c>
      <c r="K369" s="58">
        <f t="shared" si="82"/>
        <v>0</v>
      </c>
      <c r="L369" s="58">
        <v>0</v>
      </c>
      <c r="M369" s="58">
        <v>0</v>
      </c>
      <c r="N369" s="58">
        <v>0</v>
      </c>
      <c r="O369" s="58">
        <v>0</v>
      </c>
      <c r="P369" s="58">
        <v>0</v>
      </c>
      <c r="Q369" s="58">
        <v>0</v>
      </c>
      <c r="R369" s="58">
        <f t="shared" si="83"/>
        <v>0</v>
      </c>
      <c r="S369" s="58">
        <f t="shared" si="84"/>
        <v>0</v>
      </c>
      <c r="T369" s="58">
        <v>0</v>
      </c>
      <c r="U369" s="449">
        <f t="shared" si="76"/>
        <v>0</v>
      </c>
      <c r="V369" s="447">
        <v>63</v>
      </c>
      <c r="W369" s="408">
        <f t="shared" si="78"/>
        <v>0</v>
      </c>
      <c r="Z369" s="89">
        <v>31</v>
      </c>
      <c r="AA369" s="89">
        <f t="shared" si="85"/>
        <v>-31</v>
      </c>
    </row>
    <row r="370" spans="1:27" s="89" customFormat="1" ht="13.5" customHeight="1" x14ac:dyDescent="0.2">
      <c r="A370" s="236"/>
      <c r="B370" s="237"/>
      <c r="C370" s="836" t="s">
        <v>389</v>
      </c>
      <c r="D370" s="130" t="s">
        <v>335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v>0</v>
      </c>
      <c r="K370" s="58">
        <f t="shared" si="82"/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58">
        <f t="shared" si="83"/>
        <v>0</v>
      </c>
      <c r="S370" s="58">
        <f t="shared" si="84"/>
        <v>0</v>
      </c>
      <c r="T370" s="58">
        <v>0</v>
      </c>
      <c r="U370" s="449">
        <f t="shared" si="76"/>
        <v>0</v>
      </c>
      <c r="V370" s="447">
        <v>0</v>
      </c>
      <c r="W370" s="408">
        <f t="shared" si="78"/>
        <v>0</v>
      </c>
      <c r="Z370" s="89">
        <v>0</v>
      </c>
      <c r="AA370" s="89">
        <f t="shared" si="85"/>
        <v>0</v>
      </c>
    </row>
    <row r="371" spans="1:27" s="89" customFormat="1" ht="13.5" customHeight="1" x14ac:dyDescent="0.2">
      <c r="A371" s="236"/>
      <c r="B371" s="237"/>
      <c r="C371" s="836"/>
      <c r="D371" s="130" t="s">
        <v>77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8">
        <v>0</v>
      </c>
      <c r="K371" s="58">
        <f t="shared" si="82"/>
        <v>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58">
        <f t="shared" si="83"/>
        <v>0</v>
      </c>
      <c r="S371" s="58">
        <f t="shared" si="84"/>
        <v>0</v>
      </c>
      <c r="T371" s="58">
        <v>0</v>
      </c>
      <c r="U371" s="449">
        <f t="shared" si="76"/>
        <v>0</v>
      </c>
      <c r="V371" s="447">
        <v>0</v>
      </c>
      <c r="W371" s="408">
        <f t="shared" si="78"/>
        <v>0</v>
      </c>
      <c r="Z371" s="89">
        <v>0</v>
      </c>
      <c r="AA371" s="89">
        <f t="shared" si="85"/>
        <v>0</v>
      </c>
    </row>
    <row r="372" spans="1:27" s="89" customFormat="1" ht="13.5" customHeight="1" x14ac:dyDescent="0.2">
      <c r="A372" s="236"/>
      <c r="B372" s="237"/>
      <c r="C372" s="836" t="s">
        <v>215</v>
      </c>
      <c r="D372" s="130" t="s">
        <v>335</v>
      </c>
      <c r="E372" s="58">
        <v>0</v>
      </c>
      <c r="F372" s="58">
        <v>0</v>
      </c>
      <c r="G372" s="58">
        <v>0</v>
      </c>
      <c r="H372" s="58">
        <v>0</v>
      </c>
      <c r="I372" s="58">
        <v>0</v>
      </c>
      <c r="J372" s="58">
        <v>0</v>
      </c>
      <c r="K372" s="58">
        <f t="shared" si="82"/>
        <v>0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58">
        <f t="shared" si="83"/>
        <v>0</v>
      </c>
      <c r="S372" s="58">
        <f t="shared" si="84"/>
        <v>0</v>
      </c>
      <c r="T372" s="58">
        <v>0</v>
      </c>
      <c r="U372" s="449">
        <f t="shared" si="76"/>
        <v>0</v>
      </c>
      <c r="V372" s="447">
        <v>18</v>
      </c>
      <c r="W372" s="408">
        <f t="shared" si="78"/>
        <v>0</v>
      </c>
      <c r="Z372" s="89">
        <v>0</v>
      </c>
      <c r="AA372" s="89">
        <f t="shared" si="85"/>
        <v>0</v>
      </c>
    </row>
    <row r="373" spans="1:27" s="89" customFormat="1" ht="13.5" customHeight="1" x14ac:dyDescent="0.2">
      <c r="A373" s="236"/>
      <c r="B373" s="237"/>
      <c r="C373" s="836"/>
      <c r="D373" s="130" t="s">
        <v>77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v>0</v>
      </c>
      <c r="K373" s="58">
        <f t="shared" si="82"/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58">
        <f t="shared" si="83"/>
        <v>0</v>
      </c>
      <c r="S373" s="58">
        <f t="shared" si="84"/>
        <v>0</v>
      </c>
      <c r="T373" s="58">
        <v>0</v>
      </c>
      <c r="U373" s="449">
        <f t="shared" si="76"/>
        <v>0</v>
      </c>
      <c r="V373" s="447">
        <v>18</v>
      </c>
      <c r="W373" s="408">
        <f t="shared" si="78"/>
        <v>0</v>
      </c>
      <c r="Z373" s="89">
        <v>0</v>
      </c>
      <c r="AA373" s="89">
        <f t="shared" si="85"/>
        <v>0</v>
      </c>
    </row>
    <row r="374" spans="1:27" s="89" customFormat="1" ht="13.5" customHeight="1" x14ac:dyDescent="0.2">
      <c r="A374" s="236"/>
      <c r="B374" s="237"/>
      <c r="C374" s="836" t="s">
        <v>216</v>
      </c>
      <c r="D374" s="130" t="s">
        <v>335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8">
        <v>0</v>
      </c>
      <c r="K374" s="58">
        <f t="shared" si="82"/>
        <v>0</v>
      </c>
      <c r="L374" s="58">
        <v>0</v>
      </c>
      <c r="M374" s="58">
        <v>0</v>
      </c>
      <c r="N374" s="58">
        <v>0</v>
      </c>
      <c r="O374" s="58">
        <v>1</v>
      </c>
      <c r="P374" s="58">
        <v>0</v>
      </c>
      <c r="Q374" s="58">
        <v>3</v>
      </c>
      <c r="R374" s="58">
        <f t="shared" si="83"/>
        <v>4</v>
      </c>
      <c r="S374" s="58">
        <f t="shared" si="84"/>
        <v>4</v>
      </c>
      <c r="T374" s="58">
        <v>0</v>
      </c>
      <c r="U374" s="449">
        <f t="shared" si="76"/>
        <v>0</v>
      </c>
      <c r="V374" s="447">
        <v>6</v>
      </c>
      <c r="W374" s="408">
        <f t="shared" si="78"/>
        <v>0.66666666666666663</v>
      </c>
      <c r="Z374" s="89">
        <v>40</v>
      </c>
      <c r="AA374" s="89">
        <f t="shared" si="85"/>
        <v>-40</v>
      </c>
    </row>
    <row r="375" spans="1:27" s="89" customFormat="1" ht="13.5" customHeight="1" x14ac:dyDescent="0.2">
      <c r="A375" s="236"/>
      <c r="B375" s="237"/>
      <c r="C375" s="836"/>
      <c r="D375" s="130" t="s">
        <v>77</v>
      </c>
      <c r="E375" s="58">
        <v>0</v>
      </c>
      <c r="F375" s="58">
        <v>0</v>
      </c>
      <c r="G375" s="58">
        <v>0</v>
      </c>
      <c r="H375" s="58">
        <v>0</v>
      </c>
      <c r="I375" s="58">
        <v>0</v>
      </c>
      <c r="J375" s="58">
        <v>0</v>
      </c>
      <c r="K375" s="58">
        <f t="shared" si="82"/>
        <v>0</v>
      </c>
      <c r="L375" s="58">
        <v>0</v>
      </c>
      <c r="M375" s="58">
        <v>0</v>
      </c>
      <c r="N375" s="58">
        <v>0</v>
      </c>
      <c r="O375" s="58">
        <v>1</v>
      </c>
      <c r="P375" s="58">
        <v>0</v>
      </c>
      <c r="Q375" s="58">
        <v>12</v>
      </c>
      <c r="R375" s="58">
        <f t="shared" si="83"/>
        <v>13</v>
      </c>
      <c r="S375" s="58">
        <f t="shared" si="84"/>
        <v>13</v>
      </c>
      <c r="T375" s="58">
        <v>0</v>
      </c>
      <c r="U375" s="449">
        <f t="shared" si="76"/>
        <v>0</v>
      </c>
      <c r="V375" s="447">
        <v>10</v>
      </c>
      <c r="W375" s="408">
        <f t="shared" si="78"/>
        <v>1.3</v>
      </c>
      <c r="Z375" s="89">
        <v>246</v>
      </c>
      <c r="AA375" s="89">
        <f t="shared" si="85"/>
        <v>-246</v>
      </c>
    </row>
    <row r="376" spans="1:27" s="89" customFormat="1" ht="13.5" customHeight="1" x14ac:dyDescent="0.2">
      <c r="A376" s="236"/>
      <c r="B376" s="237"/>
      <c r="C376" s="836" t="s">
        <v>217</v>
      </c>
      <c r="D376" s="130" t="s">
        <v>335</v>
      </c>
      <c r="E376" s="58">
        <v>0</v>
      </c>
      <c r="F376" s="58">
        <v>1</v>
      </c>
      <c r="G376" s="58">
        <v>0</v>
      </c>
      <c r="H376" s="58">
        <v>0</v>
      </c>
      <c r="I376" s="58">
        <v>0</v>
      </c>
      <c r="J376" s="58">
        <v>0</v>
      </c>
      <c r="K376" s="58">
        <f t="shared" si="82"/>
        <v>1</v>
      </c>
      <c r="L376" s="58">
        <v>0</v>
      </c>
      <c r="M376" s="58">
        <v>0</v>
      </c>
      <c r="N376" s="58">
        <v>0</v>
      </c>
      <c r="O376" s="58">
        <v>0</v>
      </c>
      <c r="P376" s="58">
        <v>0</v>
      </c>
      <c r="Q376" s="58">
        <v>0</v>
      </c>
      <c r="R376" s="58">
        <f t="shared" si="83"/>
        <v>0</v>
      </c>
      <c r="S376" s="58">
        <f t="shared" si="84"/>
        <v>1</v>
      </c>
      <c r="T376" s="58">
        <v>0</v>
      </c>
      <c r="U376" s="449">
        <f t="shared" si="76"/>
        <v>0</v>
      </c>
      <c r="V376" s="447">
        <v>17</v>
      </c>
      <c r="W376" s="408">
        <f t="shared" si="78"/>
        <v>5.8823529411764705E-2</v>
      </c>
      <c r="Z376" s="89">
        <v>0</v>
      </c>
      <c r="AA376" s="89">
        <f t="shared" si="85"/>
        <v>0</v>
      </c>
    </row>
    <row r="377" spans="1:27" s="89" customFormat="1" ht="13.5" customHeight="1" x14ac:dyDescent="0.2">
      <c r="A377" s="236"/>
      <c r="B377" s="237"/>
      <c r="C377" s="836"/>
      <c r="D377" s="130" t="s">
        <v>77</v>
      </c>
      <c r="E377" s="58">
        <v>0</v>
      </c>
      <c r="F377" s="58">
        <v>1</v>
      </c>
      <c r="G377" s="58">
        <v>0</v>
      </c>
      <c r="H377" s="58">
        <v>0</v>
      </c>
      <c r="I377" s="58">
        <v>0</v>
      </c>
      <c r="J377" s="58">
        <v>0</v>
      </c>
      <c r="K377" s="58">
        <f t="shared" si="82"/>
        <v>1</v>
      </c>
      <c r="L377" s="58">
        <v>0</v>
      </c>
      <c r="M377" s="58">
        <v>0</v>
      </c>
      <c r="N377" s="58">
        <v>0</v>
      </c>
      <c r="O377" s="58">
        <v>0</v>
      </c>
      <c r="P377" s="58">
        <v>0</v>
      </c>
      <c r="Q377" s="58">
        <v>0</v>
      </c>
      <c r="R377" s="58">
        <f t="shared" si="83"/>
        <v>0</v>
      </c>
      <c r="S377" s="58">
        <f t="shared" si="84"/>
        <v>1</v>
      </c>
      <c r="T377" s="58">
        <v>0</v>
      </c>
      <c r="U377" s="449">
        <f t="shared" si="76"/>
        <v>0</v>
      </c>
      <c r="V377" s="447">
        <v>18</v>
      </c>
      <c r="W377" s="408">
        <f t="shared" si="78"/>
        <v>5.5555555555555552E-2</v>
      </c>
      <c r="Z377" s="89">
        <v>0</v>
      </c>
      <c r="AA377" s="89">
        <f t="shared" si="85"/>
        <v>0</v>
      </c>
    </row>
    <row r="378" spans="1:27" s="89" customFormat="1" ht="13.5" customHeight="1" x14ac:dyDescent="0.2">
      <c r="A378" s="236"/>
      <c r="B378" s="237"/>
      <c r="C378" s="836" t="s">
        <v>287</v>
      </c>
      <c r="D378" s="130" t="s">
        <v>335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f t="shared" si="82"/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f t="shared" si="83"/>
        <v>0</v>
      </c>
      <c r="S378" s="58">
        <f t="shared" si="84"/>
        <v>0</v>
      </c>
      <c r="T378" s="58">
        <v>0</v>
      </c>
      <c r="U378" s="449">
        <f t="shared" si="76"/>
        <v>0</v>
      </c>
      <c r="V378" s="447">
        <v>8629</v>
      </c>
      <c r="W378" s="408">
        <f t="shared" si="78"/>
        <v>0</v>
      </c>
      <c r="Z378" s="89">
        <v>11862</v>
      </c>
      <c r="AA378" s="89">
        <f t="shared" si="85"/>
        <v>-11862</v>
      </c>
    </row>
    <row r="379" spans="1:27" s="89" customFormat="1" ht="13.5" customHeight="1" x14ac:dyDescent="0.2">
      <c r="A379" s="236"/>
      <c r="B379" s="237"/>
      <c r="C379" s="836"/>
      <c r="D379" s="130" t="s">
        <v>77</v>
      </c>
      <c r="E379" s="58">
        <v>0</v>
      </c>
      <c r="F379" s="58">
        <v>0</v>
      </c>
      <c r="G379" s="58">
        <v>0</v>
      </c>
      <c r="H379" s="58">
        <v>0</v>
      </c>
      <c r="I379" s="58">
        <v>0</v>
      </c>
      <c r="J379" s="58">
        <v>0</v>
      </c>
      <c r="K379" s="58">
        <f t="shared" si="82"/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0</v>
      </c>
      <c r="R379" s="58">
        <f t="shared" si="83"/>
        <v>0</v>
      </c>
      <c r="S379" s="58">
        <f t="shared" si="84"/>
        <v>0</v>
      </c>
      <c r="T379" s="58">
        <v>0</v>
      </c>
      <c r="U379" s="449">
        <f t="shared" si="76"/>
        <v>0</v>
      </c>
      <c r="V379" s="447">
        <v>8629</v>
      </c>
      <c r="W379" s="408">
        <f t="shared" si="78"/>
        <v>0</v>
      </c>
      <c r="Z379" s="89">
        <v>11862</v>
      </c>
      <c r="AA379" s="89">
        <f t="shared" si="85"/>
        <v>-11862</v>
      </c>
    </row>
    <row r="380" spans="1:27" s="89" customFormat="1" ht="13.5" customHeight="1" x14ac:dyDescent="0.2">
      <c r="A380" s="236"/>
      <c r="B380" s="237"/>
      <c r="C380" s="836" t="s">
        <v>218</v>
      </c>
      <c r="D380" s="130" t="s">
        <v>335</v>
      </c>
      <c r="E380" s="58">
        <v>0</v>
      </c>
      <c r="F380" s="58">
        <v>0</v>
      </c>
      <c r="G380" s="58">
        <v>0</v>
      </c>
      <c r="H380" s="58">
        <v>1</v>
      </c>
      <c r="I380" s="58">
        <v>0</v>
      </c>
      <c r="J380" s="58">
        <v>0</v>
      </c>
      <c r="K380" s="58">
        <f t="shared" si="82"/>
        <v>1</v>
      </c>
      <c r="L380" s="58">
        <v>0</v>
      </c>
      <c r="M380" s="58">
        <v>0</v>
      </c>
      <c r="N380" s="58">
        <v>0</v>
      </c>
      <c r="O380" s="58">
        <v>0</v>
      </c>
      <c r="P380" s="58">
        <v>1</v>
      </c>
      <c r="Q380" s="58">
        <v>1</v>
      </c>
      <c r="R380" s="58">
        <f t="shared" si="83"/>
        <v>2</v>
      </c>
      <c r="S380" s="58">
        <f t="shared" si="84"/>
        <v>3</v>
      </c>
      <c r="T380" s="58">
        <v>8</v>
      </c>
      <c r="U380" s="449">
        <f t="shared" si="76"/>
        <v>0.375</v>
      </c>
      <c r="V380" s="447">
        <v>6</v>
      </c>
      <c r="W380" s="408">
        <f t="shared" si="78"/>
        <v>0.5</v>
      </c>
      <c r="Z380" s="89">
        <v>246</v>
      </c>
      <c r="AA380" s="89">
        <f t="shared" si="85"/>
        <v>-238</v>
      </c>
    </row>
    <row r="381" spans="1:27" s="89" customFormat="1" ht="13.5" customHeight="1" x14ac:dyDescent="0.2">
      <c r="A381" s="236"/>
      <c r="B381" s="237"/>
      <c r="C381" s="836"/>
      <c r="D381" s="130" t="s">
        <v>77</v>
      </c>
      <c r="E381" s="58">
        <v>0</v>
      </c>
      <c r="F381" s="58">
        <v>0</v>
      </c>
      <c r="G381" s="58">
        <v>0</v>
      </c>
      <c r="H381" s="58">
        <v>1</v>
      </c>
      <c r="I381" s="58">
        <v>0</v>
      </c>
      <c r="J381" s="58">
        <v>0</v>
      </c>
      <c r="K381" s="58">
        <f t="shared" si="82"/>
        <v>1</v>
      </c>
      <c r="L381" s="58">
        <v>0</v>
      </c>
      <c r="M381" s="58">
        <v>0</v>
      </c>
      <c r="N381" s="58">
        <v>0</v>
      </c>
      <c r="O381" s="58">
        <v>0</v>
      </c>
      <c r="P381" s="58">
        <v>2</v>
      </c>
      <c r="Q381" s="58">
        <v>4</v>
      </c>
      <c r="R381" s="58">
        <f t="shared" si="83"/>
        <v>6</v>
      </c>
      <c r="S381" s="58">
        <f t="shared" si="84"/>
        <v>7</v>
      </c>
      <c r="T381" s="58">
        <v>8</v>
      </c>
      <c r="U381" s="449">
        <f t="shared" si="76"/>
        <v>0.875</v>
      </c>
      <c r="V381" s="447">
        <v>15</v>
      </c>
      <c r="W381" s="408">
        <f t="shared" si="78"/>
        <v>0.46666666666666667</v>
      </c>
      <c r="Z381" s="89">
        <v>259</v>
      </c>
      <c r="AA381" s="89">
        <f t="shared" si="85"/>
        <v>-251</v>
      </c>
    </row>
    <row r="382" spans="1:27" s="89" customFormat="1" ht="13.5" customHeight="1" x14ac:dyDescent="0.2">
      <c r="A382" s="236"/>
      <c r="B382" s="237"/>
      <c r="C382" s="836" t="s">
        <v>219</v>
      </c>
      <c r="D382" s="130" t="s">
        <v>335</v>
      </c>
      <c r="E382" s="58">
        <v>0</v>
      </c>
      <c r="F382" s="58">
        <v>0</v>
      </c>
      <c r="G382" s="58">
        <v>0</v>
      </c>
      <c r="H382" s="58">
        <v>0</v>
      </c>
      <c r="I382" s="58">
        <v>0</v>
      </c>
      <c r="J382" s="58">
        <v>0</v>
      </c>
      <c r="K382" s="58">
        <f t="shared" si="82"/>
        <v>0</v>
      </c>
      <c r="L382" s="58">
        <v>0</v>
      </c>
      <c r="M382" s="58">
        <v>0</v>
      </c>
      <c r="N382" s="58">
        <v>0</v>
      </c>
      <c r="O382" s="58">
        <v>0</v>
      </c>
      <c r="P382" s="58">
        <v>0</v>
      </c>
      <c r="Q382" s="58">
        <v>0</v>
      </c>
      <c r="R382" s="58">
        <f t="shared" si="83"/>
        <v>0</v>
      </c>
      <c r="S382" s="58">
        <f t="shared" si="84"/>
        <v>0</v>
      </c>
      <c r="T382" s="58">
        <v>0</v>
      </c>
      <c r="U382" s="449">
        <f t="shared" si="76"/>
        <v>0</v>
      </c>
      <c r="V382" s="447">
        <v>3</v>
      </c>
      <c r="W382" s="408">
        <f t="shared" si="78"/>
        <v>0</v>
      </c>
      <c r="Z382" s="89">
        <v>0</v>
      </c>
      <c r="AA382" s="89">
        <f t="shared" si="85"/>
        <v>0</v>
      </c>
    </row>
    <row r="383" spans="1:27" s="89" customFormat="1" ht="13.5" customHeight="1" x14ac:dyDescent="0.2">
      <c r="A383" s="236"/>
      <c r="B383" s="237"/>
      <c r="C383" s="836"/>
      <c r="D383" s="130" t="s">
        <v>77</v>
      </c>
      <c r="E383" s="58">
        <v>0</v>
      </c>
      <c r="F383" s="58">
        <v>0</v>
      </c>
      <c r="G383" s="58">
        <v>0</v>
      </c>
      <c r="H383" s="58">
        <v>0</v>
      </c>
      <c r="I383" s="58">
        <v>0</v>
      </c>
      <c r="J383" s="58">
        <v>0</v>
      </c>
      <c r="K383" s="58">
        <f t="shared" si="82"/>
        <v>0</v>
      </c>
      <c r="L383" s="58">
        <v>0</v>
      </c>
      <c r="M383" s="58">
        <v>0</v>
      </c>
      <c r="N383" s="58">
        <v>0</v>
      </c>
      <c r="O383" s="58">
        <v>0</v>
      </c>
      <c r="P383" s="58">
        <v>0</v>
      </c>
      <c r="Q383" s="58">
        <v>0</v>
      </c>
      <c r="R383" s="58">
        <f t="shared" si="83"/>
        <v>0</v>
      </c>
      <c r="S383" s="58">
        <f t="shared" si="84"/>
        <v>0</v>
      </c>
      <c r="T383" s="58">
        <v>0</v>
      </c>
      <c r="U383" s="449">
        <f t="shared" si="76"/>
        <v>0</v>
      </c>
      <c r="V383" s="447">
        <v>3</v>
      </c>
      <c r="W383" s="408">
        <f t="shared" si="78"/>
        <v>0</v>
      </c>
      <c r="Z383" s="89">
        <v>0</v>
      </c>
      <c r="AA383" s="89">
        <f t="shared" si="85"/>
        <v>0</v>
      </c>
    </row>
    <row r="384" spans="1:27" s="72" customFormat="1" ht="13.5" customHeight="1" x14ac:dyDescent="0.2">
      <c r="A384" s="237"/>
      <c r="B384" s="237"/>
      <c r="C384" s="88"/>
      <c r="D384" s="237"/>
      <c r="U384" s="131"/>
      <c r="V384" s="415"/>
      <c r="W384" s="416"/>
    </row>
    <row r="385" spans="1:27" s="89" customFormat="1" ht="21.75" customHeight="1" x14ac:dyDescent="0.2">
      <c r="A385" s="77" t="str">
        <f>A321</f>
        <v>５　令和３年度市町村別・月別訪日外国人宿泊者数（延べ人数）</v>
      </c>
      <c r="B385" s="12"/>
      <c r="C385" s="12"/>
      <c r="D385" s="48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411"/>
      <c r="W385" s="411"/>
    </row>
    <row r="386" spans="1:27" s="89" customFormat="1" ht="14.25" customHeight="1" thickBot="1" x14ac:dyDescent="0.25">
      <c r="A386" s="12"/>
      <c r="B386" s="12"/>
      <c r="C386" s="12"/>
      <c r="D386" s="48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53"/>
      <c r="V386" s="411"/>
      <c r="W386" s="412" t="s">
        <v>146</v>
      </c>
    </row>
    <row r="387" spans="1:27" s="114" customFormat="1" ht="13.5" customHeight="1" thickBot="1" x14ac:dyDescent="0.25">
      <c r="A387" s="230" t="s">
        <v>24</v>
      </c>
      <c r="B387" s="230" t="s">
        <v>276</v>
      </c>
      <c r="C387" s="84" t="s">
        <v>277</v>
      </c>
      <c r="D387" s="17" t="s">
        <v>25</v>
      </c>
      <c r="E387" s="17" t="s">
        <v>26</v>
      </c>
      <c r="F387" s="17" t="s">
        <v>27</v>
      </c>
      <c r="G387" s="17" t="s">
        <v>28</v>
      </c>
      <c r="H387" s="17" t="s">
        <v>29</v>
      </c>
      <c r="I387" s="17" t="s">
        <v>30</v>
      </c>
      <c r="J387" s="17" t="s">
        <v>31</v>
      </c>
      <c r="K387" s="17" t="s">
        <v>32</v>
      </c>
      <c r="L387" s="17" t="s">
        <v>33</v>
      </c>
      <c r="M387" s="17" t="s">
        <v>34</v>
      </c>
      <c r="N387" s="17" t="s">
        <v>35</v>
      </c>
      <c r="O387" s="17" t="s">
        <v>36</v>
      </c>
      <c r="P387" s="17" t="s">
        <v>37</v>
      </c>
      <c r="Q387" s="17" t="s">
        <v>38</v>
      </c>
      <c r="R387" s="85" t="s">
        <v>39</v>
      </c>
      <c r="S387" s="128" t="s">
        <v>339</v>
      </c>
      <c r="T387" s="129" t="str">
        <f>$T$3</f>
        <v>Ｒ２年度</v>
      </c>
      <c r="U387" s="17" t="s">
        <v>41</v>
      </c>
      <c r="V387" s="440" t="s">
        <v>433</v>
      </c>
      <c r="W387" s="417" t="s">
        <v>432</v>
      </c>
      <c r="Z387" s="114" t="s">
        <v>405</v>
      </c>
    </row>
    <row r="388" spans="1:27" s="89" customFormat="1" ht="13.5" customHeight="1" x14ac:dyDescent="0.2">
      <c r="A388" s="848" t="s">
        <v>1</v>
      </c>
      <c r="B388" s="848" t="s">
        <v>1</v>
      </c>
      <c r="C388" s="849" t="s">
        <v>220</v>
      </c>
      <c r="D388" s="94" t="s">
        <v>335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f t="shared" ref="K388:K395" si="86">SUM(E388:J388)</f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f t="shared" ref="R388:R395" si="87">SUM(L388:Q388)</f>
        <v>0</v>
      </c>
      <c r="S388" s="55">
        <f t="shared" ref="S388:S395" si="88">K388+R388</f>
        <v>0</v>
      </c>
      <c r="T388" s="55">
        <v>0</v>
      </c>
      <c r="U388" s="438">
        <f t="shared" ref="U388:U427" si="89">IF(T388=0,0,S388/T388)</f>
        <v>0</v>
      </c>
      <c r="V388" s="432">
        <v>56</v>
      </c>
      <c r="W388" s="406">
        <f>IF(V388=0,0,S388/V388)</f>
        <v>0</v>
      </c>
      <c r="Z388" s="89">
        <v>41</v>
      </c>
      <c r="AA388" s="89">
        <f t="shared" ref="AA388:AA427" si="90">T388-Z388</f>
        <v>-41</v>
      </c>
    </row>
    <row r="389" spans="1:27" s="89" customFormat="1" ht="13.5" customHeight="1" x14ac:dyDescent="0.2">
      <c r="A389" s="848"/>
      <c r="B389" s="848"/>
      <c r="C389" s="836"/>
      <c r="D389" s="130" t="s">
        <v>77</v>
      </c>
      <c r="E389" s="58">
        <v>0</v>
      </c>
      <c r="F389" s="58">
        <v>0</v>
      </c>
      <c r="G389" s="58">
        <v>0</v>
      </c>
      <c r="H389" s="58">
        <v>0</v>
      </c>
      <c r="I389" s="58">
        <v>0</v>
      </c>
      <c r="J389" s="58">
        <v>0</v>
      </c>
      <c r="K389" s="58">
        <f t="shared" si="86"/>
        <v>0</v>
      </c>
      <c r="L389" s="58">
        <v>0</v>
      </c>
      <c r="M389" s="58">
        <v>0</v>
      </c>
      <c r="N389" s="58">
        <v>0</v>
      </c>
      <c r="O389" s="58">
        <v>0</v>
      </c>
      <c r="P389" s="58">
        <v>0</v>
      </c>
      <c r="Q389" s="58">
        <v>0</v>
      </c>
      <c r="R389" s="58">
        <f t="shared" si="87"/>
        <v>0</v>
      </c>
      <c r="S389" s="58">
        <f t="shared" si="88"/>
        <v>0</v>
      </c>
      <c r="T389" s="58">
        <v>0</v>
      </c>
      <c r="U389" s="449">
        <f t="shared" si="89"/>
        <v>0</v>
      </c>
      <c r="V389" s="447">
        <v>62</v>
      </c>
      <c r="W389" s="408">
        <f t="shared" ref="W389:W426" si="91">IF(V389=0,0,S389/V389)</f>
        <v>0</v>
      </c>
      <c r="Z389" s="89">
        <v>57</v>
      </c>
      <c r="AA389" s="89">
        <f t="shared" si="90"/>
        <v>-57</v>
      </c>
    </row>
    <row r="390" spans="1:27" s="89" customFormat="1" ht="13.5" customHeight="1" x14ac:dyDescent="0.2">
      <c r="A390" s="236"/>
      <c r="B390" s="237"/>
      <c r="C390" s="836" t="s">
        <v>221</v>
      </c>
      <c r="D390" s="130" t="s">
        <v>335</v>
      </c>
      <c r="E390" s="58">
        <v>0</v>
      </c>
      <c r="F390" s="58">
        <v>0</v>
      </c>
      <c r="G390" s="58">
        <v>0</v>
      </c>
      <c r="H390" s="58">
        <v>15</v>
      </c>
      <c r="I390" s="58">
        <v>17</v>
      </c>
      <c r="J390" s="58">
        <v>0</v>
      </c>
      <c r="K390" s="58">
        <f t="shared" si="86"/>
        <v>32</v>
      </c>
      <c r="L390" s="58">
        <v>1</v>
      </c>
      <c r="M390" s="58">
        <v>0</v>
      </c>
      <c r="N390" s="58">
        <v>0</v>
      </c>
      <c r="O390" s="58">
        <v>1</v>
      </c>
      <c r="P390" s="58">
        <v>0</v>
      </c>
      <c r="Q390" s="58">
        <v>0</v>
      </c>
      <c r="R390" s="58">
        <f t="shared" si="87"/>
        <v>2</v>
      </c>
      <c r="S390" s="58">
        <f t="shared" si="88"/>
        <v>34</v>
      </c>
      <c r="T390" s="58">
        <v>43</v>
      </c>
      <c r="U390" s="449">
        <f t="shared" si="89"/>
        <v>0.79069767441860461</v>
      </c>
      <c r="V390" s="447">
        <v>362</v>
      </c>
      <c r="W390" s="408">
        <f t="shared" si="91"/>
        <v>9.3922651933701654E-2</v>
      </c>
      <c r="Z390" s="89">
        <v>67</v>
      </c>
      <c r="AA390" s="89">
        <f t="shared" si="90"/>
        <v>-24</v>
      </c>
    </row>
    <row r="391" spans="1:27" s="89" customFormat="1" ht="13.5" customHeight="1" x14ac:dyDescent="0.2">
      <c r="A391" s="236"/>
      <c r="B391" s="237"/>
      <c r="C391" s="836"/>
      <c r="D391" s="130" t="s">
        <v>77</v>
      </c>
      <c r="E391" s="58">
        <v>0</v>
      </c>
      <c r="F391" s="58">
        <v>0</v>
      </c>
      <c r="G391" s="58">
        <v>0</v>
      </c>
      <c r="H391" s="58">
        <v>15</v>
      </c>
      <c r="I391" s="58">
        <v>17</v>
      </c>
      <c r="J391" s="58">
        <v>0</v>
      </c>
      <c r="K391" s="58">
        <f t="shared" si="86"/>
        <v>32</v>
      </c>
      <c r="L391" s="58">
        <v>1</v>
      </c>
      <c r="M391" s="58">
        <v>0</v>
      </c>
      <c r="N391" s="58">
        <v>0</v>
      </c>
      <c r="O391" s="58">
        <v>1</v>
      </c>
      <c r="P391" s="58">
        <v>0</v>
      </c>
      <c r="Q391" s="58">
        <v>0</v>
      </c>
      <c r="R391" s="58">
        <f t="shared" si="87"/>
        <v>2</v>
      </c>
      <c r="S391" s="58">
        <f t="shared" si="88"/>
        <v>34</v>
      </c>
      <c r="T391" s="58">
        <v>49</v>
      </c>
      <c r="U391" s="449">
        <f t="shared" si="89"/>
        <v>0.69387755102040816</v>
      </c>
      <c r="V391" s="447">
        <v>417</v>
      </c>
      <c r="W391" s="408">
        <f t="shared" si="91"/>
        <v>8.1534772182254203E-2</v>
      </c>
      <c r="Z391" s="89">
        <v>91</v>
      </c>
      <c r="AA391" s="89">
        <f t="shared" si="90"/>
        <v>-42</v>
      </c>
    </row>
    <row r="392" spans="1:27" s="89" customFormat="1" ht="13.5" customHeight="1" x14ac:dyDescent="0.2">
      <c r="A392" s="236"/>
      <c r="B392" s="237"/>
      <c r="C392" s="836" t="s">
        <v>222</v>
      </c>
      <c r="D392" s="130" t="s">
        <v>335</v>
      </c>
      <c r="E392" s="58">
        <v>0</v>
      </c>
      <c r="F392" s="58">
        <v>0</v>
      </c>
      <c r="G392" s="58">
        <v>0</v>
      </c>
      <c r="H392" s="58">
        <v>0</v>
      </c>
      <c r="I392" s="58">
        <v>0</v>
      </c>
      <c r="J392" s="58">
        <v>0</v>
      </c>
      <c r="K392" s="58">
        <f t="shared" si="86"/>
        <v>0</v>
      </c>
      <c r="L392" s="58">
        <v>0</v>
      </c>
      <c r="M392" s="58">
        <v>0</v>
      </c>
      <c r="N392" s="58">
        <v>0</v>
      </c>
      <c r="O392" s="58">
        <v>0</v>
      </c>
      <c r="P392" s="58">
        <v>0</v>
      </c>
      <c r="Q392" s="58">
        <v>0</v>
      </c>
      <c r="R392" s="58">
        <f t="shared" si="87"/>
        <v>0</v>
      </c>
      <c r="S392" s="58">
        <f t="shared" si="88"/>
        <v>0</v>
      </c>
      <c r="T392" s="58">
        <v>0</v>
      </c>
      <c r="U392" s="449">
        <f t="shared" si="89"/>
        <v>0</v>
      </c>
      <c r="V392" s="447">
        <v>0</v>
      </c>
      <c r="W392" s="408">
        <f t="shared" si="91"/>
        <v>0</v>
      </c>
      <c r="Z392" s="89">
        <v>0</v>
      </c>
      <c r="AA392" s="89">
        <f t="shared" si="90"/>
        <v>0</v>
      </c>
    </row>
    <row r="393" spans="1:27" s="89" customFormat="1" ht="13.5" customHeight="1" x14ac:dyDescent="0.2">
      <c r="A393" s="236"/>
      <c r="B393" s="237"/>
      <c r="C393" s="836"/>
      <c r="D393" s="130" t="s">
        <v>77</v>
      </c>
      <c r="E393" s="58">
        <v>0</v>
      </c>
      <c r="F393" s="58">
        <v>0</v>
      </c>
      <c r="G393" s="58">
        <v>0</v>
      </c>
      <c r="H393" s="58">
        <v>0</v>
      </c>
      <c r="I393" s="58">
        <v>0</v>
      </c>
      <c r="J393" s="58">
        <v>0</v>
      </c>
      <c r="K393" s="58">
        <f t="shared" si="86"/>
        <v>0</v>
      </c>
      <c r="L393" s="58">
        <v>0</v>
      </c>
      <c r="M393" s="58">
        <v>0</v>
      </c>
      <c r="N393" s="58">
        <v>0</v>
      </c>
      <c r="O393" s="58">
        <v>0</v>
      </c>
      <c r="P393" s="58">
        <v>0</v>
      </c>
      <c r="Q393" s="58">
        <v>0</v>
      </c>
      <c r="R393" s="58">
        <f t="shared" si="87"/>
        <v>0</v>
      </c>
      <c r="S393" s="58">
        <f t="shared" si="88"/>
        <v>0</v>
      </c>
      <c r="T393" s="58">
        <v>0</v>
      </c>
      <c r="U393" s="449">
        <f t="shared" si="89"/>
        <v>0</v>
      </c>
      <c r="V393" s="447">
        <v>0</v>
      </c>
      <c r="W393" s="408">
        <f t="shared" si="91"/>
        <v>0</v>
      </c>
      <c r="Z393" s="89">
        <v>0</v>
      </c>
      <c r="AA393" s="89">
        <f t="shared" si="90"/>
        <v>0</v>
      </c>
    </row>
    <row r="394" spans="1:27" s="89" customFormat="1" ht="13.5" customHeight="1" x14ac:dyDescent="0.2">
      <c r="A394" s="236"/>
      <c r="B394" s="237"/>
      <c r="C394" s="836" t="s">
        <v>223</v>
      </c>
      <c r="D394" s="130" t="s">
        <v>335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f t="shared" si="86"/>
        <v>0</v>
      </c>
      <c r="L394" s="58">
        <v>0</v>
      </c>
      <c r="M394" s="58">
        <v>0</v>
      </c>
      <c r="N394" s="58">
        <v>0</v>
      </c>
      <c r="O394" s="58">
        <v>0</v>
      </c>
      <c r="P394" s="58">
        <v>0</v>
      </c>
      <c r="Q394" s="58">
        <v>0</v>
      </c>
      <c r="R394" s="58">
        <f t="shared" si="87"/>
        <v>0</v>
      </c>
      <c r="S394" s="110">
        <f t="shared" si="88"/>
        <v>0</v>
      </c>
      <c r="T394" s="58">
        <v>0</v>
      </c>
      <c r="U394" s="449">
        <f t="shared" si="89"/>
        <v>0</v>
      </c>
      <c r="V394" s="447">
        <v>0</v>
      </c>
      <c r="W394" s="408">
        <f t="shared" si="91"/>
        <v>0</v>
      </c>
      <c r="Z394" s="89">
        <v>0</v>
      </c>
      <c r="AA394" s="89">
        <f t="shared" si="90"/>
        <v>0</v>
      </c>
    </row>
    <row r="395" spans="1:27" s="89" customFormat="1" ht="13.5" customHeight="1" thickBot="1" x14ac:dyDescent="0.25">
      <c r="A395" s="236"/>
      <c r="B395" s="237"/>
      <c r="C395" s="837"/>
      <c r="D395" s="95" t="s">
        <v>77</v>
      </c>
      <c r="E395" s="60">
        <v>0</v>
      </c>
      <c r="F395" s="60">
        <v>0</v>
      </c>
      <c r="G395" s="60">
        <v>0</v>
      </c>
      <c r="H395" s="60">
        <v>0</v>
      </c>
      <c r="I395" s="60">
        <v>0</v>
      </c>
      <c r="J395" s="60">
        <v>0</v>
      </c>
      <c r="K395" s="60">
        <f t="shared" si="86"/>
        <v>0</v>
      </c>
      <c r="L395" s="60">
        <v>0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60">
        <f t="shared" si="87"/>
        <v>0</v>
      </c>
      <c r="S395" s="111">
        <f t="shared" si="88"/>
        <v>0</v>
      </c>
      <c r="T395" s="60">
        <v>0</v>
      </c>
      <c r="U395" s="439">
        <f t="shared" si="89"/>
        <v>0</v>
      </c>
      <c r="V395" s="434">
        <v>0</v>
      </c>
      <c r="W395" s="407">
        <f t="shared" si="91"/>
        <v>0</v>
      </c>
      <c r="Z395" s="89">
        <v>0</v>
      </c>
      <c r="AA395" s="89">
        <f t="shared" si="90"/>
        <v>0</v>
      </c>
    </row>
    <row r="396" spans="1:27" s="89" customFormat="1" ht="13.5" customHeight="1" x14ac:dyDescent="0.2">
      <c r="A396" s="842" t="s">
        <v>20</v>
      </c>
      <c r="B396" s="843"/>
      <c r="C396" s="844"/>
      <c r="D396" s="133" t="s">
        <v>335</v>
      </c>
      <c r="E396" s="65">
        <f>E398+E416</f>
        <v>73</v>
      </c>
      <c r="F396" s="65">
        <f t="shared" ref="F396:R397" si="92">F398+F416</f>
        <v>110</v>
      </c>
      <c r="G396" s="65">
        <f t="shared" si="92"/>
        <v>58</v>
      </c>
      <c r="H396" s="65">
        <f t="shared" si="92"/>
        <v>182</v>
      </c>
      <c r="I396" s="65">
        <f t="shared" si="92"/>
        <v>350</v>
      </c>
      <c r="J396" s="65">
        <f t="shared" si="92"/>
        <v>150</v>
      </c>
      <c r="K396" s="65">
        <f t="shared" si="92"/>
        <v>923</v>
      </c>
      <c r="L396" s="65">
        <f t="shared" si="92"/>
        <v>165</v>
      </c>
      <c r="M396" s="65">
        <f t="shared" si="92"/>
        <v>72</v>
      </c>
      <c r="N396" s="65">
        <f t="shared" si="92"/>
        <v>126</v>
      </c>
      <c r="O396" s="65">
        <f t="shared" si="92"/>
        <v>99</v>
      </c>
      <c r="P396" s="65">
        <f t="shared" si="92"/>
        <v>145</v>
      </c>
      <c r="Q396" s="65">
        <f t="shared" si="92"/>
        <v>115</v>
      </c>
      <c r="R396" s="65">
        <f t="shared" si="92"/>
        <v>722</v>
      </c>
      <c r="S396" s="65">
        <f>S398+S416</f>
        <v>1645</v>
      </c>
      <c r="T396" s="65">
        <f>T398+T416</f>
        <v>1688</v>
      </c>
      <c r="U396" s="452">
        <f t="shared" si="89"/>
        <v>0.97452606635071093</v>
      </c>
      <c r="V396" s="450">
        <v>154843</v>
      </c>
      <c r="W396" s="413">
        <f t="shared" si="91"/>
        <v>1.0623663969310851E-2</v>
      </c>
      <c r="Z396" s="89">
        <v>151250</v>
      </c>
      <c r="AA396" s="89">
        <f t="shared" si="90"/>
        <v>-149562</v>
      </c>
    </row>
    <row r="397" spans="1:27" s="89" customFormat="1" ht="13.5" customHeight="1" thickBot="1" x14ac:dyDescent="0.25">
      <c r="A397" s="845"/>
      <c r="B397" s="846"/>
      <c r="C397" s="844"/>
      <c r="D397" s="132" t="s">
        <v>77</v>
      </c>
      <c r="E397" s="107">
        <f>E399+E417</f>
        <v>83</v>
      </c>
      <c r="F397" s="107">
        <f t="shared" si="92"/>
        <v>132</v>
      </c>
      <c r="G397" s="107">
        <f t="shared" si="92"/>
        <v>106</v>
      </c>
      <c r="H397" s="107">
        <f t="shared" si="92"/>
        <v>262</v>
      </c>
      <c r="I397" s="107">
        <f t="shared" si="92"/>
        <v>419</v>
      </c>
      <c r="J397" s="107">
        <f t="shared" si="92"/>
        <v>269</v>
      </c>
      <c r="K397" s="107">
        <f t="shared" si="92"/>
        <v>1271</v>
      </c>
      <c r="L397" s="107">
        <f t="shared" si="92"/>
        <v>336</v>
      </c>
      <c r="M397" s="107">
        <f t="shared" si="92"/>
        <v>230</v>
      </c>
      <c r="N397" s="107">
        <f t="shared" si="92"/>
        <v>174</v>
      </c>
      <c r="O397" s="107">
        <f t="shared" si="92"/>
        <v>117</v>
      </c>
      <c r="P397" s="107">
        <f t="shared" si="92"/>
        <v>178</v>
      </c>
      <c r="Q397" s="107">
        <f t="shared" si="92"/>
        <v>156</v>
      </c>
      <c r="R397" s="107">
        <f t="shared" si="92"/>
        <v>1191</v>
      </c>
      <c r="S397" s="107">
        <f>S399+S417</f>
        <v>2462</v>
      </c>
      <c r="T397" s="107">
        <f>T399+T417</f>
        <v>2241</v>
      </c>
      <c r="U397" s="453">
        <f t="shared" si="89"/>
        <v>1.0986166889781348</v>
      </c>
      <c r="V397" s="454">
        <v>176006</v>
      </c>
      <c r="W397" s="414">
        <f t="shared" si="91"/>
        <v>1.3988159494562686E-2</v>
      </c>
      <c r="Z397" s="89">
        <v>164178</v>
      </c>
      <c r="AA397" s="89">
        <f t="shared" si="90"/>
        <v>-161937</v>
      </c>
    </row>
    <row r="398" spans="1:27" s="89" customFormat="1" ht="13.5" customHeight="1" x14ac:dyDescent="0.2">
      <c r="A398" s="236"/>
      <c r="B398" s="838" t="s">
        <v>333</v>
      </c>
      <c r="C398" s="847"/>
      <c r="D398" s="94" t="s">
        <v>335</v>
      </c>
      <c r="E398" s="55">
        <f>E400+E402+E404+E406+E408+E410+E412+E414</f>
        <v>55</v>
      </c>
      <c r="F398" s="55">
        <f t="shared" ref="F398:S399" si="93">F400+F402+F404+F406+F408+F410+F412+F414</f>
        <v>88</v>
      </c>
      <c r="G398" s="55">
        <f t="shared" si="93"/>
        <v>48</v>
      </c>
      <c r="H398" s="55">
        <f t="shared" si="93"/>
        <v>161</v>
      </c>
      <c r="I398" s="55">
        <f t="shared" si="93"/>
        <v>286</v>
      </c>
      <c r="J398" s="55">
        <f t="shared" si="93"/>
        <v>120</v>
      </c>
      <c r="K398" s="55">
        <f t="shared" si="93"/>
        <v>758</v>
      </c>
      <c r="L398" s="55">
        <f t="shared" si="93"/>
        <v>149</v>
      </c>
      <c r="M398" s="55">
        <f t="shared" si="93"/>
        <v>55</v>
      </c>
      <c r="N398" s="55">
        <f t="shared" si="93"/>
        <v>101</v>
      </c>
      <c r="O398" s="55">
        <f t="shared" si="93"/>
        <v>76</v>
      </c>
      <c r="P398" s="55">
        <f t="shared" si="93"/>
        <v>126</v>
      </c>
      <c r="Q398" s="55">
        <f t="shared" si="93"/>
        <v>109</v>
      </c>
      <c r="R398" s="55">
        <f t="shared" si="93"/>
        <v>616</v>
      </c>
      <c r="S398" s="55">
        <f t="shared" si="93"/>
        <v>1374</v>
      </c>
      <c r="T398" s="55">
        <f>T400+T402+T404+T406+T408+T410+T412+T414</f>
        <v>1341</v>
      </c>
      <c r="U398" s="438">
        <f t="shared" si="89"/>
        <v>1.0246085011185682</v>
      </c>
      <c r="V398" s="432">
        <v>148315</v>
      </c>
      <c r="W398" s="406">
        <f t="shared" si="91"/>
        <v>9.26406634527863E-3</v>
      </c>
      <c r="Z398" s="89">
        <v>144898</v>
      </c>
      <c r="AA398" s="89">
        <f t="shared" si="90"/>
        <v>-143557</v>
      </c>
    </row>
    <row r="399" spans="1:27" s="89" customFormat="1" ht="13.5" customHeight="1" thickBot="1" x14ac:dyDescent="0.25">
      <c r="A399" s="236"/>
      <c r="B399" s="840"/>
      <c r="C399" s="839"/>
      <c r="D399" s="95" t="s">
        <v>77</v>
      </c>
      <c r="E399" s="60">
        <f>E401+E403+E405+E407+E409+E411+E413+E415</f>
        <v>59</v>
      </c>
      <c r="F399" s="60">
        <f t="shared" si="93"/>
        <v>105</v>
      </c>
      <c r="G399" s="60">
        <f t="shared" si="93"/>
        <v>96</v>
      </c>
      <c r="H399" s="60">
        <f t="shared" si="93"/>
        <v>233</v>
      </c>
      <c r="I399" s="60">
        <f t="shared" si="93"/>
        <v>337</v>
      </c>
      <c r="J399" s="60">
        <f t="shared" si="93"/>
        <v>208</v>
      </c>
      <c r="K399" s="60">
        <f t="shared" si="93"/>
        <v>1038</v>
      </c>
      <c r="L399" s="60">
        <f t="shared" si="93"/>
        <v>271</v>
      </c>
      <c r="M399" s="60">
        <f t="shared" si="93"/>
        <v>206</v>
      </c>
      <c r="N399" s="60">
        <f t="shared" si="93"/>
        <v>149</v>
      </c>
      <c r="O399" s="60">
        <f t="shared" si="93"/>
        <v>92</v>
      </c>
      <c r="P399" s="60">
        <f t="shared" si="93"/>
        <v>155</v>
      </c>
      <c r="Q399" s="60">
        <f t="shared" si="93"/>
        <v>150</v>
      </c>
      <c r="R399" s="60">
        <f t="shared" si="93"/>
        <v>1023</v>
      </c>
      <c r="S399" s="60">
        <f t="shared" si="93"/>
        <v>2061</v>
      </c>
      <c r="T399" s="60">
        <f>T401+T403+T405+T407+T409+T411+T413+T415</f>
        <v>1600</v>
      </c>
      <c r="U399" s="439">
        <f t="shared" si="89"/>
        <v>1.288125</v>
      </c>
      <c r="V399" s="434">
        <v>167106</v>
      </c>
      <c r="W399" s="407">
        <f t="shared" si="91"/>
        <v>1.2333488923198448E-2</v>
      </c>
      <c r="Z399" s="89">
        <v>154640</v>
      </c>
      <c r="AA399" s="89">
        <f t="shared" si="90"/>
        <v>-153040</v>
      </c>
    </row>
    <row r="400" spans="1:27" s="89" customFormat="1" ht="13.5" customHeight="1" x14ac:dyDescent="0.2">
      <c r="A400" s="236"/>
      <c r="B400" s="236"/>
      <c r="C400" s="841" t="s">
        <v>288</v>
      </c>
      <c r="D400" s="133" t="s">
        <v>335</v>
      </c>
      <c r="E400" s="65">
        <v>42</v>
      </c>
      <c r="F400" s="65">
        <v>77</v>
      </c>
      <c r="G400" s="65">
        <v>32</v>
      </c>
      <c r="H400" s="65">
        <v>122</v>
      </c>
      <c r="I400" s="65">
        <v>192</v>
      </c>
      <c r="J400" s="65">
        <v>113</v>
      </c>
      <c r="K400" s="65">
        <f t="shared" ref="K400:K415" si="94">SUM(E400:J400)</f>
        <v>578</v>
      </c>
      <c r="L400" s="65">
        <v>122</v>
      </c>
      <c r="M400" s="65">
        <v>53</v>
      </c>
      <c r="N400" s="65">
        <v>85</v>
      </c>
      <c r="O400" s="65">
        <v>75</v>
      </c>
      <c r="P400" s="65">
        <v>85</v>
      </c>
      <c r="Q400" s="65">
        <v>98</v>
      </c>
      <c r="R400" s="65">
        <f t="shared" ref="R400:R415" si="95">SUM(L400:Q400)</f>
        <v>518</v>
      </c>
      <c r="S400" s="109">
        <f t="shared" ref="S400:S415" si="96">K400+R400</f>
        <v>1096</v>
      </c>
      <c r="T400" s="81">
        <v>929</v>
      </c>
      <c r="U400" s="452">
        <f t="shared" si="89"/>
        <v>1.1797631862217439</v>
      </c>
      <c r="V400" s="450">
        <v>124550</v>
      </c>
      <c r="W400" s="413">
        <f t="shared" si="91"/>
        <v>8.7996788438378156E-3</v>
      </c>
      <c r="Z400" s="89">
        <v>126055</v>
      </c>
      <c r="AA400" s="89">
        <f t="shared" si="90"/>
        <v>-125126</v>
      </c>
    </row>
    <row r="401" spans="1:27" s="89" customFormat="1" ht="13.5" customHeight="1" x14ac:dyDescent="0.2">
      <c r="A401" s="236"/>
      <c r="B401" s="237"/>
      <c r="C401" s="836"/>
      <c r="D401" s="130" t="s">
        <v>77</v>
      </c>
      <c r="E401" s="58">
        <v>44</v>
      </c>
      <c r="F401" s="58">
        <v>93</v>
      </c>
      <c r="G401" s="58">
        <v>78</v>
      </c>
      <c r="H401" s="58">
        <v>193</v>
      </c>
      <c r="I401" s="58">
        <v>232</v>
      </c>
      <c r="J401" s="58">
        <v>200</v>
      </c>
      <c r="K401" s="58">
        <f t="shared" si="94"/>
        <v>840</v>
      </c>
      <c r="L401" s="58">
        <v>244</v>
      </c>
      <c r="M401" s="58">
        <v>204</v>
      </c>
      <c r="N401" s="58">
        <v>133</v>
      </c>
      <c r="O401" s="58">
        <v>90</v>
      </c>
      <c r="P401" s="58">
        <v>111</v>
      </c>
      <c r="Q401" s="58">
        <v>139</v>
      </c>
      <c r="R401" s="58">
        <f t="shared" si="95"/>
        <v>921</v>
      </c>
      <c r="S401" s="110">
        <f t="shared" si="96"/>
        <v>1761</v>
      </c>
      <c r="T401" s="79">
        <v>1152</v>
      </c>
      <c r="U401" s="449">
        <f t="shared" si="89"/>
        <v>1.5286458333333333</v>
      </c>
      <c r="V401" s="447">
        <v>140046</v>
      </c>
      <c r="W401" s="408">
        <f t="shared" si="91"/>
        <v>1.2574439826914014E-2</v>
      </c>
      <c r="Z401" s="89">
        <v>133261</v>
      </c>
      <c r="AA401" s="89">
        <f t="shared" si="90"/>
        <v>-132109</v>
      </c>
    </row>
    <row r="402" spans="1:27" s="89" customFormat="1" ht="13.5" customHeight="1" x14ac:dyDescent="0.2">
      <c r="A402" s="236"/>
      <c r="B402" s="237"/>
      <c r="C402" s="836" t="s">
        <v>224</v>
      </c>
      <c r="D402" s="130" t="s">
        <v>335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8">
        <v>0</v>
      </c>
      <c r="K402" s="58">
        <f t="shared" si="94"/>
        <v>0</v>
      </c>
      <c r="L402" s="58">
        <v>0</v>
      </c>
      <c r="M402" s="58">
        <v>0</v>
      </c>
      <c r="N402" s="58">
        <v>0</v>
      </c>
      <c r="O402" s="58">
        <v>0</v>
      </c>
      <c r="P402" s="58">
        <v>0</v>
      </c>
      <c r="Q402" s="58">
        <v>0</v>
      </c>
      <c r="R402" s="58">
        <f t="shared" si="95"/>
        <v>0</v>
      </c>
      <c r="S402" s="58">
        <f t="shared" si="96"/>
        <v>0</v>
      </c>
      <c r="T402" s="58">
        <v>0</v>
      </c>
      <c r="U402" s="449">
        <f t="shared" si="89"/>
        <v>0</v>
      </c>
      <c r="V402" s="447">
        <v>0</v>
      </c>
      <c r="W402" s="408">
        <f t="shared" si="91"/>
        <v>0</v>
      </c>
      <c r="Z402" s="89">
        <v>0</v>
      </c>
      <c r="AA402" s="89">
        <f t="shared" si="90"/>
        <v>0</v>
      </c>
    </row>
    <row r="403" spans="1:27" s="89" customFormat="1" ht="13.5" customHeight="1" x14ac:dyDescent="0.2">
      <c r="A403" s="236"/>
      <c r="B403" s="237"/>
      <c r="C403" s="836"/>
      <c r="D403" s="130" t="s">
        <v>77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v>0</v>
      </c>
      <c r="K403" s="58">
        <f t="shared" si="94"/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0</v>
      </c>
      <c r="R403" s="58">
        <f t="shared" si="95"/>
        <v>0</v>
      </c>
      <c r="S403" s="58">
        <f t="shared" si="96"/>
        <v>0</v>
      </c>
      <c r="T403" s="58">
        <v>0</v>
      </c>
      <c r="U403" s="449">
        <f t="shared" si="89"/>
        <v>0</v>
      </c>
      <c r="V403" s="447">
        <v>0</v>
      </c>
      <c r="W403" s="408">
        <f t="shared" si="91"/>
        <v>0</v>
      </c>
      <c r="Z403" s="89">
        <v>0</v>
      </c>
      <c r="AA403" s="89">
        <f t="shared" si="90"/>
        <v>0</v>
      </c>
    </row>
    <row r="404" spans="1:27" s="89" customFormat="1" ht="13.5" customHeight="1" x14ac:dyDescent="0.2">
      <c r="A404" s="236"/>
      <c r="B404" s="237"/>
      <c r="C404" s="836" t="s">
        <v>225</v>
      </c>
      <c r="D404" s="130" t="s">
        <v>335</v>
      </c>
      <c r="E404" s="58">
        <v>7</v>
      </c>
      <c r="F404" s="58">
        <v>0</v>
      </c>
      <c r="G404" s="58">
        <v>5</v>
      </c>
      <c r="H404" s="58">
        <v>0</v>
      </c>
      <c r="I404" s="58">
        <v>3</v>
      </c>
      <c r="J404" s="58">
        <v>1</v>
      </c>
      <c r="K404" s="58">
        <f t="shared" si="94"/>
        <v>16</v>
      </c>
      <c r="L404" s="58">
        <v>1</v>
      </c>
      <c r="M404" s="58">
        <v>2</v>
      </c>
      <c r="N404" s="58">
        <v>15</v>
      </c>
      <c r="O404" s="58">
        <v>0</v>
      </c>
      <c r="P404" s="58">
        <v>0</v>
      </c>
      <c r="Q404" s="58">
        <v>0</v>
      </c>
      <c r="R404" s="58">
        <f t="shared" si="95"/>
        <v>18</v>
      </c>
      <c r="S404" s="58">
        <f t="shared" si="96"/>
        <v>34</v>
      </c>
      <c r="T404" s="58">
        <v>13</v>
      </c>
      <c r="U404" s="449">
        <f t="shared" si="89"/>
        <v>2.6153846153846154</v>
      </c>
      <c r="V404" s="447">
        <v>120</v>
      </c>
      <c r="W404" s="408">
        <f t="shared" si="91"/>
        <v>0.28333333333333333</v>
      </c>
      <c r="Z404" s="89">
        <v>107</v>
      </c>
      <c r="AA404" s="89">
        <f t="shared" si="90"/>
        <v>-94</v>
      </c>
    </row>
    <row r="405" spans="1:27" s="89" customFormat="1" ht="13.5" customHeight="1" x14ac:dyDescent="0.2">
      <c r="A405" s="236"/>
      <c r="B405" s="237"/>
      <c r="C405" s="836"/>
      <c r="D405" s="130" t="s">
        <v>77</v>
      </c>
      <c r="E405" s="58">
        <v>7</v>
      </c>
      <c r="F405" s="58">
        <v>0</v>
      </c>
      <c r="G405" s="58">
        <v>5</v>
      </c>
      <c r="H405" s="58">
        <v>0</v>
      </c>
      <c r="I405" s="58">
        <v>3</v>
      </c>
      <c r="J405" s="58">
        <v>2</v>
      </c>
      <c r="K405" s="58">
        <f t="shared" si="94"/>
        <v>17</v>
      </c>
      <c r="L405" s="58">
        <v>1</v>
      </c>
      <c r="M405" s="58">
        <v>2</v>
      </c>
      <c r="N405" s="58">
        <v>15</v>
      </c>
      <c r="O405" s="58">
        <v>0</v>
      </c>
      <c r="P405" s="58">
        <v>0</v>
      </c>
      <c r="Q405" s="58">
        <v>0</v>
      </c>
      <c r="R405" s="58">
        <f t="shared" si="95"/>
        <v>18</v>
      </c>
      <c r="S405" s="58">
        <f t="shared" si="96"/>
        <v>35</v>
      </c>
      <c r="T405" s="58">
        <v>13</v>
      </c>
      <c r="U405" s="449">
        <f t="shared" si="89"/>
        <v>2.6923076923076925</v>
      </c>
      <c r="V405" s="447">
        <v>120</v>
      </c>
      <c r="W405" s="408">
        <f t="shared" si="91"/>
        <v>0.29166666666666669</v>
      </c>
      <c r="Z405" s="89">
        <v>694</v>
      </c>
      <c r="AA405" s="89">
        <f t="shared" si="90"/>
        <v>-681</v>
      </c>
    </row>
    <row r="406" spans="1:27" s="89" customFormat="1" ht="13.5" customHeight="1" x14ac:dyDescent="0.2">
      <c r="A406" s="236"/>
      <c r="B406" s="237"/>
      <c r="C406" s="836" t="s">
        <v>226</v>
      </c>
      <c r="D406" s="130" t="s">
        <v>335</v>
      </c>
      <c r="E406" s="58">
        <v>0</v>
      </c>
      <c r="F406" s="58">
        <v>0</v>
      </c>
      <c r="G406" s="58">
        <v>0</v>
      </c>
      <c r="H406" s="58">
        <v>0</v>
      </c>
      <c r="I406" s="58">
        <v>0</v>
      </c>
      <c r="J406" s="58">
        <v>0</v>
      </c>
      <c r="K406" s="58">
        <f t="shared" si="94"/>
        <v>0</v>
      </c>
      <c r="L406" s="58">
        <v>0</v>
      </c>
      <c r="M406" s="58">
        <v>0</v>
      </c>
      <c r="N406" s="58">
        <v>0</v>
      </c>
      <c r="O406" s="58">
        <v>0</v>
      </c>
      <c r="P406" s="58">
        <v>0</v>
      </c>
      <c r="Q406" s="58">
        <v>0</v>
      </c>
      <c r="R406" s="58">
        <f t="shared" si="95"/>
        <v>0</v>
      </c>
      <c r="S406" s="58">
        <f t="shared" si="96"/>
        <v>0</v>
      </c>
      <c r="T406" s="58">
        <v>0</v>
      </c>
      <c r="U406" s="449">
        <f t="shared" si="89"/>
        <v>0</v>
      </c>
      <c r="V406" s="447">
        <v>108</v>
      </c>
      <c r="W406" s="408">
        <f t="shared" si="91"/>
        <v>0</v>
      </c>
      <c r="Z406" s="89">
        <v>67</v>
      </c>
      <c r="AA406" s="89">
        <f t="shared" si="90"/>
        <v>-67</v>
      </c>
    </row>
    <row r="407" spans="1:27" s="89" customFormat="1" ht="13.5" customHeight="1" x14ac:dyDescent="0.2">
      <c r="A407" s="236"/>
      <c r="B407" s="237"/>
      <c r="C407" s="836"/>
      <c r="D407" s="130" t="s">
        <v>77</v>
      </c>
      <c r="E407" s="58">
        <v>0</v>
      </c>
      <c r="F407" s="58">
        <v>0</v>
      </c>
      <c r="G407" s="58">
        <v>0</v>
      </c>
      <c r="H407" s="58">
        <v>0</v>
      </c>
      <c r="I407" s="58">
        <v>0</v>
      </c>
      <c r="J407" s="58">
        <v>0</v>
      </c>
      <c r="K407" s="58">
        <f t="shared" si="94"/>
        <v>0</v>
      </c>
      <c r="L407" s="58">
        <v>0</v>
      </c>
      <c r="M407" s="58">
        <v>0</v>
      </c>
      <c r="N407" s="58">
        <v>0</v>
      </c>
      <c r="O407" s="58">
        <v>0</v>
      </c>
      <c r="P407" s="58">
        <v>0</v>
      </c>
      <c r="Q407" s="58">
        <v>0</v>
      </c>
      <c r="R407" s="58">
        <f t="shared" si="95"/>
        <v>0</v>
      </c>
      <c r="S407" s="58">
        <f t="shared" si="96"/>
        <v>0</v>
      </c>
      <c r="T407" s="58">
        <v>0</v>
      </c>
      <c r="U407" s="449">
        <f t="shared" si="89"/>
        <v>0</v>
      </c>
      <c r="V407" s="447">
        <v>111</v>
      </c>
      <c r="W407" s="408">
        <f t="shared" si="91"/>
        <v>0</v>
      </c>
      <c r="Z407" s="89">
        <v>105</v>
      </c>
      <c r="AA407" s="89">
        <f t="shared" si="90"/>
        <v>-105</v>
      </c>
    </row>
    <row r="408" spans="1:27" s="89" customFormat="1" ht="13.5" customHeight="1" x14ac:dyDescent="0.2">
      <c r="A408" s="236"/>
      <c r="B408" s="237"/>
      <c r="C408" s="836" t="s">
        <v>227</v>
      </c>
      <c r="D408" s="130" t="s">
        <v>335</v>
      </c>
      <c r="E408" s="58">
        <v>2</v>
      </c>
      <c r="F408" s="58">
        <v>1</v>
      </c>
      <c r="G408" s="58">
        <v>2</v>
      </c>
      <c r="H408" s="58">
        <v>1</v>
      </c>
      <c r="I408" s="58">
        <v>5</v>
      </c>
      <c r="J408" s="58">
        <v>0</v>
      </c>
      <c r="K408" s="58">
        <f t="shared" si="94"/>
        <v>11</v>
      </c>
      <c r="L408" s="58">
        <v>0</v>
      </c>
      <c r="M408" s="58">
        <v>0</v>
      </c>
      <c r="N408" s="58">
        <v>0</v>
      </c>
      <c r="O408" s="58">
        <v>0</v>
      </c>
      <c r="P408" s="58">
        <v>2</v>
      </c>
      <c r="Q408" s="58">
        <v>0</v>
      </c>
      <c r="R408" s="58">
        <f t="shared" si="95"/>
        <v>2</v>
      </c>
      <c r="S408" s="58">
        <f t="shared" si="96"/>
        <v>13</v>
      </c>
      <c r="T408" s="58">
        <v>9</v>
      </c>
      <c r="U408" s="449">
        <f t="shared" si="89"/>
        <v>1.4444444444444444</v>
      </c>
      <c r="V408" s="447">
        <v>58</v>
      </c>
      <c r="W408" s="408">
        <f t="shared" si="91"/>
        <v>0.22413793103448276</v>
      </c>
      <c r="Z408" s="89">
        <v>191</v>
      </c>
      <c r="AA408" s="89">
        <f t="shared" si="90"/>
        <v>-182</v>
      </c>
    </row>
    <row r="409" spans="1:27" s="89" customFormat="1" ht="13.5" customHeight="1" x14ac:dyDescent="0.2">
      <c r="A409" s="236"/>
      <c r="B409" s="237"/>
      <c r="C409" s="836"/>
      <c r="D409" s="130" t="s">
        <v>77</v>
      </c>
      <c r="E409" s="58">
        <v>4</v>
      </c>
      <c r="F409" s="58">
        <v>2</v>
      </c>
      <c r="G409" s="58">
        <v>4</v>
      </c>
      <c r="H409" s="58">
        <v>2</v>
      </c>
      <c r="I409" s="58">
        <v>5</v>
      </c>
      <c r="J409" s="58">
        <v>0</v>
      </c>
      <c r="K409" s="58">
        <f t="shared" si="94"/>
        <v>17</v>
      </c>
      <c r="L409" s="58">
        <v>0</v>
      </c>
      <c r="M409" s="58">
        <v>0</v>
      </c>
      <c r="N409" s="58">
        <v>0</v>
      </c>
      <c r="O409" s="58">
        <v>0</v>
      </c>
      <c r="P409" s="58">
        <v>2</v>
      </c>
      <c r="Q409" s="58">
        <v>0</v>
      </c>
      <c r="R409" s="58">
        <f t="shared" si="95"/>
        <v>2</v>
      </c>
      <c r="S409" s="58">
        <f t="shared" si="96"/>
        <v>19</v>
      </c>
      <c r="T409" s="58">
        <v>9</v>
      </c>
      <c r="U409" s="449">
        <f t="shared" si="89"/>
        <v>2.1111111111111112</v>
      </c>
      <c r="V409" s="447">
        <v>60</v>
      </c>
      <c r="W409" s="408">
        <f t="shared" si="91"/>
        <v>0.31666666666666665</v>
      </c>
      <c r="Z409" s="89">
        <v>226</v>
      </c>
      <c r="AA409" s="89">
        <f t="shared" si="90"/>
        <v>-217</v>
      </c>
    </row>
    <row r="410" spans="1:27" s="89" customFormat="1" ht="13.5" customHeight="1" x14ac:dyDescent="0.2">
      <c r="A410" s="236"/>
      <c r="B410" s="237"/>
      <c r="C410" s="836" t="s">
        <v>228</v>
      </c>
      <c r="D410" s="130" t="s">
        <v>335</v>
      </c>
      <c r="E410" s="58">
        <v>4</v>
      </c>
      <c r="F410" s="58">
        <v>10</v>
      </c>
      <c r="G410" s="58">
        <v>9</v>
      </c>
      <c r="H410" s="58">
        <v>37</v>
      </c>
      <c r="I410" s="58">
        <v>74</v>
      </c>
      <c r="J410" s="58">
        <v>4</v>
      </c>
      <c r="K410" s="58">
        <f t="shared" si="94"/>
        <v>138</v>
      </c>
      <c r="L410" s="58">
        <v>5</v>
      </c>
      <c r="M410" s="58">
        <v>0</v>
      </c>
      <c r="N410" s="58">
        <v>1</v>
      </c>
      <c r="O410" s="58">
        <v>0</v>
      </c>
      <c r="P410" s="58">
        <v>24</v>
      </c>
      <c r="Q410" s="58">
        <v>11</v>
      </c>
      <c r="R410" s="58">
        <f t="shared" si="95"/>
        <v>41</v>
      </c>
      <c r="S410" s="58">
        <f t="shared" si="96"/>
        <v>179</v>
      </c>
      <c r="T410" s="58">
        <v>379</v>
      </c>
      <c r="U410" s="449">
        <f t="shared" si="89"/>
        <v>0.47229551451187335</v>
      </c>
      <c r="V410" s="447">
        <v>22934</v>
      </c>
      <c r="W410" s="408">
        <f t="shared" si="91"/>
        <v>7.8050056684398706E-3</v>
      </c>
      <c r="Z410" s="89">
        <v>17918</v>
      </c>
      <c r="AA410" s="89">
        <f t="shared" si="90"/>
        <v>-17539</v>
      </c>
    </row>
    <row r="411" spans="1:27" s="89" customFormat="1" ht="13.5" customHeight="1" x14ac:dyDescent="0.2">
      <c r="A411" s="236"/>
      <c r="B411" s="237"/>
      <c r="C411" s="836"/>
      <c r="D411" s="130" t="s">
        <v>77</v>
      </c>
      <c r="E411" s="58">
        <v>4</v>
      </c>
      <c r="F411" s="58">
        <v>10</v>
      </c>
      <c r="G411" s="58">
        <v>9</v>
      </c>
      <c r="H411" s="58">
        <v>37</v>
      </c>
      <c r="I411" s="58">
        <v>85</v>
      </c>
      <c r="J411" s="58">
        <v>4</v>
      </c>
      <c r="K411" s="58">
        <f t="shared" si="94"/>
        <v>149</v>
      </c>
      <c r="L411" s="58">
        <v>5</v>
      </c>
      <c r="M411" s="58">
        <v>0</v>
      </c>
      <c r="N411" s="58">
        <v>1</v>
      </c>
      <c r="O411" s="58">
        <v>0</v>
      </c>
      <c r="P411" s="58">
        <v>24</v>
      </c>
      <c r="Q411" s="58">
        <v>11</v>
      </c>
      <c r="R411" s="58">
        <f t="shared" si="95"/>
        <v>41</v>
      </c>
      <c r="S411" s="58">
        <f t="shared" si="96"/>
        <v>190</v>
      </c>
      <c r="T411" s="58">
        <v>410</v>
      </c>
      <c r="U411" s="449">
        <f t="shared" si="89"/>
        <v>0.46341463414634149</v>
      </c>
      <c r="V411" s="447">
        <v>25775</v>
      </c>
      <c r="W411" s="408">
        <f t="shared" si="91"/>
        <v>7.3714839961202712E-3</v>
      </c>
      <c r="Z411" s="89">
        <v>19110</v>
      </c>
      <c r="AA411" s="89">
        <f t="shared" si="90"/>
        <v>-18700</v>
      </c>
    </row>
    <row r="412" spans="1:27" s="89" customFormat="1" ht="13.5" customHeight="1" x14ac:dyDescent="0.2">
      <c r="A412" s="236"/>
      <c r="B412" s="235"/>
      <c r="C412" s="836" t="s">
        <v>229</v>
      </c>
      <c r="D412" s="130" t="s">
        <v>335</v>
      </c>
      <c r="E412" s="58">
        <v>0</v>
      </c>
      <c r="F412" s="58">
        <v>0</v>
      </c>
      <c r="G412" s="58">
        <v>0</v>
      </c>
      <c r="H412" s="58">
        <v>0</v>
      </c>
      <c r="I412" s="58">
        <v>0</v>
      </c>
      <c r="J412" s="58">
        <v>0</v>
      </c>
      <c r="K412" s="58">
        <f t="shared" si="94"/>
        <v>0</v>
      </c>
      <c r="L412" s="58">
        <v>0</v>
      </c>
      <c r="M412" s="58">
        <v>0</v>
      </c>
      <c r="N412" s="58">
        <v>0</v>
      </c>
      <c r="O412" s="58">
        <v>1</v>
      </c>
      <c r="P412" s="58">
        <v>3</v>
      </c>
      <c r="Q412" s="58">
        <v>0</v>
      </c>
      <c r="R412" s="58">
        <f t="shared" si="95"/>
        <v>4</v>
      </c>
      <c r="S412" s="58">
        <f t="shared" si="96"/>
        <v>4</v>
      </c>
      <c r="T412" s="58">
        <v>9</v>
      </c>
      <c r="U412" s="449">
        <f t="shared" si="89"/>
        <v>0.44444444444444442</v>
      </c>
      <c r="V412" s="447">
        <v>507</v>
      </c>
      <c r="W412" s="408">
        <f t="shared" si="91"/>
        <v>7.889546351084813E-3</v>
      </c>
      <c r="Z412" s="89">
        <v>481</v>
      </c>
      <c r="AA412" s="89">
        <f t="shared" si="90"/>
        <v>-472</v>
      </c>
    </row>
    <row r="413" spans="1:27" s="89" customFormat="1" ht="13.5" customHeight="1" x14ac:dyDescent="0.2">
      <c r="A413" s="236"/>
      <c r="B413" s="235"/>
      <c r="C413" s="836"/>
      <c r="D413" s="130" t="s">
        <v>77</v>
      </c>
      <c r="E413" s="58">
        <v>0</v>
      </c>
      <c r="F413" s="58">
        <v>0</v>
      </c>
      <c r="G413" s="58">
        <v>0</v>
      </c>
      <c r="H413" s="58">
        <v>0</v>
      </c>
      <c r="I413" s="58">
        <v>0</v>
      </c>
      <c r="J413" s="58">
        <v>0</v>
      </c>
      <c r="K413" s="58">
        <f t="shared" si="94"/>
        <v>0</v>
      </c>
      <c r="L413" s="58">
        <v>0</v>
      </c>
      <c r="M413" s="58">
        <v>0</v>
      </c>
      <c r="N413" s="58">
        <v>0</v>
      </c>
      <c r="O413" s="58">
        <v>2</v>
      </c>
      <c r="P413" s="58">
        <v>6</v>
      </c>
      <c r="Q413" s="58">
        <v>0</v>
      </c>
      <c r="R413" s="58">
        <f t="shared" si="95"/>
        <v>8</v>
      </c>
      <c r="S413" s="58">
        <f t="shared" si="96"/>
        <v>8</v>
      </c>
      <c r="T413" s="58">
        <v>14</v>
      </c>
      <c r="U413" s="449">
        <f t="shared" si="89"/>
        <v>0.5714285714285714</v>
      </c>
      <c r="V413" s="447">
        <v>956</v>
      </c>
      <c r="W413" s="408">
        <f t="shared" si="91"/>
        <v>8.368200836820083E-3</v>
      </c>
      <c r="Z413" s="89">
        <v>1083</v>
      </c>
      <c r="AA413" s="89">
        <f t="shared" si="90"/>
        <v>-1069</v>
      </c>
    </row>
    <row r="414" spans="1:27" s="89" customFormat="1" ht="13.5" customHeight="1" x14ac:dyDescent="0.2">
      <c r="A414" s="236"/>
      <c r="B414" s="235"/>
      <c r="C414" s="836" t="s">
        <v>230</v>
      </c>
      <c r="D414" s="130" t="s">
        <v>335</v>
      </c>
      <c r="E414" s="58">
        <v>0</v>
      </c>
      <c r="F414" s="58">
        <v>0</v>
      </c>
      <c r="G414" s="58">
        <v>0</v>
      </c>
      <c r="H414" s="58">
        <v>1</v>
      </c>
      <c r="I414" s="58">
        <v>12</v>
      </c>
      <c r="J414" s="58">
        <v>2</v>
      </c>
      <c r="K414" s="58">
        <f t="shared" si="94"/>
        <v>15</v>
      </c>
      <c r="L414" s="58">
        <v>21</v>
      </c>
      <c r="M414" s="58">
        <v>0</v>
      </c>
      <c r="N414" s="58">
        <v>0</v>
      </c>
      <c r="O414" s="58">
        <v>0</v>
      </c>
      <c r="P414" s="58">
        <v>12</v>
      </c>
      <c r="Q414" s="58">
        <v>0</v>
      </c>
      <c r="R414" s="58">
        <f t="shared" si="95"/>
        <v>33</v>
      </c>
      <c r="S414" s="58">
        <f t="shared" si="96"/>
        <v>48</v>
      </c>
      <c r="T414" s="58">
        <v>2</v>
      </c>
      <c r="U414" s="449">
        <f t="shared" si="89"/>
        <v>24</v>
      </c>
      <c r="V414" s="447">
        <v>38</v>
      </c>
      <c r="W414" s="408">
        <f t="shared" si="91"/>
        <v>1.263157894736842</v>
      </c>
      <c r="Z414" s="89">
        <v>79</v>
      </c>
      <c r="AA414" s="89">
        <f t="shared" si="90"/>
        <v>-77</v>
      </c>
    </row>
    <row r="415" spans="1:27" s="89" customFormat="1" ht="13.5" customHeight="1" thickBot="1" x14ac:dyDescent="0.25">
      <c r="A415" s="236"/>
      <c r="B415" s="235"/>
      <c r="C415" s="837"/>
      <c r="D415" s="132" t="s">
        <v>77</v>
      </c>
      <c r="E415" s="68">
        <v>0</v>
      </c>
      <c r="F415" s="68">
        <v>0</v>
      </c>
      <c r="G415" s="68">
        <v>0</v>
      </c>
      <c r="H415" s="68">
        <v>1</v>
      </c>
      <c r="I415" s="68">
        <v>12</v>
      </c>
      <c r="J415" s="68">
        <v>2</v>
      </c>
      <c r="K415" s="68">
        <f t="shared" si="94"/>
        <v>15</v>
      </c>
      <c r="L415" s="68">
        <v>21</v>
      </c>
      <c r="M415" s="68">
        <v>0</v>
      </c>
      <c r="N415" s="68">
        <v>0</v>
      </c>
      <c r="O415" s="68">
        <v>0</v>
      </c>
      <c r="P415" s="68">
        <v>12</v>
      </c>
      <c r="Q415" s="68">
        <v>0</v>
      </c>
      <c r="R415" s="68">
        <f t="shared" si="95"/>
        <v>33</v>
      </c>
      <c r="S415" s="68">
        <f t="shared" si="96"/>
        <v>48</v>
      </c>
      <c r="T415" s="68">
        <v>2</v>
      </c>
      <c r="U415" s="453">
        <f t="shared" si="89"/>
        <v>24</v>
      </c>
      <c r="V415" s="451">
        <v>38</v>
      </c>
      <c r="W415" s="414">
        <f t="shared" si="91"/>
        <v>1.263157894736842</v>
      </c>
      <c r="Z415" s="89">
        <v>161</v>
      </c>
      <c r="AA415" s="89">
        <f t="shared" si="90"/>
        <v>-159</v>
      </c>
    </row>
    <row r="416" spans="1:27" s="89" customFormat="1" ht="13.5" customHeight="1" x14ac:dyDescent="0.2">
      <c r="A416" s="236"/>
      <c r="B416" s="838" t="s">
        <v>334</v>
      </c>
      <c r="C416" s="839"/>
      <c r="D416" s="94" t="s">
        <v>335</v>
      </c>
      <c r="E416" s="55">
        <f>E418+E420+E422+E424+E426</f>
        <v>18</v>
      </c>
      <c r="F416" s="55">
        <f t="shared" ref="F416:T417" si="97">F418+F420+F422+F424+F426</f>
        <v>22</v>
      </c>
      <c r="G416" s="55">
        <f t="shared" si="97"/>
        <v>10</v>
      </c>
      <c r="H416" s="55">
        <f t="shared" si="97"/>
        <v>21</v>
      </c>
      <c r="I416" s="55">
        <f t="shared" si="97"/>
        <v>64</v>
      </c>
      <c r="J416" s="55">
        <f t="shared" si="97"/>
        <v>30</v>
      </c>
      <c r="K416" s="55">
        <f t="shared" si="97"/>
        <v>165</v>
      </c>
      <c r="L416" s="55">
        <f t="shared" si="97"/>
        <v>16</v>
      </c>
      <c r="M416" s="55">
        <f t="shared" si="97"/>
        <v>17</v>
      </c>
      <c r="N416" s="55">
        <f t="shared" si="97"/>
        <v>25</v>
      </c>
      <c r="O416" s="55">
        <f t="shared" si="97"/>
        <v>23</v>
      </c>
      <c r="P416" s="55">
        <f t="shared" si="97"/>
        <v>19</v>
      </c>
      <c r="Q416" s="55">
        <f t="shared" si="97"/>
        <v>6</v>
      </c>
      <c r="R416" s="55">
        <f t="shared" si="97"/>
        <v>106</v>
      </c>
      <c r="S416" s="55">
        <f t="shared" si="97"/>
        <v>271</v>
      </c>
      <c r="T416" s="55">
        <f t="shared" si="97"/>
        <v>347</v>
      </c>
      <c r="U416" s="438">
        <f t="shared" si="89"/>
        <v>0.78097982708933722</v>
      </c>
      <c r="V416" s="432">
        <v>6528</v>
      </c>
      <c r="W416" s="406">
        <f t="shared" si="91"/>
        <v>4.1513480392156861E-2</v>
      </c>
      <c r="Z416" s="89">
        <v>6352</v>
      </c>
      <c r="AA416" s="89">
        <f t="shared" si="90"/>
        <v>-6005</v>
      </c>
    </row>
    <row r="417" spans="1:27" s="89" customFormat="1" ht="13.5" customHeight="1" thickBot="1" x14ac:dyDescent="0.25">
      <c r="A417" s="236"/>
      <c r="B417" s="840"/>
      <c r="C417" s="839"/>
      <c r="D417" s="95" t="s">
        <v>77</v>
      </c>
      <c r="E417" s="105">
        <f>E419+E421+E423+E425+E427</f>
        <v>24</v>
      </c>
      <c r="F417" s="105">
        <f t="shared" si="97"/>
        <v>27</v>
      </c>
      <c r="G417" s="105">
        <f t="shared" si="97"/>
        <v>10</v>
      </c>
      <c r="H417" s="105">
        <f t="shared" si="97"/>
        <v>29</v>
      </c>
      <c r="I417" s="105">
        <f t="shared" si="97"/>
        <v>82</v>
      </c>
      <c r="J417" s="105">
        <f t="shared" si="97"/>
        <v>61</v>
      </c>
      <c r="K417" s="105">
        <f t="shared" si="97"/>
        <v>233</v>
      </c>
      <c r="L417" s="105">
        <f t="shared" si="97"/>
        <v>65</v>
      </c>
      <c r="M417" s="105">
        <f t="shared" si="97"/>
        <v>24</v>
      </c>
      <c r="N417" s="105">
        <f t="shared" si="97"/>
        <v>25</v>
      </c>
      <c r="O417" s="105">
        <f t="shared" si="97"/>
        <v>25</v>
      </c>
      <c r="P417" s="105">
        <f t="shared" si="97"/>
        <v>23</v>
      </c>
      <c r="Q417" s="105">
        <f t="shared" si="97"/>
        <v>6</v>
      </c>
      <c r="R417" s="105">
        <f t="shared" si="97"/>
        <v>168</v>
      </c>
      <c r="S417" s="105">
        <f t="shared" si="97"/>
        <v>401</v>
      </c>
      <c r="T417" s="105">
        <f t="shared" si="97"/>
        <v>641</v>
      </c>
      <c r="U417" s="439">
        <f t="shared" si="89"/>
        <v>0.62558502340093602</v>
      </c>
      <c r="V417" s="433">
        <v>8900</v>
      </c>
      <c r="W417" s="407">
        <f t="shared" si="91"/>
        <v>4.5056179775280897E-2</v>
      </c>
      <c r="Z417" s="89">
        <v>9538</v>
      </c>
      <c r="AA417" s="89">
        <f t="shared" si="90"/>
        <v>-8897</v>
      </c>
    </row>
    <row r="418" spans="1:27" s="89" customFormat="1" ht="13.5" customHeight="1" x14ac:dyDescent="0.2">
      <c r="A418" s="236"/>
      <c r="B418" s="236"/>
      <c r="C418" s="841" t="s">
        <v>231</v>
      </c>
      <c r="D418" s="94" t="s">
        <v>335</v>
      </c>
      <c r="E418" s="55">
        <v>11</v>
      </c>
      <c r="F418" s="55">
        <v>18</v>
      </c>
      <c r="G418" s="55">
        <v>4</v>
      </c>
      <c r="H418" s="55">
        <v>17</v>
      </c>
      <c r="I418" s="55">
        <v>57</v>
      </c>
      <c r="J418" s="55">
        <v>27</v>
      </c>
      <c r="K418" s="55">
        <f t="shared" ref="K418:K427" si="98">SUM(E418:J418)</f>
        <v>134</v>
      </c>
      <c r="L418" s="55">
        <v>12</v>
      </c>
      <c r="M418" s="55">
        <v>15</v>
      </c>
      <c r="N418" s="55">
        <v>23</v>
      </c>
      <c r="O418" s="55">
        <v>23</v>
      </c>
      <c r="P418" s="55">
        <v>13</v>
      </c>
      <c r="Q418" s="55">
        <v>4</v>
      </c>
      <c r="R418" s="55">
        <f t="shared" ref="R418:R427" si="99">SUM(L418:Q418)</f>
        <v>90</v>
      </c>
      <c r="S418" s="112">
        <f t="shared" ref="S418:S427" si="100">K418+R418</f>
        <v>224</v>
      </c>
      <c r="T418" s="82">
        <v>228</v>
      </c>
      <c r="U418" s="438">
        <f t="shared" si="89"/>
        <v>0.98245614035087714</v>
      </c>
      <c r="V418" s="432">
        <v>2111</v>
      </c>
      <c r="W418" s="406">
        <f t="shared" si="91"/>
        <v>0.10611084793936523</v>
      </c>
      <c r="Z418" s="89">
        <v>2101</v>
      </c>
      <c r="AA418" s="89">
        <f t="shared" si="90"/>
        <v>-1873</v>
      </c>
    </row>
    <row r="419" spans="1:27" s="89" customFormat="1" ht="13.5" customHeight="1" x14ac:dyDescent="0.2">
      <c r="A419" s="236"/>
      <c r="B419" s="237"/>
      <c r="C419" s="836"/>
      <c r="D419" s="130" t="s">
        <v>77</v>
      </c>
      <c r="E419" s="58">
        <v>17</v>
      </c>
      <c r="F419" s="58">
        <v>23</v>
      </c>
      <c r="G419" s="58">
        <v>4</v>
      </c>
      <c r="H419" s="58">
        <v>19</v>
      </c>
      <c r="I419" s="58">
        <v>71</v>
      </c>
      <c r="J419" s="58">
        <v>56</v>
      </c>
      <c r="K419" s="58">
        <f t="shared" si="98"/>
        <v>190</v>
      </c>
      <c r="L419" s="58">
        <v>43</v>
      </c>
      <c r="M419" s="58">
        <v>15</v>
      </c>
      <c r="N419" s="58">
        <v>23</v>
      </c>
      <c r="O419" s="58">
        <v>25</v>
      </c>
      <c r="P419" s="58">
        <v>13</v>
      </c>
      <c r="Q419" s="58">
        <v>4</v>
      </c>
      <c r="R419" s="58">
        <f t="shared" si="99"/>
        <v>123</v>
      </c>
      <c r="S419" s="110">
        <f t="shared" si="100"/>
        <v>313</v>
      </c>
      <c r="T419" s="79">
        <v>357</v>
      </c>
      <c r="U419" s="449">
        <f t="shared" si="89"/>
        <v>0.87675070028011204</v>
      </c>
      <c r="V419" s="447">
        <v>2713</v>
      </c>
      <c r="W419" s="408">
        <f t="shared" si="91"/>
        <v>0.11537043862882418</v>
      </c>
      <c r="Z419" s="89">
        <v>2781</v>
      </c>
      <c r="AA419" s="89">
        <f t="shared" si="90"/>
        <v>-2424</v>
      </c>
    </row>
    <row r="420" spans="1:27" s="89" customFormat="1" ht="13.5" customHeight="1" x14ac:dyDescent="0.2">
      <c r="A420" s="236"/>
      <c r="B420" s="237"/>
      <c r="C420" s="836" t="s">
        <v>232</v>
      </c>
      <c r="D420" s="130" t="s">
        <v>335</v>
      </c>
      <c r="E420" s="58">
        <v>2</v>
      </c>
      <c r="F420" s="58">
        <v>0</v>
      </c>
      <c r="G420" s="58">
        <v>0</v>
      </c>
      <c r="H420" s="58">
        <v>0</v>
      </c>
      <c r="I420" s="58">
        <v>0</v>
      </c>
      <c r="J420" s="58">
        <v>0</v>
      </c>
      <c r="K420" s="58">
        <f t="shared" si="98"/>
        <v>2</v>
      </c>
      <c r="L420" s="58">
        <v>1</v>
      </c>
      <c r="M420" s="58">
        <v>1</v>
      </c>
      <c r="N420" s="58">
        <v>0</v>
      </c>
      <c r="O420" s="58">
        <v>0</v>
      </c>
      <c r="P420" s="58">
        <v>0</v>
      </c>
      <c r="Q420" s="58">
        <v>1</v>
      </c>
      <c r="R420" s="58">
        <f t="shared" si="99"/>
        <v>3</v>
      </c>
      <c r="S420" s="58">
        <f t="shared" si="100"/>
        <v>5</v>
      </c>
      <c r="T420" s="58">
        <v>2</v>
      </c>
      <c r="U420" s="449">
        <f t="shared" si="89"/>
        <v>2.5</v>
      </c>
      <c r="V420" s="447">
        <v>396</v>
      </c>
      <c r="W420" s="408">
        <f t="shared" si="91"/>
        <v>1.2626262626262626E-2</v>
      </c>
      <c r="Z420" s="89">
        <v>151</v>
      </c>
      <c r="AA420" s="89">
        <f t="shared" si="90"/>
        <v>-149</v>
      </c>
    </row>
    <row r="421" spans="1:27" s="89" customFormat="1" ht="13.5" customHeight="1" x14ac:dyDescent="0.2">
      <c r="A421" s="236"/>
      <c r="B421" s="237"/>
      <c r="C421" s="836"/>
      <c r="D421" s="130" t="s">
        <v>77</v>
      </c>
      <c r="E421" s="58">
        <v>2</v>
      </c>
      <c r="F421" s="58">
        <v>0</v>
      </c>
      <c r="G421" s="58">
        <v>0</v>
      </c>
      <c r="H421" s="58">
        <v>0</v>
      </c>
      <c r="I421" s="58">
        <v>0</v>
      </c>
      <c r="J421" s="58">
        <v>0</v>
      </c>
      <c r="K421" s="58">
        <f t="shared" si="98"/>
        <v>2</v>
      </c>
      <c r="L421" s="58">
        <v>19</v>
      </c>
      <c r="M421" s="58">
        <v>8</v>
      </c>
      <c r="N421" s="58">
        <v>0</v>
      </c>
      <c r="O421" s="58">
        <v>0</v>
      </c>
      <c r="P421" s="58">
        <v>0</v>
      </c>
      <c r="Q421" s="58">
        <v>1</v>
      </c>
      <c r="R421" s="58">
        <f t="shared" si="99"/>
        <v>28</v>
      </c>
      <c r="S421" s="58">
        <f t="shared" si="100"/>
        <v>30</v>
      </c>
      <c r="T421" s="58">
        <v>3</v>
      </c>
      <c r="U421" s="449">
        <f t="shared" si="89"/>
        <v>10</v>
      </c>
      <c r="V421" s="447">
        <v>468</v>
      </c>
      <c r="W421" s="408">
        <f t="shared" si="91"/>
        <v>6.4102564102564097E-2</v>
      </c>
      <c r="Z421" s="89">
        <v>215</v>
      </c>
      <c r="AA421" s="89">
        <f t="shared" si="90"/>
        <v>-212</v>
      </c>
    </row>
    <row r="422" spans="1:27" s="89" customFormat="1" ht="13.5" customHeight="1" x14ac:dyDescent="0.2">
      <c r="A422" s="236"/>
      <c r="B422" s="237"/>
      <c r="C422" s="836" t="s">
        <v>233</v>
      </c>
      <c r="D422" s="130" t="s">
        <v>335</v>
      </c>
      <c r="E422" s="58">
        <v>5</v>
      </c>
      <c r="F422" s="58">
        <v>4</v>
      </c>
      <c r="G422" s="58">
        <v>6</v>
      </c>
      <c r="H422" s="58">
        <v>2</v>
      </c>
      <c r="I422" s="58">
        <v>7</v>
      </c>
      <c r="J422" s="58">
        <v>3</v>
      </c>
      <c r="K422" s="58">
        <f t="shared" si="98"/>
        <v>27</v>
      </c>
      <c r="L422" s="58">
        <v>0</v>
      </c>
      <c r="M422" s="58">
        <v>1</v>
      </c>
      <c r="N422" s="58">
        <v>0</v>
      </c>
      <c r="O422" s="58">
        <v>0</v>
      </c>
      <c r="P422" s="58">
        <v>0</v>
      </c>
      <c r="Q422" s="58">
        <v>1</v>
      </c>
      <c r="R422" s="58">
        <f t="shared" si="99"/>
        <v>2</v>
      </c>
      <c r="S422" s="58">
        <f t="shared" si="100"/>
        <v>29</v>
      </c>
      <c r="T422" s="58">
        <v>103</v>
      </c>
      <c r="U422" s="449">
        <f t="shared" si="89"/>
        <v>0.28155339805825241</v>
      </c>
      <c r="V422" s="447">
        <v>1827</v>
      </c>
      <c r="W422" s="408">
        <f t="shared" si="91"/>
        <v>1.5873015873015872E-2</v>
      </c>
      <c r="Z422" s="89">
        <v>2296</v>
      </c>
      <c r="AA422" s="89">
        <f t="shared" si="90"/>
        <v>-2193</v>
      </c>
    </row>
    <row r="423" spans="1:27" s="89" customFormat="1" ht="13.5" customHeight="1" x14ac:dyDescent="0.2">
      <c r="A423" s="236"/>
      <c r="B423" s="237"/>
      <c r="C423" s="836"/>
      <c r="D423" s="130" t="s">
        <v>77</v>
      </c>
      <c r="E423" s="58">
        <v>5</v>
      </c>
      <c r="F423" s="58">
        <v>4</v>
      </c>
      <c r="G423" s="58">
        <v>6</v>
      </c>
      <c r="H423" s="58">
        <v>4</v>
      </c>
      <c r="I423" s="58">
        <v>11</v>
      </c>
      <c r="J423" s="58">
        <v>5</v>
      </c>
      <c r="K423" s="58">
        <f t="shared" si="98"/>
        <v>35</v>
      </c>
      <c r="L423" s="58">
        <v>0</v>
      </c>
      <c r="M423" s="58">
        <v>1</v>
      </c>
      <c r="N423" s="58">
        <v>0</v>
      </c>
      <c r="O423" s="58">
        <v>0</v>
      </c>
      <c r="P423" s="58">
        <v>0</v>
      </c>
      <c r="Q423" s="58">
        <v>1</v>
      </c>
      <c r="R423" s="58">
        <f t="shared" si="99"/>
        <v>2</v>
      </c>
      <c r="S423" s="58">
        <f t="shared" si="100"/>
        <v>37</v>
      </c>
      <c r="T423" s="58">
        <v>263</v>
      </c>
      <c r="U423" s="449">
        <f t="shared" si="89"/>
        <v>0.14068441064638784</v>
      </c>
      <c r="V423" s="447">
        <v>2662</v>
      </c>
      <c r="W423" s="408">
        <f t="shared" si="91"/>
        <v>1.3899323816679189E-2</v>
      </c>
      <c r="Z423" s="89">
        <v>3676</v>
      </c>
      <c r="AA423" s="89">
        <f t="shared" si="90"/>
        <v>-3413</v>
      </c>
    </row>
    <row r="424" spans="1:27" s="89" customFormat="1" ht="13.5" customHeight="1" x14ac:dyDescent="0.2">
      <c r="A424" s="236"/>
      <c r="B424" s="237"/>
      <c r="C424" s="836" t="s">
        <v>234</v>
      </c>
      <c r="D424" s="130" t="s">
        <v>335</v>
      </c>
      <c r="E424" s="58">
        <v>0</v>
      </c>
      <c r="F424" s="58">
        <v>0</v>
      </c>
      <c r="G424" s="58">
        <v>0</v>
      </c>
      <c r="H424" s="58">
        <v>0</v>
      </c>
      <c r="I424" s="58">
        <v>0</v>
      </c>
      <c r="J424" s="58">
        <v>0</v>
      </c>
      <c r="K424" s="58">
        <f t="shared" si="98"/>
        <v>0</v>
      </c>
      <c r="L424" s="58">
        <v>3</v>
      </c>
      <c r="M424" s="58">
        <v>0</v>
      </c>
      <c r="N424" s="58">
        <v>2</v>
      </c>
      <c r="O424" s="58">
        <v>0</v>
      </c>
      <c r="P424" s="58">
        <v>0</v>
      </c>
      <c r="Q424" s="58">
        <v>0</v>
      </c>
      <c r="R424" s="58">
        <f t="shared" si="99"/>
        <v>5</v>
      </c>
      <c r="S424" s="58">
        <f t="shared" si="100"/>
        <v>5</v>
      </c>
      <c r="T424" s="58">
        <v>2</v>
      </c>
      <c r="U424" s="449">
        <f t="shared" si="89"/>
        <v>2.5</v>
      </c>
      <c r="V424" s="447">
        <v>494</v>
      </c>
      <c r="W424" s="408">
        <f t="shared" si="91"/>
        <v>1.0121457489878543E-2</v>
      </c>
      <c r="Z424" s="89">
        <v>227</v>
      </c>
      <c r="AA424" s="89">
        <f t="shared" si="90"/>
        <v>-225</v>
      </c>
    </row>
    <row r="425" spans="1:27" s="89" customFormat="1" ht="13.5" customHeight="1" x14ac:dyDescent="0.2">
      <c r="A425" s="236"/>
      <c r="B425" s="237"/>
      <c r="C425" s="836"/>
      <c r="D425" s="130" t="s">
        <v>77</v>
      </c>
      <c r="E425" s="58">
        <v>0</v>
      </c>
      <c r="F425" s="58">
        <v>0</v>
      </c>
      <c r="G425" s="58">
        <v>0</v>
      </c>
      <c r="H425" s="58">
        <v>0</v>
      </c>
      <c r="I425" s="58">
        <v>0</v>
      </c>
      <c r="J425" s="58">
        <v>0</v>
      </c>
      <c r="K425" s="58">
        <f t="shared" si="98"/>
        <v>0</v>
      </c>
      <c r="L425" s="58">
        <v>3</v>
      </c>
      <c r="M425" s="58">
        <v>0</v>
      </c>
      <c r="N425" s="58">
        <v>2</v>
      </c>
      <c r="O425" s="58">
        <v>0</v>
      </c>
      <c r="P425" s="58">
        <v>0</v>
      </c>
      <c r="Q425" s="58">
        <v>0</v>
      </c>
      <c r="R425" s="58">
        <f t="shared" si="99"/>
        <v>5</v>
      </c>
      <c r="S425" s="58">
        <f t="shared" si="100"/>
        <v>5</v>
      </c>
      <c r="T425" s="58">
        <v>2</v>
      </c>
      <c r="U425" s="449">
        <f t="shared" si="89"/>
        <v>2.5</v>
      </c>
      <c r="V425" s="447">
        <v>673</v>
      </c>
      <c r="W425" s="408">
        <f t="shared" si="91"/>
        <v>7.429420505200594E-3</v>
      </c>
      <c r="Z425" s="89">
        <v>432</v>
      </c>
      <c r="AA425" s="89">
        <f t="shared" si="90"/>
        <v>-430</v>
      </c>
    </row>
    <row r="426" spans="1:27" s="89" customFormat="1" ht="13.5" customHeight="1" x14ac:dyDescent="0.2">
      <c r="A426" s="236"/>
      <c r="B426" s="237"/>
      <c r="C426" s="836" t="s">
        <v>235</v>
      </c>
      <c r="D426" s="130" t="s">
        <v>335</v>
      </c>
      <c r="E426" s="58">
        <v>0</v>
      </c>
      <c r="F426" s="58">
        <v>0</v>
      </c>
      <c r="G426" s="58">
        <v>0</v>
      </c>
      <c r="H426" s="58">
        <v>2</v>
      </c>
      <c r="I426" s="58">
        <v>0</v>
      </c>
      <c r="J426" s="58">
        <v>0</v>
      </c>
      <c r="K426" s="58">
        <f t="shared" si="98"/>
        <v>2</v>
      </c>
      <c r="L426" s="58">
        <v>0</v>
      </c>
      <c r="M426" s="58">
        <v>0</v>
      </c>
      <c r="N426" s="58">
        <v>0</v>
      </c>
      <c r="O426" s="58">
        <v>0</v>
      </c>
      <c r="P426" s="58">
        <v>6</v>
      </c>
      <c r="Q426" s="58">
        <v>0</v>
      </c>
      <c r="R426" s="58">
        <f t="shared" si="99"/>
        <v>6</v>
      </c>
      <c r="S426" s="110">
        <f t="shared" si="100"/>
        <v>8</v>
      </c>
      <c r="T426" s="79">
        <v>12</v>
      </c>
      <c r="U426" s="449">
        <f t="shared" si="89"/>
        <v>0.66666666666666663</v>
      </c>
      <c r="V426" s="447">
        <v>1700</v>
      </c>
      <c r="W426" s="408">
        <f t="shared" si="91"/>
        <v>4.7058823529411761E-3</v>
      </c>
      <c r="Z426" s="89">
        <v>1577</v>
      </c>
      <c r="AA426" s="89">
        <f t="shared" si="90"/>
        <v>-1565</v>
      </c>
    </row>
    <row r="427" spans="1:27" s="89" customFormat="1" ht="13.5" customHeight="1" thickBot="1" x14ac:dyDescent="0.25">
      <c r="A427" s="90"/>
      <c r="B427" s="92"/>
      <c r="C427" s="837"/>
      <c r="D427" s="95" t="s">
        <v>77</v>
      </c>
      <c r="E427" s="60">
        <v>0</v>
      </c>
      <c r="F427" s="60">
        <v>0</v>
      </c>
      <c r="G427" s="60">
        <v>0</v>
      </c>
      <c r="H427" s="60">
        <v>6</v>
      </c>
      <c r="I427" s="60">
        <v>0</v>
      </c>
      <c r="J427" s="60">
        <v>0</v>
      </c>
      <c r="K427" s="60">
        <f t="shared" si="98"/>
        <v>6</v>
      </c>
      <c r="L427" s="60">
        <v>0</v>
      </c>
      <c r="M427" s="60">
        <v>0</v>
      </c>
      <c r="N427" s="60">
        <v>0</v>
      </c>
      <c r="O427" s="60">
        <v>0</v>
      </c>
      <c r="P427" s="60">
        <v>10</v>
      </c>
      <c r="Q427" s="60">
        <v>0</v>
      </c>
      <c r="R427" s="60">
        <f t="shared" si="99"/>
        <v>10</v>
      </c>
      <c r="S427" s="111">
        <f t="shared" si="100"/>
        <v>16</v>
      </c>
      <c r="T427" s="80">
        <v>16</v>
      </c>
      <c r="U427" s="439">
        <f t="shared" si="89"/>
        <v>1</v>
      </c>
      <c r="V427" s="434">
        <v>2384</v>
      </c>
      <c r="W427" s="407">
        <f>IF(V427=0,0,S427/V427)</f>
        <v>6.7114093959731542E-3</v>
      </c>
      <c r="Z427" s="89">
        <v>2434</v>
      </c>
      <c r="AA427" s="89">
        <f t="shared" si="90"/>
        <v>-2418</v>
      </c>
    </row>
    <row r="428" spans="1:27" ht="13.5" customHeight="1" x14ac:dyDescent="0.2">
      <c r="AA428" s="89"/>
    </row>
    <row r="429" spans="1:27" ht="13.5" customHeight="1" x14ac:dyDescent="0.2">
      <c r="A429" s="93">
        <v>1</v>
      </c>
      <c r="B429" s="93">
        <v>2</v>
      </c>
      <c r="C429" s="93">
        <v>3</v>
      </c>
      <c r="D429" s="93">
        <v>4</v>
      </c>
      <c r="E429" s="93">
        <v>5</v>
      </c>
      <c r="F429" s="93">
        <v>6</v>
      </c>
      <c r="G429" s="93">
        <v>7</v>
      </c>
      <c r="H429" s="93">
        <v>8</v>
      </c>
      <c r="I429" s="93">
        <v>9</v>
      </c>
      <c r="J429" s="93">
        <v>10</v>
      </c>
      <c r="K429" s="93">
        <v>11</v>
      </c>
      <c r="L429" s="93">
        <v>12</v>
      </c>
      <c r="M429" s="93">
        <v>13</v>
      </c>
      <c r="N429" s="93">
        <v>14</v>
      </c>
      <c r="O429" s="93">
        <v>15</v>
      </c>
      <c r="P429" s="93">
        <v>16</v>
      </c>
      <c r="Q429" s="93">
        <v>17</v>
      </c>
      <c r="R429" s="93">
        <v>18</v>
      </c>
      <c r="S429" s="93">
        <v>19</v>
      </c>
      <c r="T429" s="93">
        <v>20</v>
      </c>
      <c r="U429" s="93">
        <v>21</v>
      </c>
      <c r="V429" s="404"/>
      <c r="W429" s="93"/>
      <c r="Z429">
        <v>19</v>
      </c>
      <c r="AA429" s="89"/>
    </row>
    <row r="430" spans="1:27" ht="13.5" customHeight="1" x14ac:dyDescent="0.2">
      <c r="AA430" s="89"/>
    </row>
    <row r="431" spans="1:27" ht="13.5" customHeight="1" x14ac:dyDescent="0.2">
      <c r="AA431" s="89"/>
    </row>
    <row r="432" spans="1:27" ht="13.5" customHeight="1" x14ac:dyDescent="0.2">
      <c r="AA432" s="89"/>
    </row>
    <row r="433" spans="27:27" ht="13.5" customHeight="1" x14ac:dyDescent="0.2">
      <c r="AA433" s="89"/>
    </row>
    <row r="434" spans="27:27" ht="13.5" customHeight="1" x14ac:dyDescent="0.2">
      <c r="AA434" s="89"/>
    </row>
    <row r="435" spans="27:27" ht="13.5" customHeight="1" x14ac:dyDescent="0.2">
      <c r="AA435" s="89"/>
    </row>
    <row r="436" spans="27:27" ht="13.5" customHeight="1" x14ac:dyDescent="0.2">
      <c r="AA436" s="89"/>
    </row>
    <row r="437" spans="27:27" ht="13.5" customHeight="1" x14ac:dyDescent="0.2">
      <c r="AA437" s="89"/>
    </row>
    <row r="438" spans="27:27" ht="13.5" customHeight="1" x14ac:dyDescent="0.2">
      <c r="AA438" s="89"/>
    </row>
    <row r="439" spans="27:27" ht="13.5" customHeight="1" x14ac:dyDescent="0.2">
      <c r="AA439" s="89"/>
    </row>
    <row r="440" spans="27:27" ht="13.5" customHeight="1" x14ac:dyDescent="0.2">
      <c r="AA440" s="89"/>
    </row>
    <row r="441" spans="27:27" ht="13.5" customHeight="1" x14ac:dyDescent="0.2">
      <c r="AA441" s="89"/>
    </row>
    <row r="442" spans="27:27" ht="13.5" customHeight="1" x14ac:dyDescent="0.2">
      <c r="AA442" s="89"/>
    </row>
    <row r="443" spans="27:27" ht="13.5" customHeight="1" x14ac:dyDescent="0.2">
      <c r="AA443" s="89"/>
    </row>
    <row r="444" spans="27:27" ht="13.5" customHeight="1" x14ac:dyDescent="0.2">
      <c r="AA444" s="89"/>
    </row>
    <row r="445" spans="27:27" ht="13.5" customHeight="1" x14ac:dyDescent="0.2">
      <c r="AA445" s="89"/>
    </row>
    <row r="446" spans="27:27" ht="13.5" customHeight="1" x14ac:dyDescent="0.2">
      <c r="AA446" s="89"/>
    </row>
    <row r="447" spans="27:27" ht="13.5" customHeight="1" x14ac:dyDescent="0.2">
      <c r="AA447" s="89"/>
    </row>
  </sheetData>
  <mergeCells count="211">
    <mergeCell ref="A4:C5"/>
    <mergeCell ref="A6:C7"/>
    <mergeCell ref="B8:C9"/>
    <mergeCell ref="C10:C11"/>
    <mergeCell ref="C12:C13"/>
    <mergeCell ref="C14:C15"/>
    <mergeCell ref="C28:C29"/>
    <mergeCell ref="C30:C31"/>
    <mergeCell ref="C32:C33"/>
    <mergeCell ref="C34:C35"/>
    <mergeCell ref="C36:C37"/>
    <mergeCell ref="C38:C39"/>
    <mergeCell ref="C16:C17"/>
    <mergeCell ref="C18:C19"/>
    <mergeCell ref="C20:C21"/>
    <mergeCell ref="C22:C23"/>
    <mergeCell ref="C24:C25"/>
    <mergeCell ref="C26:C27"/>
    <mergeCell ref="C52:C53"/>
    <mergeCell ref="C54:C55"/>
    <mergeCell ref="C56:C57"/>
    <mergeCell ref="B58:C59"/>
    <mergeCell ref="C60:C61"/>
    <mergeCell ref="C62:C63"/>
    <mergeCell ref="C40:C41"/>
    <mergeCell ref="C42:C43"/>
    <mergeCell ref="C44:C45"/>
    <mergeCell ref="C46:C47"/>
    <mergeCell ref="C48:C49"/>
    <mergeCell ref="C50:C51"/>
    <mergeCell ref="C76:C77"/>
    <mergeCell ref="C78:C79"/>
    <mergeCell ref="B80:C81"/>
    <mergeCell ref="C82:C83"/>
    <mergeCell ref="C84:C85"/>
    <mergeCell ref="C86:C87"/>
    <mergeCell ref="A68:A69"/>
    <mergeCell ref="B68:B69"/>
    <mergeCell ref="C68:C69"/>
    <mergeCell ref="C70:C71"/>
    <mergeCell ref="C72:C73"/>
    <mergeCell ref="C74:C75"/>
    <mergeCell ref="C100:C101"/>
    <mergeCell ref="C102:C103"/>
    <mergeCell ref="C104:C105"/>
    <mergeCell ref="C106:C107"/>
    <mergeCell ref="C108:C109"/>
    <mergeCell ref="C110:C111"/>
    <mergeCell ref="C88:C89"/>
    <mergeCell ref="C90:C91"/>
    <mergeCell ref="C92:C93"/>
    <mergeCell ref="C94:C95"/>
    <mergeCell ref="C96:C97"/>
    <mergeCell ref="C98:C99"/>
    <mergeCell ref="C124:C125"/>
    <mergeCell ref="C126:C127"/>
    <mergeCell ref="A132:A133"/>
    <mergeCell ref="B132:B133"/>
    <mergeCell ref="C132:C133"/>
    <mergeCell ref="C134:C135"/>
    <mergeCell ref="C112:C113"/>
    <mergeCell ref="C114:C115"/>
    <mergeCell ref="C116:C117"/>
    <mergeCell ref="C118:C119"/>
    <mergeCell ref="C120:C121"/>
    <mergeCell ref="B122:C123"/>
    <mergeCell ref="C148:C149"/>
    <mergeCell ref="B150:C151"/>
    <mergeCell ref="C152:C153"/>
    <mergeCell ref="C154:C155"/>
    <mergeCell ref="C156:C157"/>
    <mergeCell ref="C158:C159"/>
    <mergeCell ref="C136:C137"/>
    <mergeCell ref="C138:C139"/>
    <mergeCell ref="C140:C141"/>
    <mergeCell ref="C142:C143"/>
    <mergeCell ref="C144:C145"/>
    <mergeCell ref="C146:C147"/>
    <mergeCell ref="A196:A197"/>
    <mergeCell ref="B196:C197"/>
    <mergeCell ref="C172:C173"/>
    <mergeCell ref="C174:C175"/>
    <mergeCell ref="C176:C177"/>
    <mergeCell ref="C178:C179"/>
    <mergeCell ref="C180:C181"/>
    <mergeCell ref="C182:C183"/>
    <mergeCell ref="C160:C161"/>
    <mergeCell ref="C162:C163"/>
    <mergeCell ref="C164:C165"/>
    <mergeCell ref="A166:C167"/>
    <mergeCell ref="B168:C169"/>
    <mergeCell ref="C170:C171"/>
    <mergeCell ref="C198:C199"/>
    <mergeCell ref="C200:C201"/>
    <mergeCell ref="C202:C203"/>
    <mergeCell ref="C204:C205"/>
    <mergeCell ref="C206:C207"/>
    <mergeCell ref="C208:C209"/>
    <mergeCell ref="C184:C185"/>
    <mergeCell ref="C186:C187"/>
    <mergeCell ref="C188:C189"/>
    <mergeCell ref="C190:C191"/>
    <mergeCell ref="C222:C223"/>
    <mergeCell ref="C224:C225"/>
    <mergeCell ref="C226:C227"/>
    <mergeCell ref="C228:C229"/>
    <mergeCell ref="C230:C231"/>
    <mergeCell ref="C232:C233"/>
    <mergeCell ref="C210:C211"/>
    <mergeCell ref="A212:C213"/>
    <mergeCell ref="B214:C215"/>
    <mergeCell ref="C216:C217"/>
    <mergeCell ref="C218:C219"/>
    <mergeCell ref="C220:C221"/>
    <mergeCell ref="A260:A261"/>
    <mergeCell ref="B260:B261"/>
    <mergeCell ref="C260:C261"/>
    <mergeCell ref="C234:C235"/>
    <mergeCell ref="C236:C237"/>
    <mergeCell ref="C238:C239"/>
    <mergeCell ref="C240:C241"/>
    <mergeCell ref="C242:C243"/>
    <mergeCell ref="C244:C245"/>
    <mergeCell ref="C262:C263"/>
    <mergeCell ref="C264:C265"/>
    <mergeCell ref="B266:C267"/>
    <mergeCell ref="C268:C269"/>
    <mergeCell ref="C270:C271"/>
    <mergeCell ref="C272:C273"/>
    <mergeCell ref="C246:C247"/>
    <mergeCell ref="C248:C249"/>
    <mergeCell ref="C250:C251"/>
    <mergeCell ref="C252:C253"/>
    <mergeCell ref="C254:C255"/>
    <mergeCell ref="C286:C287"/>
    <mergeCell ref="C288:C289"/>
    <mergeCell ref="C290:C291"/>
    <mergeCell ref="C292:C293"/>
    <mergeCell ref="C294:C295"/>
    <mergeCell ref="C296:C297"/>
    <mergeCell ref="C274:C275"/>
    <mergeCell ref="C276:C277"/>
    <mergeCell ref="C278:C279"/>
    <mergeCell ref="C280:C281"/>
    <mergeCell ref="C282:C283"/>
    <mergeCell ref="B284:C285"/>
    <mergeCell ref="C310:C311"/>
    <mergeCell ref="C312:C313"/>
    <mergeCell ref="C314:C315"/>
    <mergeCell ref="C316:C317"/>
    <mergeCell ref="C318:C319"/>
    <mergeCell ref="A324:A325"/>
    <mergeCell ref="B324:B325"/>
    <mergeCell ref="C324:C325"/>
    <mergeCell ref="C298:C299"/>
    <mergeCell ref="C300:C301"/>
    <mergeCell ref="C302:C303"/>
    <mergeCell ref="C304:C305"/>
    <mergeCell ref="A306:C307"/>
    <mergeCell ref="B308:C309"/>
    <mergeCell ref="C338:C339"/>
    <mergeCell ref="C340:C341"/>
    <mergeCell ref="C342:C343"/>
    <mergeCell ref="C344:C345"/>
    <mergeCell ref="C346:C347"/>
    <mergeCell ref="C348:C349"/>
    <mergeCell ref="C326:C327"/>
    <mergeCell ref="C328:C329"/>
    <mergeCell ref="C330:C331"/>
    <mergeCell ref="C332:C333"/>
    <mergeCell ref="C334:C335"/>
    <mergeCell ref="C336:C337"/>
    <mergeCell ref="C362:C363"/>
    <mergeCell ref="C364:C365"/>
    <mergeCell ref="C366:C367"/>
    <mergeCell ref="C368:C369"/>
    <mergeCell ref="C370:C371"/>
    <mergeCell ref="C372:C373"/>
    <mergeCell ref="A350:C351"/>
    <mergeCell ref="B352:C353"/>
    <mergeCell ref="C354:C355"/>
    <mergeCell ref="C356:C357"/>
    <mergeCell ref="C358:C359"/>
    <mergeCell ref="C360:C361"/>
    <mergeCell ref="C390:C391"/>
    <mergeCell ref="C392:C393"/>
    <mergeCell ref="C394:C395"/>
    <mergeCell ref="A396:C397"/>
    <mergeCell ref="B398:C399"/>
    <mergeCell ref="C400:C401"/>
    <mergeCell ref="C374:C375"/>
    <mergeCell ref="C376:C377"/>
    <mergeCell ref="C378:C379"/>
    <mergeCell ref="C380:C381"/>
    <mergeCell ref="C382:C383"/>
    <mergeCell ref="A388:A389"/>
    <mergeCell ref="B388:B389"/>
    <mergeCell ref="C388:C389"/>
    <mergeCell ref="C426:C427"/>
    <mergeCell ref="C414:C415"/>
    <mergeCell ref="B416:C417"/>
    <mergeCell ref="C418:C419"/>
    <mergeCell ref="C420:C421"/>
    <mergeCell ref="C422:C423"/>
    <mergeCell ref="C424:C425"/>
    <mergeCell ref="C402:C403"/>
    <mergeCell ref="C404:C405"/>
    <mergeCell ref="C406:C407"/>
    <mergeCell ref="C408:C409"/>
    <mergeCell ref="C410:C411"/>
    <mergeCell ref="C412:C413"/>
  </mergeCells>
  <phoneticPr fontId="6"/>
  <pageMargins left="0.70866141732283472" right="0.39370078740157483" top="0.51181102362204722" bottom="0.39370078740157483" header="0.39370078740157483" footer="0.27559055118110237"/>
  <pageSetup paperSize="9" scale="60" firstPageNumber="34" fitToHeight="7" orientation="landscape" useFirstPageNumber="1" r:id="rId1"/>
  <headerFooter alignWithMargins="0">
    <oddFooter>&amp;C&amp;P</oddFooter>
  </headerFooter>
  <rowBreaks count="6" manualBreakCount="6">
    <brk id="64" max="23" man="1"/>
    <brk id="128" max="23" man="1"/>
    <brk id="192" max="23" man="1"/>
    <brk id="256" max="23" man="1"/>
    <brk id="320" max="23" man="1"/>
    <brk id="384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4"/>
  </sheetPr>
  <dimension ref="A1:AF447"/>
  <sheetViews>
    <sheetView view="pageBreakPreview" zoomScale="55" zoomScaleNormal="75" zoomScaleSheetLayoutView="55" workbookViewId="0">
      <pane xSplit="3" ySplit="3" topLeftCell="D64" activePane="bottomRight" state="frozen"/>
      <selection activeCell="N11" sqref="N11"/>
      <selection pane="topRight" activeCell="N11" sqref="N11"/>
      <selection pane="bottomLeft" activeCell="N11" sqref="N11"/>
      <selection pane="bottomRight" activeCell="AB413" sqref="AB413"/>
    </sheetView>
  </sheetViews>
  <sheetFormatPr defaultColWidth="9" defaultRowHeight="13.5" customHeight="1" x14ac:dyDescent="0.2"/>
  <cols>
    <col min="1" max="1" width="5.453125" style="114" customWidth="1"/>
    <col min="2" max="2" width="6.08984375" style="89" customWidth="1"/>
    <col min="3" max="3" width="9.36328125" style="215" customWidth="1"/>
    <col min="4" max="4" width="11" style="89" customWidth="1"/>
    <col min="5" max="6" width="8.7265625" style="89" customWidth="1"/>
    <col min="7" max="7" width="9.26953125" style="89" customWidth="1"/>
    <col min="8" max="11" width="8.7265625" style="89" customWidth="1"/>
    <col min="12" max="19" width="7.90625" style="89" customWidth="1"/>
    <col min="20" max="23" width="8.7265625" style="89" customWidth="1"/>
    <col min="24" max="24" width="9.7265625" style="89" customWidth="1"/>
    <col min="25" max="25" width="9.26953125" style="89" customWidth="1"/>
    <col min="26" max="26" width="8.36328125" style="121" customWidth="1"/>
    <col min="27" max="27" width="13.08984375" style="121" customWidth="1"/>
    <col min="28" max="28" width="10.6328125" style="121" customWidth="1"/>
    <col min="29" max="29" width="11.6328125" style="121" customWidth="1"/>
    <col min="30" max="30" width="3.90625" style="89" customWidth="1"/>
    <col min="31" max="32" width="15.08984375" customWidth="1"/>
    <col min="33" max="16384" width="9" style="89"/>
  </cols>
  <sheetData>
    <row r="1" spans="1:32" ht="21" customHeight="1" x14ac:dyDescent="0.2">
      <c r="A1" s="120" t="s">
        <v>413</v>
      </c>
      <c r="AE1" s="12"/>
      <c r="AF1" s="12"/>
    </row>
    <row r="2" spans="1:32" ht="14.25" customHeight="1" thickBot="1" x14ac:dyDescent="0.25">
      <c r="A2" s="89"/>
      <c r="AA2" s="122"/>
      <c r="AB2" s="122" t="s">
        <v>368</v>
      </c>
      <c r="AC2" s="122"/>
      <c r="AE2" s="12"/>
      <c r="AF2" s="12"/>
    </row>
    <row r="3" spans="1:32" s="114" customFormat="1" ht="13.5" customHeight="1" thickBot="1" x14ac:dyDescent="0.25">
      <c r="A3" s="123" t="s">
        <v>58</v>
      </c>
      <c r="B3" s="123" t="s">
        <v>344</v>
      </c>
      <c r="C3" s="216" t="s">
        <v>59</v>
      </c>
      <c r="D3" s="124" t="s">
        <v>60</v>
      </c>
      <c r="E3" s="125" t="s">
        <v>369</v>
      </c>
      <c r="F3" s="125" t="s">
        <v>370</v>
      </c>
      <c r="G3" s="125" t="s">
        <v>371</v>
      </c>
      <c r="H3" s="125" t="s">
        <v>372</v>
      </c>
      <c r="I3" s="125" t="s">
        <v>247</v>
      </c>
      <c r="J3" s="125" t="s">
        <v>304</v>
      </c>
      <c r="K3" s="125" t="s">
        <v>305</v>
      </c>
      <c r="L3" s="125" t="s">
        <v>306</v>
      </c>
      <c r="M3" s="127" t="s">
        <v>387</v>
      </c>
      <c r="N3" s="127" t="s">
        <v>385</v>
      </c>
      <c r="O3" s="127" t="s">
        <v>386</v>
      </c>
      <c r="P3" s="125" t="s">
        <v>248</v>
      </c>
      <c r="Q3" s="125" t="s">
        <v>249</v>
      </c>
      <c r="R3" s="125" t="s">
        <v>250</v>
      </c>
      <c r="S3" s="125" t="s">
        <v>251</v>
      </c>
      <c r="T3" s="125" t="s">
        <v>366</v>
      </c>
      <c r="U3" s="125" t="s">
        <v>252</v>
      </c>
      <c r="V3" s="125" t="s">
        <v>367</v>
      </c>
      <c r="W3" s="125" t="s">
        <v>309</v>
      </c>
      <c r="X3" s="108" t="s">
        <v>339</v>
      </c>
      <c r="Y3" s="129" t="str">
        <f>'34～40頁'!T3</f>
        <v>Ｒ２年度</v>
      </c>
      <c r="Z3" s="448" t="s">
        <v>71</v>
      </c>
      <c r="AA3" s="440" t="s">
        <v>414</v>
      </c>
      <c r="AB3" s="421" t="s">
        <v>415</v>
      </c>
      <c r="AC3" s="218"/>
      <c r="AE3" s="48" t="s">
        <v>403</v>
      </c>
      <c r="AF3" s="48" t="s">
        <v>404</v>
      </c>
    </row>
    <row r="4" spans="1:32" ht="13.5" customHeight="1" x14ac:dyDescent="0.2">
      <c r="A4" s="842" t="s">
        <v>314</v>
      </c>
      <c r="B4" s="843"/>
      <c r="C4" s="843"/>
      <c r="D4" s="94" t="s">
        <v>335</v>
      </c>
      <c r="E4" s="239">
        <f t="shared" ref="E4:Y5" si="0">E6+E166+E212+E306+E350+E396</f>
        <v>5052</v>
      </c>
      <c r="F4" s="55">
        <f t="shared" si="0"/>
        <v>956</v>
      </c>
      <c r="G4" s="55">
        <f t="shared" si="0"/>
        <v>865</v>
      </c>
      <c r="H4" s="55">
        <f t="shared" si="0"/>
        <v>852</v>
      </c>
      <c r="I4" s="55">
        <f t="shared" si="0"/>
        <v>748</v>
      </c>
      <c r="J4" s="55">
        <f t="shared" si="0"/>
        <v>297</v>
      </c>
      <c r="K4" s="55">
        <f t="shared" si="0"/>
        <v>608</v>
      </c>
      <c r="L4" s="55">
        <f t="shared" si="0"/>
        <v>302</v>
      </c>
      <c r="M4" s="55">
        <f t="shared" si="0"/>
        <v>344</v>
      </c>
      <c r="N4" s="55">
        <f t="shared" si="0"/>
        <v>554</v>
      </c>
      <c r="O4" s="55">
        <f t="shared" si="0"/>
        <v>1154</v>
      </c>
      <c r="P4" s="55">
        <f t="shared" si="0"/>
        <v>138</v>
      </c>
      <c r="Q4" s="55">
        <f t="shared" si="0"/>
        <v>661</v>
      </c>
      <c r="R4" s="55">
        <f t="shared" si="0"/>
        <v>524</v>
      </c>
      <c r="S4" s="55">
        <f t="shared" si="0"/>
        <v>359</v>
      </c>
      <c r="T4" s="55">
        <f t="shared" si="0"/>
        <v>4302</v>
      </c>
      <c r="U4" s="55">
        <f t="shared" si="0"/>
        <v>430</v>
      </c>
      <c r="V4" s="55">
        <f t="shared" si="0"/>
        <v>888</v>
      </c>
      <c r="W4" s="55">
        <f t="shared" si="0"/>
        <v>10489</v>
      </c>
      <c r="X4" s="55">
        <f t="shared" si="0"/>
        <v>29523</v>
      </c>
      <c r="Y4" s="55">
        <f t="shared" si="0"/>
        <v>27478</v>
      </c>
      <c r="Z4" s="438">
        <f t="shared" ref="Z4:Z63" si="1">IF(Y4=0,0,X4/Y4)</f>
        <v>1.0744231749035593</v>
      </c>
      <c r="AA4" s="432">
        <v>5557154</v>
      </c>
      <c r="AB4" s="406">
        <f>IF(AA4=0,0,X4/AA4)</f>
        <v>5.3126114554320428E-3</v>
      </c>
      <c r="AC4" s="131"/>
      <c r="AE4" s="89">
        <v>5182933</v>
      </c>
      <c r="AF4" s="89">
        <f>Y4-AE4</f>
        <v>-5155455</v>
      </c>
    </row>
    <row r="5" spans="1:32" ht="13.5" customHeight="1" thickBot="1" x14ac:dyDescent="0.25">
      <c r="A5" s="845"/>
      <c r="B5" s="846"/>
      <c r="C5" s="846"/>
      <c r="D5" s="95" t="s">
        <v>77</v>
      </c>
      <c r="E5" s="240">
        <f t="shared" si="0"/>
        <v>10437</v>
      </c>
      <c r="F5" s="60">
        <f t="shared" si="0"/>
        <v>1773</v>
      </c>
      <c r="G5" s="60">
        <f t="shared" si="0"/>
        <v>1651</v>
      </c>
      <c r="H5" s="60">
        <f t="shared" si="0"/>
        <v>7087</v>
      </c>
      <c r="I5" s="60">
        <f t="shared" si="0"/>
        <v>5098</v>
      </c>
      <c r="J5" s="60">
        <f t="shared" si="0"/>
        <v>1088</v>
      </c>
      <c r="K5" s="60">
        <f t="shared" si="0"/>
        <v>1946</v>
      </c>
      <c r="L5" s="60">
        <f t="shared" si="0"/>
        <v>738</v>
      </c>
      <c r="M5" s="60">
        <f t="shared" si="0"/>
        <v>906</v>
      </c>
      <c r="N5" s="60">
        <f t="shared" si="0"/>
        <v>1940</v>
      </c>
      <c r="O5" s="60">
        <f t="shared" si="0"/>
        <v>3377</v>
      </c>
      <c r="P5" s="60">
        <f t="shared" si="0"/>
        <v>381</v>
      </c>
      <c r="Q5" s="60">
        <f t="shared" si="0"/>
        <v>2489</v>
      </c>
      <c r="R5" s="60">
        <f t="shared" si="0"/>
        <v>1205</v>
      </c>
      <c r="S5" s="60">
        <f t="shared" si="0"/>
        <v>784</v>
      </c>
      <c r="T5" s="60">
        <f t="shared" si="0"/>
        <v>10406</v>
      </c>
      <c r="U5" s="60">
        <f t="shared" si="0"/>
        <v>1084</v>
      </c>
      <c r="V5" s="60">
        <f t="shared" si="0"/>
        <v>6846</v>
      </c>
      <c r="W5" s="60">
        <f t="shared" si="0"/>
        <v>14991</v>
      </c>
      <c r="X5" s="60">
        <f t="shared" si="0"/>
        <v>74227</v>
      </c>
      <c r="Y5" s="60">
        <f t="shared" si="0"/>
        <v>61892</v>
      </c>
      <c r="Z5" s="439">
        <f t="shared" si="1"/>
        <v>1.1992987785174174</v>
      </c>
      <c r="AA5" s="434">
        <v>7536056</v>
      </c>
      <c r="AB5" s="407">
        <f t="shared" ref="AB5:AB63" si="2">IF(AA5=0,0,X5/AA5)</f>
        <v>9.8495817971628666E-3</v>
      </c>
      <c r="AC5" s="131"/>
      <c r="AE5" s="89">
        <v>6351883</v>
      </c>
      <c r="AF5" s="89">
        <f t="shared" ref="AF5:AF63" si="3">Y5-AE5</f>
        <v>-6289991</v>
      </c>
    </row>
    <row r="6" spans="1:32" ht="13.5" customHeight="1" x14ac:dyDescent="0.2">
      <c r="A6" s="842" t="s">
        <v>16</v>
      </c>
      <c r="B6" s="843"/>
      <c r="C6" s="843"/>
      <c r="D6" s="94" t="s">
        <v>335</v>
      </c>
      <c r="E6" s="239">
        <f t="shared" ref="E6:Y7" si="4">E8+E58+E80+E122+E150</f>
        <v>3433</v>
      </c>
      <c r="F6" s="55">
        <f t="shared" si="4"/>
        <v>708</v>
      </c>
      <c r="G6" s="55">
        <f t="shared" si="4"/>
        <v>532</v>
      </c>
      <c r="H6" s="55">
        <f t="shared" si="4"/>
        <v>779</v>
      </c>
      <c r="I6" s="55">
        <f t="shared" si="4"/>
        <v>676</v>
      </c>
      <c r="J6" s="55">
        <f t="shared" si="4"/>
        <v>214</v>
      </c>
      <c r="K6" s="55">
        <f t="shared" si="4"/>
        <v>470</v>
      </c>
      <c r="L6" s="55">
        <f t="shared" si="4"/>
        <v>171</v>
      </c>
      <c r="M6" s="55">
        <f t="shared" si="4"/>
        <v>261</v>
      </c>
      <c r="N6" s="55">
        <f t="shared" si="4"/>
        <v>302</v>
      </c>
      <c r="O6" s="55">
        <f t="shared" si="4"/>
        <v>376</v>
      </c>
      <c r="P6" s="55">
        <f t="shared" si="4"/>
        <v>108</v>
      </c>
      <c r="Q6" s="55">
        <f t="shared" si="4"/>
        <v>534</v>
      </c>
      <c r="R6" s="55">
        <f t="shared" si="4"/>
        <v>359</v>
      </c>
      <c r="S6" s="55">
        <f t="shared" si="4"/>
        <v>186</v>
      </c>
      <c r="T6" s="55">
        <f t="shared" si="4"/>
        <v>3222</v>
      </c>
      <c r="U6" s="55">
        <f t="shared" si="4"/>
        <v>407</v>
      </c>
      <c r="V6" s="55">
        <f t="shared" si="4"/>
        <v>809</v>
      </c>
      <c r="W6" s="55">
        <f t="shared" si="4"/>
        <v>8358</v>
      </c>
      <c r="X6" s="55">
        <f t="shared" si="4"/>
        <v>21905</v>
      </c>
      <c r="Y6" s="55">
        <f t="shared" si="4"/>
        <v>18727</v>
      </c>
      <c r="Z6" s="438">
        <f t="shared" si="1"/>
        <v>1.169701500507289</v>
      </c>
      <c r="AA6" s="432">
        <v>3978070</v>
      </c>
      <c r="AB6" s="406">
        <f t="shared" si="2"/>
        <v>5.5064390521031552E-3</v>
      </c>
      <c r="AC6" s="131"/>
      <c r="AE6" s="89">
        <v>3742860</v>
      </c>
      <c r="AF6" s="89">
        <f t="shared" si="3"/>
        <v>-3724133</v>
      </c>
    </row>
    <row r="7" spans="1:32" ht="13.5" customHeight="1" thickBot="1" x14ac:dyDescent="0.25">
      <c r="A7" s="845"/>
      <c r="B7" s="846"/>
      <c r="C7" s="846"/>
      <c r="D7" s="95" t="s">
        <v>77</v>
      </c>
      <c r="E7" s="240">
        <f t="shared" si="4"/>
        <v>7862</v>
      </c>
      <c r="F7" s="60">
        <f t="shared" si="4"/>
        <v>1411</v>
      </c>
      <c r="G7" s="60">
        <f t="shared" si="4"/>
        <v>1221</v>
      </c>
      <c r="H7" s="60">
        <f t="shared" si="4"/>
        <v>6976</v>
      </c>
      <c r="I7" s="60">
        <f t="shared" si="4"/>
        <v>4970</v>
      </c>
      <c r="J7" s="60">
        <f t="shared" si="4"/>
        <v>1000</v>
      </c>
      <c r="K7" s="60">
        <f t="shared" si="4"/>
        <v>1805</v>
      </c>
      <c r="L7" s="60">
        <f t="shared" si="4"/>
        <v>387</v>
      </c>
      <c r="M7" s="60">
        <f t="shared" si="4"/>
        <v>757</v>
      </c>
      <c r="N7" s="60">
        <f t="shared" si="4"/>
        <v>1209</v>
      </c>
      <c r="O7" s="60">
        <f t="shared" si="4"/>
        <v>1414</v>
      </c>
      <c r="P7" s="60">
        <f t="shared" si="4"/>
        <v>330</v>
      </c>
      <c r="Q7" s="60">
        <f t="shared" si="4"/>
        <v>2298</v>
      </c>
      <c r="R7" s="60">
        <f t="shared" si="4"/>
        <v>913</v>
      </c>
      <c r="S7" s="60">
        <f t="shared" si="4"/>
        <v>423</v>
      </c>
      <c r="T7" s="60">
        <f t="shared" si="4"/>
        <v>8622</v>
      </c>
      <c r="U7" s="60">
        <f t="shared" si="4"/>
        <v>1056</v>
      </c>
      <c r="V7" s="60">
        <f t="shared" si="4"/>
        <v>6584</v>
      </c>
      <c r="W7" s="60">
        <f t="shared" si="4"/>
        <v>12311</v>
      </c>
      <c r="X7" s="60">
        <f t="shared" si="4"/>
        <v>61549</v>
      </c>
      <c r="Y7" s="60">
        <f t="shared" si="4"/>
        <v>48543</v>
      </c>
      <c r="Z7" s="439">
        <f t="shared" si="1"/>
        <v>1.2679274045691449</v>
      </c>
      <c r="AA7" s="434">
        <v>5479692</v>
      </c>
      <c r="AB7" s="407">
        <f t="shared" si="2"/>
        <v>1.1232200641933889E-2</v>
      </c>
      <c r="AC7" s="131"/>
      <c r="AE7" s="89">
        <v>4631733</v>
      </c>
      <c r="AF7" s="89">
        <f t="shared" si="3"/>
        <v>-4583190</v>
      </c>
    </row>
    <row r="8" spans="1:32" ht="13.5" customHeight="1" x14ac:dyDescent="0.2">
      <c r="A8" s="236"/>
      <c r="B8" s="838" t="s">
        <v>315</v>
      </c>
      <c r="C8" s="855"/>
      <c r="D8" s="94" t="s">
        <v>335</v>
      </c>
      <c r="E8" s="55">
        <f t="shared" ref="E8:Y9" si="5">E10+E12+E14+E16+E18+E20+E22+E24+E26+E28+E30+E32+E34+E36+E38+E40+E42+E44+E46+E48+E50+E52+E54+E56</f>
        <v>12</v>
      </c>
      <c r="F8" s="55">
        <f t="shared" si="5"/>
        <v>1</v>
      </c>
      <c r="G8" s="55">
        <f t="shared" si="5"/>
        <v>0</v>
      </c>
      <c r="H8" s="55">
        <f t="shared" si="5"/>
        <v>0</v>
      </c>
      <c r="I8" s="55">
        <f t="shared" si="5"/>
        <v>0</v>
      </c>
      <c r="J8" s="55">
        <f t="shared" si="5"/>
        <v>0</v>
      </c>
      <c r="K8" s="55">
        <f t="shared" si="5"/>
        <v>0</v>
      </c>
      <c r="L8" s="55">
        <f t="shared" si="5"/>
        <v>0</v>
      </c>
      <c r="M8" s="55">
        <f t="shared" si="5"/>
        <v>24</v>
      </c>
      <c r="N8" s="55">
        <f t="shared" si="5"/>
        <v>0</v>
      </c>
      <c r="O8" s="55">
        <f t="shared" si="5"/>
        <v>18</v>
      </c>
      <c r="P8" s="55">
        <f t="shared" si="5"/>
        <v>0</v>
      </c>
      <c r="Q8" s="55">
        <f t="shared" si="5"/>
        <v>3</v>
      </c>
      <c r="R8" s="55">
        <f t="shared" si="5"/>
        <v>0</v>
      </c>
      <c r="S8" s="55">
        <f t="shared" si="5"/>
        <v>2</v>
      </c>
      <c r="T8" s="55">
        <f t="shared" si="5"/>
        <v>1</v>
      </c>
      <c r="U8" s="55">
        <f t="shared" si="5"/>
        <v>1</v>
      </c>
      <c r="V8" s="55">
        <f t="shared" si="5"/>
        <v>0</v>
      </c>
      <c r="W8" s="55">
        <f t="shared" si="5"/>
        <v>8</v>
      </c>
      <c r="X8" s="55">
        <f t="shared" si="5"/>
        <v>70</v>
      </c>
      <c r="Y8" s="55">
        <f t="shared" si="5"/>
        <v>53</v>
      </c>
      <c r="Z8" s="438">
        <f t="shared" si="1"/>
        <v>1.320754716981132</v>
      </c>
      <c r="AA8" s="432">
        <v>26438</v>
      </c>
      <c r="AB8" s="406">
        <f t="shared" si="2"/>
        <v>2.6477040623345185E-3</v>
      </c>
      <c r="AC8" s="131"/>
      <c r="AE8" s="89">
        <v>33099</v>
      </c>
      <c r="AF8" s="89">
        <f t="shared" si="3"/>
        <v>-33046</v>
      </c>
    </row>
    <row r="9" spans="1:32" ht="13.5" customHeight="1" thickBot="1" x14ac:dyDescent="0.25">
      <c r="A9" s="236"/>
      <c r="B9" s="840"/>
      <c r="C9" s="856"/>
      <c r="D9" s="95" t="s">
        <v>77</v>
      </c>
      <c r="E9" s="60">
        <f t="shared" si="5"/>
        <v>14</v>
      </c>
      <c r="F9" s="60">
        <f t="shared" si="5"/>
        <v>3</v>
      </c>
      <c r="G9" s="60">
        <f t="shared" si="5"/>
        <v>0</v>
      </c>
      <c r="H9" s="60">
        <f t="shared" si="5"/>
        <v>0</v>
      </c>
      <c r="I9" s="60">
        <f t="shared" si="5"/>
        <v>0</v>
      </c>
      <c r="J9" s="60">
        <f t="shared" si="5"/>
        <v>0</v>
      </c>
      <c r="K9" s="60">
        <f t="shared" si="5"/>
        <v>0</v>
      </c>
      <c r="L9" s="60">
        <f t="shared" si="5"/>
        <v>0</v>
      </c>
      <c r="M9" s="60">
        <f t="shared" si="5"/>
        <v>24</v>
      </c>
      <c r="N9" s="60">
        <f t="shared" si="5"/>
        <v>0</v>
      </c>
      <c r="O9" s="60">
        <f t="shared" si="5"/>
        <v>23</v>
      </c>
      <c r="P9" s="60">
        <f t="shared" si="5"/>
        <v>0</v>
      </c>
      <c r="Q9" s="60">
        <f t="shared" si="5"/>
        <v>3</v>
      </c>
      <c r="R9" s="60">
        <f t="shared" si="5"/>
        <v>0</v>
      </c>
      <c r="S9" s="60">
        <f t="shared" si="5"/>
        <v>2</v>
      </c>
      <c r="T9" s="60">
        <f t="shared" si="5"/>
        <v>1</v>
      </c>
      <c r="U9" s="60">
        <f t="shared" si="5"/>
        <v>1</v>
      </c>
      <c r="V9" s="60">
        <f t="shared" si="5"/>
        <v>0</v>
      </c>
      <c r="W9" s="60">
        <f t="shared" si="5"/>
        <v>8</v>
      </c>
      <c r="X9" s="60">
        <f t="shared" si="5"/>
        <v>79</v>
      </c>
      <c r="Y9" s="60">
        <f t="shared" si="5"/>
        <v>71</v>
      </c>
      <c r="Z9" s="439">
        <f t="shared" si="1"/>
        <v>1.1126760563380282</v>
      </c>
      <c r="AA9" s="434">
        <v>29695</v>
      </c>
      <c r="AB9" s="407">
        <f t="shared" si="2"/>
        <v>2.6603805354436772E-3</v>
      </c>
      <c r="AC9" s="131"/>
      <c r="AE9" s="89">
        <v>35045</v>
      </c>
      <c r="AF9" s="89">
        <f t="shared" si="3"/>
        <v>-34974</v>
      </c>
    </row>
    <row r="10" spans="1:32" ht="13.5" customHeight="1" x14ac:dyDescent="0.2">
      <c r="A10" s="236"/>
      <c r="B10" s="236"/>
      <c r="C10" s="859" t="s">
        <v>118</v>
      </c>
      <c r="D10" s="96" t="s">
        <v>335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82">
        <v>0</v>
      </c>
      <c r="Z10" s="436">
        <f t="shared" si="1"/>
        <v>0</v>
      </c>
      <c r="AA10" s="432">
        <v>20615</v>
      </c>
      <c r="AB10" s="422">
        <f t="shared" si="2"/>
        <v>0</v>
      </c>
      <c r="AC10" s="219"/>
      <c r="AE10" s="89">
        <v>27617</v>
      </c>
      <c r="AF10" s="89">
        <f t="shared" si="3"/>
        <v>-27617</v>
      </c>
    </row>
    <row r="11" spans="1:32" ht="13.5" customHeight="1" x14ac:dyDescent="0.2">
      <c r="A11" s="236"/>
      <c r="B11" s="237"/>
      <c r="C11" s="857"/>
      <c r="D11" s="97" t="s">
        <v>77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79">
        <v>0</v>
      </c>
      <c r="Z11" s="436">
        <f t="shared" si="1"/>
        <v>0</v>
      </c>
      <c r="AA11" s="447">
        <v>22907</v>
      </c>
      <c r="AB11" s="422">
        <f t="shared" si="2"/>
        <v>0</v>
      </c>
      <c r="AC11" s="219"/>
      <c r="AE11" s="89">
        <v>27617</v>
      </c>
      <c r="AF11" s="89">
        <f t="shared" si="3"/>
        <v>-27617</v>
      </c>
    </row>
    <row r="12" spans="1:32" ht="13.5" customHeight="1" x14ac:dyDescent="0.2">
      <c r="A12" s="236"/>
      <c r="B12" s="237"/>
      <c r="C12" s="857" t="s">
        <v>279</v>
      </c>
      <c r="D12" s="97" t="s">
        <v>335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1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3</v>
      </c>
      <c r="X12" s="134">
        <v>4</v>
      </c>
      <c r="Y12" s="79">
        <v>23</v>
      </c>
      <c r="Z12" s="436">
        <f t="shared" si="1"/>
        <v>0.17391304347826086</v>
      </c>
      <c r="AA12" s="447">
        <v>948</v>
      </c>
      <c r="AB12" s="422">
        <f t="shared" si="2"/>
        <v>4.2194092827004216E-3</v>
      </c>
      <c r="AC12" s="219"/>
      <c r="AE12" s="89">
        <v>405</v>
      </c>
      <c r="AF12" s="89">
        <f t="shared" si="3"/>
        <v>-382</v>
      </c>
    </row>
    <row r="13" spans="1:32" ht="13.5" customHeight="1" x14ac:dyDescent="0.2">
      <c r="A13" s="236"/>
      <c r="B13" s="237"/>
      <c r="C13" s="857"/>
      <c r="D13" s="97" t="s">
        <v>77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1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3</v>
      </c>
      <c r="X13" s="134">
        <v>4</v>
      </c>
      <c r="Y13" s="79">
        <v>30</v>
      </c>
      <c r="Z13" s="436">
        <f t="shared" si="1"/>
        <v>0.13333333333333333</v>
      </c>
      <c r="AA13" s="447">
        <v>1068</v>
      </c>
      <c r="AB13" s="422">
        <f t="shared" si="2"/>
        <v>3.7453183520599251E-3</v>
      </c>
      <c r="AC13" s="219"/>
      <c r="AE13" s="89">
        <v>504</v>
      </c>
      <c r="AF13" s="89">
        <f t="shared" si="3"/>
        <v>-474</v>
      </c>
    </row>
    <row r="14" spans="1:32" ht="13.5" customHeight="1" x14ac:dyDescent="0.2">
      <c r="A14" s="236"/>
      <c r="B14" s="237"/>
      <c r="C14" s="857" t="s">
        <v>119</v>
      </c>
      <c r="D14" s="97" t="s">
        <v>335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58">
        <v>0</v>
      </c>
      <c r="Z14" s="436">
        <f t="shared" si="1"/>
        <v>0</v>
      </c>
      <c r="AA14" s="447">
        <v>366</v>
      </c>
      <c r="AB14" s="422">
        <f t="shared" si="2"/>
        <v>0</v>
      </c>
      <c r="AC14" s="219"/>
      <c r="AE14" s="89">
        <v>77</v>
      </c>
      <c r="AF14" s="89">
        <f t="shared" si="3"/>
        <v>-77</v>
      </c>
    </row>
    <row r="15" spans="1:32" ht="13.5" customHeight="1" x14ac:dyDescent="0.2">
      <c r="A15" s="236"/>
      <c r="B15" s="237"/>
      <c r="C15" s="857"/>
      <c r="D15" s="97" t="s">
        <v>77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58">
        <v>0</v>
      </c>
      <c r="Z15" s="436">
        <f t="shared" si="1"/>
        <v>0</v>
      </c>
      <c r="AA15" s="447">
        <v>531</v>
      </c>
      <c r="AB15" s="422">
        <f t="shared" si="2"/>
        <v>0</v>
      </c>
      <c r="AC15" s="219"/>
      <c r="AE15" s="89">
        <v>77</v>
      </c>
      <c r="AF15" s="89">
        <f t="shared" si="3"/>
        <v>-77</v>
      </c>
    </row>
    <row r="16" spans="1:32" ht="13.5" customHeight="1" x14ac:dyDescent="0.2">
      <c r="A16" s="236"/>
      <c r="B16" s="237"/>
      <c r="C16" s="857" t="s">
        <v>120</v>
      </c>
      <c r="D16" s="97" t="s">
        <v>335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1</v>
      </c>
      <c r="V16" s="134">
        <v>0</v>
      </c>
      <c r="W16" s="134">
        <v>0</v>
      </c>
      <c r="X16" s="134">
        <v>1</v>
      </c>
      <c r="Y16" s="58">
        <v>0</v>
      </c>
      <c r="Z16" s="436">
        <f t="shared" si="1"/>
        <v>0</v>
      </c>
      <c r="AA16" s="447">
        <v>534</v>
      </c>
      <c r="AB16" s="422">
        <f t="shared" si="2"/>
        <v>1.8726591760299626E-3</v>
      </c>
      <c r="AC16" s="219"/>
      <c r="AE16" s="89">
        <v>1531</v>
      </c>
      <c r="AF16" s="89">
        <f t="shared" si="3"/>
        <v>-1531</v>
      </c>
    </row>
    <row r="17" spans="1:32" ht="13.5" customHeight="1" x14ac:dyDescent="0.2">
      <c r="A17" s="236"/>
      <c r="B17" s="237"/>
      <c r="C17" s="857"/>
      <c r="D17" s="97" t="s">
        <v>77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1</v>
      </c>
      <c r="V17" s="134">
        <v>0</v>
      </c>
      <c r="W17" s="134">
        <v>0</v>
      </c>
      <c r="X17" s="134">
        <v>1</v>
      </c>
      <c r="Y17" s="58">
        <v>0</v>
      </c>
      <c r="Z17" s="436">
        <f t="shared" si="1"/>
        <v>0</v>
      </c>
      <c r="AA17" s="447">
        <v>537</v>
      </c>
      <c r="AB17" s="422">
        <f t="shared" si="2"/>
        <v>1.8621973929236499E-3</v>
      </c>
      <c r="AC17" s="219"/>
      <c r="AE17" s="89">
        <v>1531</v>
      </c>
      <c r="AF17" s="89">
        <f t="shared" si="3"/>
        <v>-1531</v>
      </c>
    </row>
    <row r="18" spans="1:32" ht="13.5" customHeight="1" x14ac:dyDescent="0.2">
      <c r="A18" s="236"/>
      <c r="B18" s="237"/>
      <c r="C18" s="857" t="s">
        <v>121</v>
      </c>
      <c r="D18" s="97" t="s">
        <v>335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58">
        <v>0</v>
      </c>
      <c r="Z18" s="436">
        <f t="shared" si="1"/>
        <v>0</v>
      </c>
      <c r="AA18" s="447">
        <v>0</v>
      </c>
      <c r="AB18" s="422">
        <f t="shared" si="2"/>
        <v>0</v>
      </c>
      <c r="AC18" s="219"/>
      <c r="AE18" s="89">
        <v>20</v>
      </c>
      <c r="AF18" s="89">
        <f t="shared" si="3"/>
        <v>-20</v>
      </c>
    </row>
    <row r="19" spans="1:32" ht="13.5" customHeight="1" x14ac:dyDescent="0.2">
      <c r="A19" s="236"/>
      <c r="B19" s="237"/>
      <c r="C19" s="857"/>
      <c r="D19" s="97" t="s">
        <v>77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58">
        <v>0</v>
      </c>
      <c r="Z19" s="436">
        <f t="shared" si="1"/>
        <v>0</v>
      </c>
      <c r="AA19" s="447">
        <v>0</v>
      </c>
      <c r="AB19" s="422">
        <f t="shared" si="2"/>
        <v>0</v>
      </c>
      <c r="AC19" s="219"/>
      <c r="AE19" s="89">
        <v>80</v>
      </c>
      <c r="AF19" s="89">
        <f t="shared" si="3"/>
        <v>-80</v>
      </c>
    </row>
    <row r="20" spans="1:32" ht="13.5" customHeight="1" x14ac:dyDescent="0.2">
      <c r="A20" s="236"/>
      <c r="B20" s="237"/>
      <c r="C20" s="857" t="s">
        <v>122</v>
      </c>
      <c r="D20" s="97" t="s">
        <v>335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58">
        <v>0</v>
      </c>
      <c r="Z20" s="436">
        <f t="shared" si="1"/>
        <v>0</v>
      </c>
      <c r="AA20" s="447">
        <v>1375</v>
      </c>
      <c r="AB20" s="422">
        <f t="shared" si="2"/>
        <v>0</v>
      </c>
      <c r="AC20" s="219"/>
      <c r="AE20" s="89">
        <v>74</v>
      </c>
      <c r="AF20" s="89">
        <f t="shared" si="3"/>
        <v>-74</v>
      </c>
    </row>
    <row r="21" spans="1:32" ht="13.5" customHeight="1" x14ac:dyDescent="0.2">
      <c r="A21" s="236"/>
      <c r="B21" s="237"/>
      <c r="C21" s="857"/>
      <c r="D21" s="97" t="s">
        <v>77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58">
        <v>0</v>
      </c>
      <c r="Z21" s="436">
        <f t="shared" si="1"/>
        <v>0</v>
      </c>
      <c r="AA21" s="447">
        <v>1375</v>
      </c>
      <c r="AB21" s="422">
        <f t="shared" si="2"/>
        <v>0</v>
      </c>
      <c r="AC21" s="219"/>
      <c r="AE21" s="89">
        <v>74</v>
      </c>
      <c r="AF21" s="89">
        <f t="shared" si="3"/>
        <v>-74</v>
      </c>
    </row>
    <row r="22" spans="1:32" ht="13.5" customHeight="1" x14ac:dyDescent="0.2">
      <c r="A22" s="236"/>
      <c r="B22" s="237"/>
      <c r="C22" s="857" t="s">
        <v>123</v>
      </c>
      <c r="D22" s="97" t="s">
        <v>335</v>
      </c>
      <c r="E22" s="134">
        <v>9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24</v>
      </c>
      <c r="N22" s="134">
        <v>0</v>
      </c>
      <c r="O22" s="134">
        <v>17</v>
      </c>
      <c r="P22" s="134">
        <v>0</v>
      </c>
      <c r="Q22" s="134">
        <v>2</v>
      </c>
      <c r="R22" s="134">
        <v>0</v>
      </c>
      <c r="S22" s="134">
        <v>1</v>
      </c>
      <c r="T22" s="134">
        <v>1</v>
      </c>
      <c r="U22" s="134">
        <v>0</v>
      </c>
      <c r="V22" s="134">
        <v>0</v>
      </c>
      <c r="W22" s="134">
        <v>1</v>
      </c>
      <c r="X22" s="134">
        <v>55</v>
      </c>
      <c r="Y22" s="58">
        <v>28</v>
      </c>
      <c r="Z22" s="436">
        <f t="shared" si="1"/>
        <v>1.9642857142857142</v>
      </c>
      <c r="AA22" s="447">
        <v>306</v>
      </c>
      <c r="AB22" s="422">
        <f t="shared" si="2"/>
        <v>0.17973856209150327</v>
      </c>
      <c r="AC22" s="219"/>
      <c r="AE22" s="89">
        <v>493</v>
      </c>
      <c r="AF22" s="89">
        <f t="shared" si="3"/>
        <v>-465</v>
      </c>
    </row>
    <row r="23" spans="1:32" ht="13.5" customHeight="1" x14ac:dyDescent="0.2">
      <c r="A23" s="236"/>
      <c r="B23" s="237"/>
      <c r="C23" s="857"/>
      <c r="D23" s="97" t="s">
        <v>77</v>
      </c>
      <c r="E23" s="134">
        <v>9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24</v>
      </c>
      <c r="N23" s="134">
        <v>0</v>
      </c>
      <c r="O23" s="134">
        <v>17</v>
      </c>
      <c r="P23" s="134">
        <v>0</v>
      </c>
      <c r="Q23" s="134">
        <v>2</v>
      </c>
      <c r="R23" s="134">
        <v>0</v>
      </c>
      <c r="S23" s="134">
        <v>1</v>
      </c>
      <c r="T23" s="134">
        <v>1</v>
      </c>
      <c r="U23" s="134">
        <v>0</v>
      </c>
      <c r="V23" s="134">
        <v>0</v>
      </c>
      <c r="W23" s="134">
        <v>1</v>
      </c>
      <c r="X23" s="134">
        <v>55</v>
      </c>
      <c r="Y23" s="58">
        <v>39</v>
      </c>
      <c r="Z23" s="436">
        <f t="shared" si="1"/>
        <v>1.4102564102564104</v>
      </c>
      <c r="AA23" s="447">
        <v>897</v>
      </c>
      <c r="AB23" s="422">
        <f t="shared" si="2"/>
        <v>6.1315496098104792E-2</v>
      </c>
      <c r="AC23" s="219"/>
      <c r="AE23" s="89">
        <v>1997</v>
      </c>
      <c r="AF23" s="89">
        <f t="shared" si="3"/>
        <v>-1958</v>
      </c>
    </row>
    <row r="24" spans="1:32" ht="13.5" customHeight="1" x14ac:dyDescent="0.2">
      <c r="A24" s="236"/>
      <c r="B24" s="237"/>
      <c r="C24" s="857" t="s">
        <v>124</v>
      </c>
      <c r="D24" s="97" t="s">
        <v>335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2</v>
      </c>
      <c r="X24" s="134">
        <v>2</v>
      </c>
      <c r="Y24" s="58">
        <v>0</v>
      </c>
      <c r="Z24" s="436">
        <f t="shared" si="1"/>
        <v>0</v>
      </c>
      <c r="AA24" s="447">
        <v>39</v>
      </c>
      <c r="AB24" s="422">
        <f t="shared" si="2"/>
        <v>5.128205128205128E-2</v>
      </c>
      <c r="AC24" s="219"/>
      <c r="AE24" s="89">
        <v>69</v>
      </c>
      <c r="AF24" s="89">
        <f t="shared" si="3"/>
        <v>-69</v>
      </c>
    </row>
    <row r="25" spans="1:32" ht="13.5" customHeight="1" x14ac:dyDescent="0.2">
      <c r="A25" s="236"/>
      <c r="B25" s="237"/>
      <c r="C25" s="857"/>
      <c r="D25" s="97" t="s">
        <v>77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2</v>
      </c>
      <c r="X25" s="134">
        <v>2</v>
      </c>
      <c r="Y25" s="58">
        <v>0</v>
      </c>
      <c r="Z25" s="436">
        <f t="shared" si="1"/>
        <v>0</v>
      </c>
      <c r="AA25" s="447">
        <v>76</v>
      </c>
      <c r="AB25" s="422">
        <f t="shared" si="2"/>
        <v>2.6315789473684209E-2</v>
      </c>
      <c r="AC25" s="219"/>
      <c r="AE25" s="89">
        <v>108</v>
      </c>
      <c r="AF25" s="89">
        <f t="shared" si="3"/>
        <v>-108</v>
      </c>
    </row>
    <row r="26" spans="1:32" ht="13.5" customHeight="1" x14ac:dyDescent="0.2">
      <c r="A26" s="236"/>
      <c r="B26" s="235"/>
      <c r="C26" s="857" t="s">
        <v>125</v>
      </c>
      <c r="D26" s="97" t="s">
        <v>335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58">
        <v>0</v>
      </c>
      <c r="Z26" s="436">
        <f t="shared" si="1"/>
        <v>0</v>
      </c>
      <c r="AA26" s="447">
        <v>11</v>
      </c>
      <c r="AB26" s="422">
        <f t="shared" si="2"/>
        <v>0</v>
      </c>
      <c r="AC26" s="219"/>
      <c r="AE26" s="89">
        <v>98</v>
      </c>
      <c r="AF26" s="89">
        <f t="shared" si="3"/>
        <v>-98</v>
      </c>
    </row>
    <row r="27" spans="1:32" ht="13.5" customHeight="1" x14ac:dyDescent="0.2">
      <c r="A27" s="236"/>
      <c r="B27" s="235"/>
      <c r="C27" s="857"/>
      <c r="D27" s="97" t="s">
        <v>77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58">
        <v>0</v>
      </c>
      <c r="Z27" s="436">
        <f t="shared" si="1"/>
        <v>0</v>
      </c>
      <c r="AA27" s="447">
        <v>11</v>
      </c>
      <c r="AB27" s="422">
        <f t="shared" si="2"/>
        <v>0</v>
      </c>
      <c r="AC27" s="219"/>
      <c r="AE27" s="89">
        <v>109</v>
      </c>
      <c r="AF27" s="89">
        <f t="shared" si="3"/>
        <v>-109</v>
      </c>
    </row>
    <row r="28" spans="1:32" ht="13.5" customHeight="1" x14ac:dyDescent="0.2">
      <c r="A28" s="236"/>
      <c r="B28" s="237"/>
      <c r="C28" s="857" t="s">
        <v>126</v>
      </c>
      <c r="D28" s="97" t="s">
        <v>335</v>
      </c>
      <c r="E28" s="134">
        <v>3</v>
      </c>
      <c r="F28" s="134">
        <v>1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1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5</v>
      </c>
      <c r="Y28" s="58">
        <v>2</v>
      </c>
      <c r="Z28" s="436">
        <f t="shared" si="1"/>
        <v>2.5</v>
      </c>
      <c r="AA28" s="447">
        <v>34</v>
      </c>
      <c r="AB28" s="422">
        <f t="shared" si="2"/>
        <v>0.14705882352941177</v>
      </c>
      <c r="AC28" s="219"/>
      <c r="AE28" s="89">
        <v>67</v>
      </c>
      <c r="AF28" s="89">
        <f t="shared" si="3"/>
        <v>-65</v>
      </c>
    </row>
    <row r="29" spans="1:32" ht="13.5" customHeight="1" x14ac:dyDescent="0.2">
      <c r="A29" s="236"/>
      <c r="B29" s="237"/>
      <c r="C29" s="857"/>
      <c r="D29" s="97" t="s">
        <v>77</v>
      </c>
      <c r="E29" s="134">
        <v>5</v>
      </c>
      <c r="F29" s="134">
        <v>3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6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14</v>
      </c>
      <c r="Y29" s="58">
        <v>2</v>
      </c>
      <c r="Z29" s="436">
        <f t="shared" si="1"/>
        <v>7</v>
      </c>
      <c r="AA29" s="447">
        <v>52</v>
      </c>
      <c r="AB29" s="422">
        <f t="shared" si="2"/>
        <v>0.26923076923076922</v>
      </c>
      <c r="AC29" s="219"/>
      <c r="AE29" s="89">
        <v>120</v>
      </c>
      <c r="AF29" s="89">
        <f t="shared" si="3"/>
        <v>-118</v>
      </c>
    </row>
    <row r="30" spans="1:32" ht="13.5" customHeight="1" x14ac:dyDescent="0.2">
      <c r="A30" s="236"/>
      <c r="B30" s="237"/>
      <c r="C30" s="857" t="s">
        <v>127</v>
      </c>
      <c r="D30" s="97" t="s">
        <v>335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58">
        <v>0</v>
      </c>
      <c r="Z30" s="436">
        <f t="shared" si="1"/>
        <v>0</v>
      </c>
      <c r="AA30" s="447">
        <v>42</v>
      </c>
      <c r="AB30" s="422">
        <f t="shared" si="2"/>
        <v>0</v>
      </c>
      <c r="AC30" s="219"/>
      <c r="AE30" s="89">
        <v>130</v>
      </c>
      <c r="AF30" s="89">
        <f t="shared" si="3"/>
        <v>-130</v>
      </c>
    </row>
    <row r="31" spans="1:32" ht="13.5" customHeight="1" x14ac:dyDescent="0.2">
      <c r="A31" s="236"/>
      <c r="B31" s="237"/>
      <c r="C31" s="857"/>
      <c r="D31" s="97" t="s">
        <v>77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58">
        <v>0</v>
      </c>
      <c r="Z31" s="436">
        <f t="shared" si="1"/>
        <v>0</v>
      </c>
      <c r="AA31" s="447">
        <v>42</v>
      </c>
      <c r="AB31" s="422">
        <f t="shared" si="2"/>
        <v>0</v>
      </c>
      <c r="AC31" s="219"/>
      <c r="AE31" s="89">
        <v>196</v>
      </c>
      <c r="AF31" s="89">
        <f t="shared" si="3"/>
        <v>-196</v>
      </c>
    </row>
    <row r="32" spans="1:32" ht="13.5" customHeight="1" x14ac:dyDescent="0.2">
      <c r="A32" s="236"/>
      <c r="B32" s="237"/>
      <c r="C32" s="857" t="s">
        <v>128</v>
      </c>
      <c r="D32" s="97" t="s">
        <v>335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58">
        <v>0</v>
      </c>
      <c r="Z32" s="436">
        <f t="shared" si="1"/>
        <v>0</v>
      </c>
      <c r="AA32" s="447">
        <v>0</v>
      </c>
      <c r="AB32" s="422">
        <f t="shared" si="2"/>
        <v>0</v>
      </c>
      <c r="AC32" s="219"/>
      <c r="AE32" s="89">
        <v>0</v>
      </c>
      <c r="AF32" s="89">
        <f t="shared" si="3"/>
        <v>0</v>
      </c>
    </row>
    <row r="33" spans="1:32" ht="13.5" customHeight="1" x14ac:dyDescent="0.2">
      <c r="A33" s="236"/>
      <c r="B33" s="237"/>
      <c r="C33" s="857"/>
      <c r="D33" s="97" t="s">
        <v>77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58">
        <v>0</v>
      </c>
      <c r="Z33" s="436">
        <f t="shared" si="1"/>
        <v>0</v>
      </c>
      <c r="AA33" s="447">
        <v>0</v>
      </c>
      <c r="AB33" s="422">
        <f t="shared" si="2"/>
        <v>0</v>
      </c>
      <c r="AC33" s="219"/>
      <c r="AE33" s="89">
        <v>0</v>
      </c>
      <c r="AF33" s="89">
        <f t="shared" si="3"/>
        <v>0</v>
      </c>
    </row>
    <row r="34" spans="1:32" ht="13.5" customHeight="1" x14ac:dyDescent="0.2">
      <c r="A34" s="236"/>
      <c r="B34" s="237"/>
      <c r="C34" s="857" t="s">
        <v>129</v>
      </c>
      <c r="D34" s="97" t="s">
        <v>335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58">
        <v>0</v>
      </c>
      <c r="Z34" s="436">
        <f t="shared" si="1"/>
        <v>0</v>
      </c>
      <c r="AA34" s="447">
        <v>0</v>
      </c>
      <c r="AB34" s="422">
        <f t="shared" si="2"/>
        <v>0</v>
      </c>
      <c r="AC34" s="219"/>
      <c r="AE34" s="89">
        <v>0</v>
      </c>
      <c r="AF34" s="89">
        <f t="shared" si="3"/>
        <v>0</v>
      </c>
    </row>
    <row r="35" spans="1:32" ht="13.5" customHeight="1" x14ac:dyDescent="0.2">
      <c r="A35" s="236"/>
      <c r="B35" s="237"/>
      <c r="C35" s="857"/>
      <c r="D35" s="97" t="s">
        <v>77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58">
        <v>0</v>
      </c>
      <c r="Z35" s="436">
        <f t="shared" si="1"/>
        <v>0</v>
      </c>
      <c r="AA35" s="447">
        <v>0</v>
      </c>
      <c r="AB35" s="422">
        <f t="shared" si="2"/>
        <v>0</v>
      </c>
      <c r="AC35" s="219"/>
      <c r="AE35" s="89">
        <v>0</v>
      </c>
      <c r="AF35" s="89">
        <f t="shared" si="3"/>
        <v>0</v>
      </c>
    </row>
    <row r="36" spans="1:32" ht="13.5" customHeight="1" x14ac:dyDescent="0.2">
      <c r="A36" s="236"/>
      <c r="B36" s="237"/>
      <c r="C36" s="857" t="s">
        <v>130</v>
      </c>
      <c r="D36" s="97" t="s">
        <v>335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58">
        <v>0</v>
      </c>
      <c r="Z36" s="436">
        <f t="shared" si="1"/>
        <v>0</v>
      </c>
      <c r="AA36" s="447">
        <v>165</v>
      </c>
      <c r="AB36" s="422">
        <f t="shared" si="2"/>
        <v>0</v>
      </c>
      <c r="AC36" s="219"/>
      <c r="AE36" s="89">
        <v>125</v>
      </c>
      <c r="AF36" s="89">
        <f t="shared" si="3"/>
        <v>-125</v>
      </c>
    </row>
    <row r="37" spans="1:32" ht="13.5" customHeight="1" x14ac:dyDescent="0.2">
      <c r="A37" s="236"/>
      <c r="B37" s="237"/>
      <c r="C37" s="857"/>
      <c r="D37" s="97" t="s">
        <v>77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58">
        <v>0</v>
      </c>
      <c r="Z37" s="436">
        <f t="shared" si="1"/>
        <v>0</v>
      </c>
      <c r="AA37" s="447">
        <v>189</v>
      </c>
      <c r="AB37" s="422">
        <f t="shared" si="2"/>
        <v>0</v>
      </c>
      <c r="AC37" s="219"/>
      <c r="AE37" s="89">
        <v>125</v>
      </c>
      <c r="AF37" s="89">
        <f t="shared" si="3"/>
        <v>-125</v>
      </c>
    </row>
    <row r="38" spans="1:32" ht="13.5" customHeight="1" x14ac:dyDescent="0.2">
      <c r="A38" s="236"/>
      <c r="B38" s="237"/>
      <c r="C38" s="857" t="s">
        <v>131</v>
      </c>
      <c r="D38" s="97" t="s">
        <v>335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58">
        <v>0</v>
      </c>
      <c r="Z38" s="436">
        <f t="shared" si="1"/>
        <v>0</v>
      </c>
      <c r="AA38" s="447">
        <v>88</v>
      </c>
      <c r="AB38" s="422">
        <f t="shared" si="2"/>
        <v>0</v>
      </c>
      <c r="AC38" s="219"/>
      <c r="AE38" s="89">
        <v>0</v>
      </c>
      <c r="AF38" s="89">
        <f t="shared" si="3"/>
        <v>0</v>
      </c>
    </row>
    <row r="39" spans="1:32" ht="13.5" customHeight="1" x14ac:dyDescent="0.2">
      <c r="A39" s="236"/>
      <c r="B39" s="237"/>
      <c r="C39" s="857"/>
      <c r="D39" s="97" t="s">
        <v>77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58">
        <v>0</v>
      </c>
      <c r="Z39" s="436">
        <f t="shared" si="1"/>
        <v>0</v>
      </c>
      <c r="AA39" s="447">
        <v>88</v>
      </c>
      <c r="AB39" s="422">
        <f t="shared" si="2"/>
        <v>0</v>
      </c>
      <c r="AC39" s="219"/>
      <c r="AE39" s="89">
        <v>0</v>
      </c>
      <c r="AF39" s="89">
        <f t="shared" si="3"/>
        <v>0</v>
      </c>
    </row>
    <row r="40" spans="1:32" ht="13.5" customHeight="1" x14ac:dyDescent="0.2">
      <c r="A40" s="236"/>
      <c r="B40" s="235"/>
      <c r="C40" s="857" t="s">
        <v>132</v>
      </c>
      <c r="D40" s="97" t="s">
        <v>335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58">
        <v>0</v>
      </c>
      <c r="Z40" s="436">
        <f t="shared" si="1"/>
        <v>0</v>
      </c>
      <c r="AA40" s="447">
        <v>1556</v>
      </c>
      <c r="AB40" s="422">
        <f t="shared" si="2"/>
        <v>0</v>
      </c>
      <c r="AC40" s="219"/>
      <c r="AE40" s="89">
        <v>2220</v>
      </c>
      <c r="AF40" s="89">
        <f t="shared" si="3"/>
        <v>-2220</v>
      </c>
    </row>
    <row r="41" spans="1:32" ht="13.5" customHeight="1" x14ac:dyDescent="0.2">
      <c r="A41" s="236"/>
      <c r="B41" s="235"/>
      <c r="C41" s="857"/>
      <c r="D41" s="97" t="s">
        <v>77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58">
        <v>0</v>
      </c>
      <c r="Z41" s="436">
        <f t="shared" si="1"/>
        <v>0</v>
      </c>
      <c r="AA41" s="447">
        <v>1556</v>
      </c>
      <c r="AB41" s="422">
        <f t="shared" si="2"/>
        <v>0</v>
      </c>
      <c r="AC41" s="219"/>
      <c r="AE41" s="89">
        <v>2333</v>
      </c>
      <c r="AF41" s="89">
        <f t="shared" si="3"/>
        <v>-2333</v>
      </c>
    </row>
    <row r="42" spans="1:32" ht="13.5" customHeight="1" x14ac:dyDescent="0.2">
      <c r="A42" s="236"/>
      <c r="B42" s="237"/>
      <c r="C42" s="857" t="s">
        <v>133</v>
      </c>
      <c r="D42" s="97" t="s">
        <v>335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0</v>
      </c>
      <c r="S42" s="134">
        <v>1</v>
      </c>
      <c r="T42" s="134">
        <v>0</v>
      </c>
      <c r="U42" s="134">
        <v>0</v>
      </c>
      <c r="V42" s="134">
        <v>0</v>
      </c>
      <c r="W42" s="134">
        <v>2</v>
      </c>
      <c r="X42" s="134">
        <v>3</v>
      </c>
      <c r="Y42" s="58">
        <v>0</v>
      </c>
      <c r="Z42" s="436">
        <f t="shared" si="1"/>
        <v>0</v>
      </c>
      <c r="AA42" s="447">
        <v>10</v>
      </c>
      <c r="AB42" s="422">
        <f t="shared" si="2"/>
        <v>0.3</v>
      </c>
      <c r="AC42" s="219"/>
      <c r="AE42" s="89">
        <v>9</v>
      </c>
      <c r="AF42" s="89">
        <f t="shared" si="3"/>
        <v>-9</v>
      </c>
    </row>
    <row r="43" spans="1:32" ht="13.5" customHeight="1" x14ac:dyDescent="0.2">
      <c r="A43" s="236"/>
      <c r="B43" s="237"/>
      <c r="C43" s="857"/>
      <c r="D43" s="97" t="s">
        <v>77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1</v>
      </c>
      <c r="T43" s="134">
        <v>0</v>
      </c>
      <c r="U43" s="134">
        <v>0</v>
      </c>
      <c r="V43" s="134">
        <v>0</v>
      </c>
      <c r="W43" s="134">
        <v>2</v>
      </c>
      <c r="X43" s="134">
        <v>3</v>
      </c>
      <c r="Y43" s="58">
        <v>0</v>
      </c>
      <c r="Z43" s="436">
        <f t="shared" si="1"/>
        <v>0</v>
      </c>
      <c r="AA43" s="447">
        <v>11</v>
      </c>
      <c r="AB43" s="422">
        <f t="shared" si="2"/>
        <v>0.27272727272727271</v>
      </c>
      <c r="AC43" s="219"/>
      <c r="AE43" s="89">
        <v>10</v>
      </c>
      <c r="AF43" s="89">
        <f t="shared" si="3"/>
        <v>-10</v>
      </c>
    </row>
    <row r="44" spans="1:32" ht="13.5" customHeight="1" x14ac:dyDescent="0.2">
      <c r="A44" s="236"/>
      <c r="B44" s="237"/>
      <c r="C44" s="857" t="s">
        <v>134</v>
      </c>
      <c r="D44" s="97" t="s">
        <v>335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58">
        <v>0</v>
      </c>
      <c r="Z44" s="436">
        <f t="shared" si="1"/>
        <v>0</v>
      </c>
      <c r="AA44" s="447">
        <v>200</v>
      </c>
      <c r="AB44" s="422">
        <f t="shared" si="2"/>
        <v>0</v>
      </c>
      <c r="AC44" s="219"/>
      <c r="AE44" s="89">
        <v>0</v>
      </c>
      <c r="AF44" s="89">
        <f t="shared" si="3"/>
        <v>0</v>
      </c>
    </row>
    <row r="45" spans="1:32" ht="13.5" customHeight="1" x14ac:dyDescent="0.2">
      <c r="A45" s="236"/>
      <c r="B45" s="237"/>
      <c r="C45" s="857"/>
      <c r="D45" s="97" t="s">
        <v>77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58">
        <v>0</v>
      </c>
      <c r="Z45" s="436">
        <f t="shared" si="1"/>
        <v>0</v>
      </c>
      <c r="AA45" s="447">
        <v>200</v>
      </c>
      <c r="AB45" s="422">
        <f t="shared" si="2"/>
        <v>0</v>
      </c>
      <c r="AC45" s="219"/>
      <c r="AE45" s="89">
        <v>0</v>
      </c>
      <c r="AF45" s="89">
        <f t="shared" si="3"/>
        <v>0</v>
      </c>
    </row>
    <row r="46" spans="1:32" ht="13.5" customHeight="1" x14ac:dyDescent="0.2">
      <c r="A46" s="236"/>
      <c r="B46" s="237"/>
      <c r="C46" s="857" t="s">
        <v>135</v>
      </c>
      <c r="D46" s="97" t="s">
        <v>335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58">
        <v>0</v>
      </c>
      <c r="Z46" s="436">
        <f t="shared" si="1"/>
        <v>0</v>
      </c>
      <c r="AA46" s="447">
        <v>36</v>
      </c>
      <c r="AB46" s="422">
        <f t="shared" si="2"/>
        <v>0</v>
      </c>
      <c r="AC46" s="219"/>
      <c r="AE46" s="89">
        <v>147</v>
      </c>
      <c r="AF46" s="89">
        <f t="shared" si="3"/>
        <v>-147</v>
      </c>
    </row>
    <row r="47" spans="1:32" ht="13.5" customHeight="1" x14ac:dyDescent="0.2">
      <c r="A47" s="236"/>
      <c r="B47" s="237"/>
      <c r="C47" s="857"/>
      <c r="D47" s="97" t="s">
        <v>77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58">
        <v>0</v>
      </c>
      <c r="Z47" s="436">
        <f t="shared" si="1"/>
        <v>0</v>
      </c>
      <c r="AA47" s="447">
        <v>36</v>
      </c>
      <c r="AB47" s="422">
        <f t="shared" si="2"/>
        <v>0</v>
      </c>
      <c r="AC47" s="219"/>
      <c r="AE47" s="89">
        <v>147</v>
      </c>
      <c r="AF47" s="89">
        <f t="shared" si="3"/>
        <v>-147</v>
      </c>
    </row>
    <row r="48" spans="1:32" ht="13.5" customHeight="1" x14ac:dyDescent="0.2">
      <c r="A48" s="236"/>
      <c r="B48" s="237"/>
      <c r="C48" s="857" t="s">
        <v>136</v>
      </c>
      <c r="D48" s="97" t="s">
        <v>335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58">
        <v>0</v>
      </c>
      <c r="Z48" s="436">
        <f t="shared" si="1"/>
        <v>0</v>
      </c>
      <c r="AA48" s="447">
        <v>0</v>
      </c>
      <c r="AB48" s="422">
        <f t="shared" si="2"/>
        <v>0</v>
      </c>
      <c r="AC48" s="219"/>
      <c r="AE48" s="89">
        <v>0</v>
      </c>
      <c r="AF48" s="89">
        <f t="shared" si="3"/>
        <v>0</v>
      </c>
    </row>
    <row r="49" spans="1:32" ht="13.5" customHeight="1" x14ac:dyDescent="0.2">
      <c r="A49" s="236"/>
      <c r="B49" s="237"/>
      <c r="C49" s="857"/>
      <c r="D49" s="97" t="s">
        <v>77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58">
        <v>0</v>
      </c>
      <c r="Z49" s="436">
        <f t="shared" si="1"/>
        <v>0</v>
      </c>
      <c r="AA49" s="447">
        <v>0</v>
      </c>
      <c r="AB49" s="422">
        <f t="shared" si="2"/>
        <v>0</v>
      </c>
      <c r="AC49" s="219"/>
      <c r="AE49" s="89">
        <v>0</v>
      </c>
      <c r="AF49" s="89">
        <f t="shared" si="3"/>
        <v>0</v>
      </c>
    </row>
    <row r="50" spans="1:32" ht="13.5" customHeight="1" x14ac:dyDescent="0.2">
      <c r="A50" s="236"/>
      <c r="B50" s="237"/>
      <c r="C50" s="857" t="s">
        <v>137</v>
      </c>
      <c r="D50" s="97" t="s">
        <v>335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58">
        <v>0</v>
      </c>
      <c r="Z50" s="436">
        <f t="shared" si="1"/>
        <v>0</v>
      </c>
      <c r="AA50" s="447">
        <v>68</v>
      </c>
      <c r="AB50" s="422">
        <f t="shared" si="2"/>
        <v>0</v>
      </c>
      <c r="AC50" s="219"/>
      <c r="AE50" s="89">
        <v>0</v>
      </c>
      <c r="AF50" s="89">
        <f t="shared" si="3"/>
        <v>0</v>
      </c>
    </row>
    <row r="51" spans="1:32" ht="13.5" customHeight="1" x14ac:dyDescent="0.2">
      <c r="A51" s="236"/>
      <c r="B51" s="237"/>
      <c r="C51" s="857"/>
      <c r="D51" s="97" t="s">
        <v>77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58">
        <v>0</v>
      </c>
      <c r="Z51" s="436">
        <f t="shared" si="1"/>
        <v>0</v>
      </c>
      <c r="AA51" s="447">
        <v>74</v>
      </c>
      <c r="AB51" s="422">
        <f t="shared" si="2"/>
        <v>0</v>
      </c>
      <c r="AC51" s="219"/>
      <c r="AE51" s="89">
        <v>0</v>
      </c>
      <c r="AF51" s="89">
        <f t="shared" si="3"/>
        <v>0</v>
      </c>
    </row>
    <row r="52" spans="1:32" ht="13.5" customHeight="1" x14ac:dyDescent="0.2">
      <c r="A52" s="236"/>
      <c r="B52" s="237"/>
      <c r="C52" s="857" t="s">
        <v>138</v>
      </c>
      <c r="D52" s="97" t="s">
        <v>335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0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58">
        <v>0</v>
      </c>
      <c r="Z52" s="436">
        <f t="shared" si="1"/>
        <v>0</v>
      </c>
      <c r="AA52" s="447">
        <v>5</v>
      </c>
      <c r="AB52" s="422">
        <f t="shared" si="2"/>
        <v>0</v>
      </c>
      <c r="AC52" s="219"/>
      <c r="AE52" s="89">
        <v>0</v>
      </c>
      <c r="AF52" s="89">
        <f t="shared" si="3"/>
        <v>0</v>
      </c>
    </row>
    <row r="53" spans="1:32" ht="13.5" customHeight="1" x14ac:dyDescent="0.2">
      <c r="A53" s="236"/>
      <c r="B53" s="237"/>
      <c r="C53" s="857"/>
      <c r="D53" s="97" t="s">
        <v>77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58">
        <v>0</v>
      </c>
      <c r="Z53" s="436">
        <f t="shared" si="1"/>
        <v>0</v>
      </c>
      <c r="AA53" s="447">
        <v>5</v>
      </c>
      <c r="AB53" s="422">
        <f t="shared" si="2"/>
        <v>0</v>
      </c>
      <c r="AC53" s="219"/>
      <c r="AE53" s="89">
        <v>0</v>
      </c>
      <c r="AF53" s="89">
        <f t="shared" si="3"/>
        <v>0</v>
      </c>
    </row>
    <row r="54" spans="1:32" ht="13.5" customHeight="1" x14ac:dyDescent="0.2">
      <c r="A54" s="236"/>
      <c r="B54" s="237"/>
      <c r="C54" s="857" t="s">
        <v>139</v>
      </c>
      <c r="D54" s="97" t="s">
        <v>335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58">
        <v>0</v>
      </c>
      <c r="Z54" s="436">
        <f t="shared" si="1"/>
        <v>0</v>
      </c>
      <c r="AA54" s="447">
        <v>0</v>
      </c>
      <c r="AB54" s="422">
        <f t="shared" si="2"/>
        <v>0</v>
      </c>
      <c r="AC54" s="219"/>
      <c r="AE54" s="89">
        <v>0</v>
      </c>
      <c r="AF54" s="89">
        <f t="shared" si="3"/>
        <v>0</v>
      </c>
    </row>
    <row r="55" spans="1:32" ht="13.5" customHeight="1" x14ac:dyDescent="0.2">
      <c r="A55" s="236"/>
      <c r="B55" s="237"/>
      <c r="C55" s="857"/>
      <c r="D55" s="97" t="s">
        <v>77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58">
        <v>0</v>
      </c>
      <c r="Z55" s="436">
        <f t="shared" si="1"/>
        <v>0</v>
      </c>
      <c r="AA55" s="447">
        <v>0</v>
      </c>
      <c r="AB55" s="422">
        <f t="shared" si="2"/>
        <v>0</v>
      </c>
      <c r="AC55" s="219"/>
      <c r="AE55" s="89">
        <v>0</v>
      </c>
      <c r="AF55" s="89">
        <f t="shared" si="3"/>
        <v>0</v>
      </c>
    </row>
    <row r="56" spans="1:32" ht="13.5" customHeight="1" x14ac:dyDescent="0.2">
      <c r="A56" s="236"/>
      <c r="B56" s="237"/>
      <c r="C56" s="857" t="s">
        <v>140</v>
      </c>
      <c r="D56" s="97" t="s">
        <v>335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134">
        <v>0</v>
      </c>
      <c r="U56" s="134">
        <v>0</v>
      </c>
      <c r="V56" s="134">
        <v>0</v>
      </c>
      <c r="W56" s="134">
        <v>0</v>
      </c>
      <c r="X56" s="134">
        <v>0</v>
      </c>
      <c r="Y56" s="58">
        <v>0</v>
      </c>
      <c r="Z56" s="436">
        <f t="shared" si="1"/>
        <v>0</v>
      </c>
      <c r="AA56" s="447">
        <v>40</v>
      </c>
      <c r="AB56" s="422">
        <f t="shared" si="2"/>
        <v>0</v>
      </c>
      <c r="AC56" s="219"/>
      <c r="AE56" s="89">
        <v>17</v>
      </c>
      <c r="AF56" s="89">
        <f t="shared" si="3"/>
        <v>-17</v>
      </c>
    </row>
    <row r="57" spans="1:32" ht="13.5" customHeight="1" thickBot="1" x14ac:dyDescent="0.25">
      <c r="A57" s="236"/>
      <c r="B57" s="237"/>
      <c r="C57" s="858"/>
      <c r="D57" s="99" t="s">
        <v>77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60">
        <v>0</v>
      </c>
      <c r="Z57" s="437">
        <f t="shared" si="1"/>
        <v>0</v>
      </c>
      <c r="AA57" s="434">
        <v>40</v>
      </c>
      <c r="AB57" s="423">
        <f t="shared" si="2"/>
        <v>0</v>
      </c>
      <c r="AC57" s="219"/>
      <c r="AE57" s="89">
        <v>17</v>
      </c>
      <c r="AF57" s="89">
        <f t="shared" si="3"/>
        <v>-17</v>
      </c>
    </row>
    <row r="58" spans="1:32" ht="13.5" customHeight="1" x14ac:dyDescent="0.2">
      <c r="A58" s="236"/>
      <c r="B58" s="838" t="s">
        <v>316</v>
      </c>
      <c r="C58" s="839"/>
      <c r="D58" s="94" t="s">
        <v>335</v>
      </c>
      <c r="E58" s="55">
        <f t="shared" ref="E58:Y59" si="6">E60+E62+E68+E70+E72+E74+E76+E78</f>
        <v>2260</v>
      </c>
      <c r="F58" s="55">
        <f t="shared" si="6"/>
        <v>510</v>
      </c>
      <c r="G58" s="55">
        <f t="shared" si="6"/>
        <v>337</v>
      </c>
      <c r="H58" s="55">
        <f t="shared" si="6"/>
        <v>108</v>
      </c>
      <c r="I58" s="55">
        <f t="shared" si="6"/>
        <v>85</v>
      </c>
      <c r="J58" s="55">
        <f t="shared" si="6"/>
        <v>99</v>
      </c>
      <c r="K58" s="55">
        <f t="shared" si="6"/>
        <v>189</v>
      </c>
      <c r="L58" s="55">
        <f t="shared" si="6"/>
        <v>159</v>
      </c>
      <c r="M58" s="55">
        <f t="shared" si="6"/>
        <v>158</v>
      </c>
      <c r="N58" s="55">
        <f t="shared" si="6"/>
        <v>209</v>
      </c>
      <c r="O58" s="55">
        <f t="shared" si="6"/>
        <v>266</v>
      </c>
      <c r="P58" s="55">
        <f t="shared" si="6"/>
        <v>65</v>
      </c>
      <c r="Q58" s="55">
        <f t="shared" si="6"/>
        <v>291</v>
      </c>
      <c r="R58" s="55">
        <f t="shared" si="6"/>
        <v>283</v>
      </c>
      <c r="S58" s="55">
        <f t="shared" si="6"/>
        <v>96</v>
      </c>
      <c r="T58" s="55">
        <f t="shared" si="6"/>
        <v>1732</v>
      </c>
      <c r="U58" s="55">
        <f t="shared" si="6"/>
        <v>347</v>
      </c>
      <c r="V58" s="55">
        <f t="shared" si="6"/>
        <v>109</v>
      </c>
      <c r="W58" s="55">
        <f t="shared" si="6"/>
        <v>4288</v>
      </c>
      <c r="X58" s="55">
        <f>X60+X62+X68+X70+X72+X74+X76+X78</f>
        <v>11591</v>
      </c>
      <c r="Y58" s="55">
        <f>Y60+Y62+Y68+Y70+Y72+Y74+Y76+Y78</f>
        <v>11960</v>
      </c>
      <c r="Z58" s="438">
        <f t="shared" si="1"/>
        <v>0.96914715719063549</v>
      </c>
      <c r="AA58" s="432">
        <v>2638697</v>
      </c>
      <c r="AB58" s="406">
        <f t="shared" si="2"/>
        <v>4.3926983658980172E-3</v>
      </c>
      <c r="AC58" s="131"/>
      <c r="AE58" s="89">
        <v>2244549</v>
      </c>
      <c r="AF58" s="89">
        <f t="shared" si="3"/>
        <v>-2232589</v>
      </c>
    </row>
    <row r="59" spans="1:32" ht="13.5" customHeight="1" thickBot="1" x14ac:dyDescent="0.25">
      <c r="A59" s="236"/>
      <c r="B59" s="840"/>
      <c r="C59" s="839"/>
      <c r="D59" s="95" t="s">
        <v>77</v>
      </c>
      <c r="E59" s="267">
        <f t="shared" si="6"/>
        <v>5351</v>
      </c>
      <c r="F59" s="105">
        <f t="shared" si="6"/>
        <v>1106</v>
      </c>
      <c r="G59" s="105">
        <f t="shared" si="6"/>
        <v>612</v>
      </c>
      <c r="H59" s="105">
        <f t="shared" si="6"/>
        <v>195</v>
      </c>
      <c r="I59" s="105">
        <f t="shared" si="6"/>
        <v>261</v>
      </c>
      <c r="J59" s="105">
        <f t="shared" si="6"/>
        <v>252</v>
      </c>
      <c r="K59" s="105">
        <f t="shared" si="6"/>
        <v>673</v>
      </c>
      <c r="L59" s="105">
        <f t="shared" si="6"/>
        <v>375</v>
      </c>
      <c r="M59" s="105">
        <f t="shared" si="6"/>
        <v>353</v>
      </c>
      <c r="N59" s="105">
        <f t="shared" si="6"/>
        <v>573</v>
      </c>
      <c r="O59" s="105">
        <f t="shared" si="6"/>
        <v>1097</v>
      </c>
      <c r="P59" s="105">
        <f t="shared" si="6"/>
        <v>156</v>
      </c>
      <c r="Q59" s="105">
        <f t="shared" si="6"/>
        <v>1076</v>
      </c>
      <c r="R59" s="105">
        <f t="shared" si="6"/>
        <v>508</v>
      </c>
      <c r="S59" s="105">
        <f t="shared" si="6"/>
        <v>281</v>
      </c>
      <c r="T59" s="105">
        <f t="shared" si="6"/>
        <v>3582</v>
      </c>
      <c r="U59" s="105">
        <f t="shared" si="6"/>
        <v>833</v>
      </c>
      <c r="V59" s="105">
        <f t="shared" si="6"/>
        <v>366</v>
      </c>
      <c r="W59" s="105">
        <f t="shared" si="6"/>
        <v>6174</v>
      </c>
      <c r="X59" s="105">
        <f t="shared" si="6"/>
        <v>23824</v>
      </c>
      <c r="Y59" s="105">
        <f t="shared" si="6"/>
        <v>21607</v>
      </c>
      <c r="Z59" s="439">
        <f t="shared" si="1"/>
        <v>1.1026056370620632</v>
      </c>
      <c r="AA59" s="433">
        <v>3622032</v>
      </c>
      <c r="AB59" s="407">
        <f t="shared" si="2"/>
        <v>6.5775233349677749E-3</v>
      </c>
      <c r="AC59" s="131"/>
      <c r="AE59" s="89">
        <v>2677805</v>
      </c>
      <c r="AF59" s="89">
        <f t="shared" si="3"/>
        <v>-2656198</v>
      </c>
    </row>
    <row r="60" spans="1:32" ht="13.5" customHeight="1" x14ac:dyDescent="0.2">
      <c r="A60" s="236"/>
      <c r="B60" s="236"/>
      <c r="C60" s="859" t="s">
        <v>336</v>
      </c>
      <c r="D60" s="100" t="s">
        <v>335</v>
      </c>
      <c r="E60" s="241">
        <v>2248</v>
      </c>
      <c r="F60" s="241">
        <v>503</v>
      </c>
      <c r="G60" s="241">
        <v>335</v>
      </c>
      <c r="H60" s="241">
        <v>108</v>
      </c>
      <c r="I60" s="241">
        <v>80</v>
      </c>
      <c r="J60" s="241">
        <v>98</v>
      </c>
      <c r="K60" s="241">
        <v>185</v>
      </c>
      <c r="L60" s="241">
        <v>155</v>
      </c>
      <c r="M60" s="241">
        <v>158</v>
      </c>
      <c r="N60" s="241">
        <v>206</v>
      </c>
      <c r="O60" s="241">
        <v>255</v>
      </c>
      <c r="P60" s="241">
        <v>65</v>
      </c>
      <c r="Q60" s="241">
        <v>290</v>
      </c>
      <c r="R60" s="241">
        <v>281</v>
      </c>
      <c r="S60" s="241">
        <v>91</v>
      </c>
      <c r="T60" s="241">
        <v>1692</v>
      </c>
      <c r="U60" s="241">
        <v>343</v>
      </c>
      <c r="V60" s="241">
        <v>106</v>
      </c>
      <c r="W60" s="241">
        <v>4265</v>
      </c>
      <c r="X60" s="241">
        <f>SUM(E60:W60)</f>
        <v>11464</v>
      </c>
      <c r="Y60" s="241">
        <v>11187</v>
      </c>
      <c r="Z60" s="436">
        <f t="shared" si="1"/>
        <v>1.0247608831679629</v>
      </c>
      <c r="AA60" s="430">
        <v>2423236</v>
      </c>
      <c r="AB60" s="422">
        <f t="shared" si="2"/>
        <v>4.7308640181971543E-3</v>
      </c>
      <c r="AC60" s="219"/>
      <c r="AE60" s="89">
        <v>2093732</v>
      </c>
      <c r="AF60" s="89">
        <f t="shared" si="3"/>
        <v>-2082545</v>
      </c>
    </row>
    <row r="61" spans="1:32" ht="13.5" customHeight="1" x14ac:dyDescent="0.2">
      <c r="A61" s="236"/>
      <c r="B61" s="237"/>
      <c r="C61" s="857"/>
      <c r="D61" s="97" t="s">
        <v>77</v>
      </c>
      <c r="E61" s="241">
        <v>5337</v>
      </c>
      <c r="F61" s="241">
        <v>1099</v>
      </c>
      <c r="G61" s="241">
        <v>610</v>
      </c>
      <c r="H61" s="241">
        <v>195</v>
      </c>
      <c r="I61" s="241">
        <v>136</v>
      </c>
      <c r="J61" s="241">
        <v>251</v>
      </c>
      <c r="K61" s="241">
        <v>668</v>
      </c>
      <c r="L61" s="241">
        <v>366</v>
      </c>
      <c r="M61" s="241">
        <v>353</v>
      </c>
      <c r="N61" s="241">
        <v>570</v>
      </c>
      <c r="O61" s="241">
        <v>1079</v>
      </c>
      <c r="P61" s="241">
        <v>156</v>
      </c>
      <c r="Q61" s="241">
        <v>1075</v>
      </c>
      <c r="R61" s="241">
        <v>506</v>
      </c>
      <c r="S61" s="241">
        <v>269</v>
      </c>
      <c r="T61" s="241">
        <v>3530</v>
      </c>
      <c r="U61" s="241">
        <v>827</v>
      </c>
      <c r="V61" s="241">
        <v>355</v>
      </c>
      <c r="W61" s="241">
        <v>6111</v>
      </c>
      <c r="X61" s="241">
        <f t="shared" ref="X61:X63" si="7">SUM(E61:W61)</f>
        <v>23493</v>
      </c>
      <c r="Y61" s="241">
        <v>20321</v>
      </c>
      <c r="Z61" s="436">
        <f t="shared" si="1"/>
        <v>1.1560946803799026</v>
      </c>
      <c r="AA61" s="430">
        <v>3370263</v>
      </c>
      <c r="AB61" s="422">
        <f t="shared" si="2"/>
        <v>6.9706726151638615E-3</v>
      </c>
      <c r="AC61" s="219"/>
      <c r="AE61" s="89">
        <v>2509576</v>
      </c>
      <c r="AF61" s="89">
        <f t="shared" si="3"/>
        <v>-2489255</v>
      </c>
    </row>
    <row r="62" spans="1:32" ht="13.5" customHeight="1" x14ac:dyDescent="0.2">
      <c r="A62" s="236"/>
      <c r="B62" s="237"/>
      <c r="C62" s="857" t="s">
        <v>93</v>
      </c>
      <c r="D62" s="97" t="s">
        <v>335</v>
      </c>
      <c r="E62" s="241">
        <v>0</v>
      </c>
      <c r="F62" s="241">
        <v>0</v>
      </c>
      <c r="G62" s="241">
        <v>0</v>
      </c>
      <c r="H62" s="241">
        <v>0</v>
      </c>
      <c r="I62" s="241">
        <v>0</v>
      </c>
      <c r="J62" s="241">
        <v>0</v>
      </c>
      <c r="K62" s="241">
        <v>0</v>
      </c>
      <c r="L62" s="241">
        <v>0</v>
      </c>
      <c r="M62" s="241">
        <v>0</v>
      </c>
      <c r="N62" s="241">
        <v>0</v>
      </c>
      <c r="O62" s="241">
        <v>0</v>
      </c>
      <c r="P62" s="241">
        <v>0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41">
        <f t="shared" si="7"/>
        <v>0</v>
      </c>
      <c r="Y62" s="241">
        <v>0</v>
      </c>
      <c r="Z62" s="436">
        <f t="shared" si="1"/>
        <v>0</v>
      </c>
      <c r="AA62" s="430">
        <v>185</v>
      </c>
      <c r="AB62" s="422">
        <f t="shared" si="2"/>
        <v>0</v>
      </c>
      <c r="AC62" s="219"/>
      <c r="AE62" s="89">
        <v>0</v>
      </c>
      <c r="AF62" s="89">
        <f t="shared" si="3"/>
        <v>0</v>
      </c>
    </row>
    <row r="63" spans="1:32" ht="13.5" customHeight="1" x14ac:dyDescent="0.2">
      <c r="A63" s="236"/>
      <c r="B63" s="237"/>
      <c r="C63" s="857"/>
      <c r="D63" s="97" t="s">
        <v>77</v>
      </c>
      <c r="E63" s="241">
        <v>0</v>
      </c>
      <c r="F63" s="241">
        <v>0</v>
      </c>
      <c r="G63" s="241">
        <v>0</v>
      </c>
      <c r="H63" s="241">
        <v>0</v>
      </c>
      <c r="I63" s="241">
        <v>0</v>
      </c>
      <c r="J63" s="241">
        <v>0</v>
      </c>
      <c r="K63" s="241">
        <v>0</v>
      </c>
      <c r="L63" s="241">
        <v>0</v>
      </c>
      <c r="M63" s="241">
        <v>0</v>
      </c>
      <c r="N63" s="241">
        <v>0</v>
      </c>
      <c r="O63" s="241">
        <v>0</v>
      </c>
      <c r="P63" s="241">
        <v>0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41">
        <f t="shared" si="7"/>
        <v>0</v>
      </c>
      <c r="Y63" s="241">
        <v>0</v>
      </c>
      <c r="Z63" s="436">
        <f t="shared" si="1"/>
        <v>0</v>
      </c>
      <c r="AA63" s="430">
        <v>417</v>
      </c>
      <c r="AB63" s="422">
        <f t="shared" si="2"/>
        <v>0</v>
      </c>
      <c r="AC63" s="219"/>
      <c r="AE63" s="89">
        <v>0</v>
      </c>
      <c r="AF63" s="89">
        <f t="shared" si="3"/>
        <v>0</v>
      </c>
    </row>
    <row r="64" spans="1:32" s="72" customFormat="1" ht="13.5" customHeight="1" x14ac:dyDescent="0.2">
      <c r="A64" s="237"/>
      <c r="B64" s="237"/>
      <c r="C64" s="217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13"/>
      <c r="AA64" s="418"/>
      <c r="AB64" s="131"/>
      <c r="AC64" s="131"/>
    </row>
    <row r="65" spans="1:32" ht="21.75" customHeight="1" x14ac:dyDescent="0.2">
      <c r="A65" s="120" t="str">
        <f>$A$1</f>
        <v>６　令和３年度市町村別・国別訪日外国人宿泊者数（延べ人数）</v>
      </c>
      <c r="AA65" s="419"/>
      <c r="AE65" s="89"/>
      <c r="AF65" s="89"/>
    </row>
    <row r="66" spans="1:32" ht="13.5" customHeight="1" thickBot="1" x14ac:dyDescent="0.25">
      <c r="A66" s="89"/>
      <c r="Z66" s="122"/>
      <c r="AA66" s="420"/>
      <c r="AB66" s="122" t="s">
        <v>368</v>
      </c>
      <c r="AC66" s="122"/>
      <c r="AE66" s="89"/>
      <c r="AF66" s="89"/>
    </row>
    <row r="67" spans="1:32" s="114" customFormat="1" ht="13.5" customHeight="1" thickBot="1" x14ac:dyDescent="0.25">
      <c r="A67" s="123" t="s">
        <v>58</v>
      </c>
      <c r="B67" s="123" t="s">
        <v>344</v>
      </c>
      <c r="C67" s="216" t="s">
        <v>59</v>
      </c>
      <c r="D67" s="126" t="s">
        <v>60</v>
      </c>
      <c r="E67" s="127" t="s">
        <v>369</v>
      </c>
      <c r="F67" s="127" t="s">
        <v>370</v>
      </c>
      <c r="G67" s="127" t="s">
        <v>371</v>
      </c>
      <c r="H67" s="127" t="s">
        <v>372</v>
      </c>
      <c r="I67" s="127" t="s">
        <v>247</v>
      </c>
      <c r="J67" s="127" t="s">
        <v>304</v>
      </c>
      <c r="K67" s="127" t="s">
        <v>305</v>
      </c>
      <c r="L67" s="127" t="s">
        <v>306</v>
      </c>
      <c r="M67" s="127" t="s">
        <v>387</v>
      </c>
      <c r="N67" s="127" t="s">
        <v>385</v>
      </c>
      <c r="O67" s="127" t="s">
        <v>386</v>
      </c>
      <c r="P67" s="127" t="s">
        <v>248</v>
      </c>
      <c r="Q67" s="127" t="s">
        <v>249</v>
      </c>
      <c r="R67" s="127" t="s">
        <v>250</v>
      </c>
      <c r="S67" s="127" t="s">
        <v>251</v>
      </c>
      <c r="T67" s="127" t="s">
        <v>366</v>
      </c>
      <c r="U67" s="127" t="s">
        <v>252</v>
      </c>
      <c r="V67" s="127" t="s">
        <v>367</v>
      </c>
      <c r="W67" s="127" t="s">
        <v>309</v>
      </c>
      <c r="X67" s="128" t="s">
        <v>339</v>
      </c>
      <c r="Y67" s="129" t="str">
        <f>$Y$3</f>
        <v>Ｒ２年度</v>
      </c>
      <c r="Z67" s="435" t="s">
        <v>71</v>
      </c>
      <c r="AA67" s="440" t="s">
        <v>433</v>
      </c>
      <c r="AB67" s="421" t="s">
        <v>415</v>
      </c>
      <c r="AC67" s="218"/>
      <c r="AE67" s="114" t="s">
        <v>405</v>
      </c>
    </row>
    <row r="68" spans="1:32" ht="13.5" customHeight="1" x14ac:dyDescent="0.2">
      <c r="A68" s="854" t="s">
        <v>317</v>
      </c>
      <c r="B68" s="854" t="s">
        <v>310</v>
      </c>
      <c r="C68" s="857" t="s">
        <v>94</v>
      </c>
      <c r="D68" s="97" t="s">
        <v>335</v>
      </c>
      <c r="E68" s="241">
        <v>12</v>
      </c>
      <c r="F68" s="241">
        <v>7</v>
      </c>
      <c r="G68" s="241">
        <v>2</v>
      </c>
      <c r="H68" s="241">
        <v>0</v>
      </c>
      <c r="I68" s="241">
        <v>0</v>
      </c>
      <c r="J68" s="241">
        <v>1</v>
      </c>
      <c r="K68" s="241">
        <v>3</v>
      </c>
      <c r="L68" s="241">
        <v>1</v>
      </c>
      <c r="M68" s="268">
        <v>0</v>
      </c>
      <c r="N68" s="268">
        <v>3</v>
      </c>
      <c r="O68" s="268">
        <v>4</v>
      </c>
      <c r="P68" s="241">
        <v>0</v>
      </c>
      <c r="Q68" s="241">
        <v>0</v>
      </c>
      <c r="R68" s="241">
        <v>1</v>
      </c>
      <c r="S68" s="241">
        <v>2</v>
      </c>
      <c r="T68" s="241">
        <v>38</v>
      </c>
      <c r="U68" s="241">
        <v>3</v>
      </c>
      <c r="V68" s="241">
        <v>1</v>
      </c>
      <c r="W68" s="241">
        <v>13</v>
      </c>
      <c r="X68" s="241">
        <f>SUM(E68:W68)</f>
        <v>91</v>
      </c>
      <c r="Y68" s="241">
        <v>644</v>
      </c>
      <c r="Z68" s="436">
        <f t="shared" ref="Z68:Z127" si="8">IF(Y68=0,0,X68/Y68)</f>
        <v>0.14130434782608695</v>
      </c>
      <c r="AA68" s="430">
        <v>183789</v>
      </c>
      <c r="AB68" s="422">
        <f>IF(AA68=0,0,X68/AA68)</f>
        <v>4.9513300578380641E-4</v>
      </c>
      <c r="AC68" s="219"/>
      <c r="AE68" s="89">
        <v>114365</v>
      </c>
      <c r="AF68" s="89">
        <f>Y68-AE68</f>
        <v>-113721</v>
      </c>
    </row>
    <row r="69" spans="1:32" ht="13.5" customHeight="1" x14ac:dyDescent="0.2">
      <c r="A69" s="848"/>
      <c r="B69" s="848"/>
      <c r="C69" s="857"/>
      <c r="D69" s="97" t="s">
        <v>77</v>
      </c>
      <c r="E69" s="241">
        <v>14</v>
      </c>
      <c r="F69" s="241">
        <v>7</v>
      </c>
      <c r="G69" s="241">
        <v>2</v>
      </c>
      <c r="H69" s="241">
        <v>0</v>
      </c>
      <c r="I69" s="241">
        <v>0</v>
      </c>
      <c r="J69" s="241">
        <v>1</v>
      </c>
      <c r="K69" s="241">
        <v>4</v>
      </c>
      <c r="L69" s="241">
        <v>1</v>
      </c>
      <c r="M69" s="241">
        <v>0</v>
      </c>
      <c r="N69" s="241">
        <v>3</v>
      </c>
      <c r="O69" s="241">
        <v>6</v>
      </c>
      <c r="P69" s="241">
        <v>0</v>
      </c>
      <c r="Q69" s="241">
        <v>0</v>
      </c>
      <c r="R69" s="241">
        <v>1</v>
      </c>
      <c r="S69" s="241">
        <v>2</v>
      </c>
      <c r="T69" s="241">
        <v>50</v>
      </c>
      <c r="U69" s="241">
        <v>3</v>
      </c>
      <c r="V69" s="241">
        <v>8</v>
      </c>
      <c r="W69" s="241">
        <v>20</v>
      </c>
      <c r="X69" s="241">
        <f t="shared" ref="X69:X79" si="9">SUM(E69:W69)</f>
        <v>122</v>
      </c>
      <c r="Y69" s="241">
        <v>967</v>
      </c>
      <c r="Z69" s="436">
        <f t="shared" si="8"/>
        <v>0.12616339193381593</v>
      </c>
      <c r="AA69" s="430">
        <v>215951</v>
      </c>
      <c r="AB69" s="422">
        <f t="shared" ref="AB69:AB127" si="10">IF(AA69=0,0,X69/AA69)</f>
        <v>5.6494297317447018E-4</v>
      </c>
      <c r="AC69" s="219"/>
      <c r="AE69" s="89">
        <v>130013</v>
      </c>
      <c r="AF69" s="89">
        <f t="shared" ref="AF69:AF127" si="11">Y69-AE69</f>
        <v>-129046</v>
      </c>
    </row>
    <row r="70" spans="1:32" ht="13.5" customHeight="1" x14ac:dyDescent="0.2">
      <c r="A70" s="236"/>
      <c r="B70" s="237"/>
      <c r="C70" s="857" t="s">
        <v>95</v>
      </c>
      <c r="D70" s="97" t="s">
        <v>335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2</v>
      </c>
      <c r="U70" s="241">
        <v>0</v>
      </c>
      <c r="V70" s="241">
        <v>0</v>
      </c>
      <c r="W70" s="241">
        <v>4</v>
      </c>
      <c r="X70" s="241">
        <f t="shared" si="9"/>
        <v>6</v>
      </c>
      <c r="Y70" s="241">
        <v>13</v>
      </c>
      <c r="Z70" s="436">
        <f t="shared" si="8"/>
        <v>0.46153846153846156</v>
      </c>
      <c r="AA70" s="430">
        <v>67</v>
      </c>
      <c r="AB70" s="422">
        <f t="shared" si="10"/>
        <v>8.9552238805970144E-2</v>
      </c>
      <c r="AC70" s="219"/>
      <c r="AE70" s="89">
        <v>199</v>
      </c>
      <c r="AF70" s="89">
        <f t="shared" si="11"/>
        <v>-186</v>
      </c>
    </row>
    <row r="71" spans="1:32" ht="13.5" customHeight="1" x14ac:dyDescent="0.2">
      <c r="A71" s="236"/>
      <c r="B71" s="237"/>
      <c r="C71" s="857"/>
      <c r="D71" s="97" t="s">
        <v>77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2</v>
      </c>
      <c r="U71" s="241">
        <v>0</v>
      </c>
      <c r="V71" s="241">
        <v>0</v>
      </c>
      <c r="W71" s="241">
        <v>4</v>
      </c>
      <c r="X71" s="241">
        <f t="shared" si="9"/>
        <v>6</v>
      </c>
      <c r="Y71" s="241">
        <v>18</v>
      </c>
      <c r="Z71" s="436">
        <f t="shared" si="8"/>
        <v>0.33333333333333331</v>
      </c>
      <c r="AA71" s="430">
        <v>117</v>
      </c>
      <c r="AB71" s="422">
        <f t="shared" si="10"/>
        <v>5.128205128205128E-2</v>
      </c>
      <c r="AC71" s="219"/>
      <c r="AE71" s="89">
        <v>279</v>
      </c>
      <c r="AF71" s="89">
        <f t="shared" si="11"/>
        <v>-261</v>
      </c>
    </row>
    <row r="72" spans="1:32" ht="13.5" customHeight="1" x14ac:dyDescent="0.2">
      <c r="A72" s="236"/>
      <c r="B72" s="237"/>
      <c r="C72" s="857" t="s">
        <v>96</v>
      </c>
      <c r="D72" s="97" t="s">
        <v>335</v>
      </c>
      <c r="E72" s="241">
        <v>0</v>
      </c>
      <c r="F72" s="241">
        <v>0</v>
      </c>
      <c r="G72" s="241">
        <v>0</v>
      </c>
      <c r="H72" s="241">
        <v>0</v>
      </c>
      <c r="I72" s="241">
        <v>5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1</v>
      </c>
      <c r="T72" s="241">
        <v>0</v>
      </c>
      <c r="U72" s="241">
        <v>0</v>
      </c>
      <c r="V72" s="241">
        <v>1</v>
      </c>
      <c r="W72" s="241">
        <v>0</v>
      </c>
      <c r="X72" s="241">
        <f t="shared" si="9"/>
        <v>7</v>
      </c>
      <c r="Y72" s="241">
        <v>8</v>
      </c>
      <c r="Z72" s="436">
        <f t="shared" si="8"/>
        <v>0.875</v>
      </c>
      <c r="AA72" s="430">
        <v>31282</v>
      </c>
      <c r="AB72" s="422">
        <f t="shared" si="10"/>
        <v>2.2377085864075188E-4</v>
      </c>
      <c r="AC72" s="219"/>
      <c r="AE72" s="89">
        <v>35812</v>
      </c>
      <c r="AF72" s="89">
        <f t="shared" si="11"/>
        <v>-35804</v>
      </c>
    </row>
    <row r="73" spans="1:32" ht="13.5" customHeight="1" x14ac:dyDescent="0.2">
      <c r="A73" s="236"/>
      <c r="B73" s="237"/>
      <c r="C73" s="857"/>
      <c r="D73" s="97" t="s">
        <v>77</v>
      </c>
      <c r="E73" s="241">
        <v>0</v>
      </c>
      <c r="F73" s="241">
        <v>0</v>
      </c>
      <c r="G73" s="241">
        <v>0</v>
      </c>
      <c r="H73" s="241">
        <v>0</v>
      </c>
      <c r="I73" s="241">
        <v>125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3</v>
      </c>
      <c r="T73" s="241">
        <v>0</v>
      </c>
      <c r="U73" s="241">
        <v>0</v>
      </c>
      <c r="V73" s="241">
        <v>2</v>
      </c>
      <c r="W73" s="241">
        <v>0</v>
      </c>
      <c r="X73" s="241">
        <f t="shared" si="9"/>
        <v>130</v>
      </c>
      <c r="Y73" s="241">
        <v>23</v>
      </c>
      <c r="Z73" s="436">
        <f t="shared" si="8"/>
        <v>5.6521739130434785</v>
      </c>
      <c r="AA73" s="430">
        <v>35146</v>
      </c>
      <c r="AB73" s="422">
        <f t="shared" si="10"/>
        <v>3.6988561998520459E-3</v>
      </c>
      <c r="AC73" s="219"/>
      <c r="AE73" s="89">
        <v>37405</v>
      </c>
      <c r="AF73" s="89">
        <f t="shared" si="11"/>
        <v>-37382</v>
      </c>
    </row>
    <row r="74" spans="1:32" ht="13.5" customHeight="1" x14ac:dyDescent="0.2">
      <c r="A74" s="236"/>
      <c r="B74" s="237"/>
      <c r="C74" s="857" t="s">
        <v>293</v>
      </c>
      <c r="D74" s="97" t="s">
        <v>335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1</v>
      </c>
      <c r="L74" s="241">
        <v>3</v>
      </c>
      <c r="M74" s="241">
        <v>0</v>
      </c>
      <c r="N74" s="241">
        <v>0</v>
      </c>
      <c r="O74" s="241">
        <v>7</v>
      </c>
      <c r="P74" s="241">
        <v>0</v>
      </c>
      <c r="Q74" s="241">
        <v>1</v>
      </c>
      <c r="R74" s="241">
        <v>1</v>
      </c>
      <c r="S74" s="241">
        <v>2</v>
      </c>
      <c r="T74" s="241">
        <v>0</v>
      </c>
      <c r="U74" s="241">
        <v>1</v>
      </c>
      <c r="V74" s="241">
        <v>1</v>
      </c>
      <c r="W74" s="241">
        <v>6</v>
      </c>
      <c r="X74" s="241">
        <f t="shared" si="9"/>
        <v>23</v>
      </c>
      <c r="Y74" s="241">
        <v>108</v>
      </c>
      <c r="Z74" s="436">
        <f t="shared" si="8"/>
        <v>0.21296296296296297</v>
      </c>
      <c r="AA74" s="430">
        <v>33</v>
      </c>
      <c r="AB74" s="422">
        <f t="shared" si="10"/>
        <v>0.69696969696969702</v>
      </c>
      <c r="AC74" s="219"/>
      <c r="AE74" s="89">
        <v>0</v>
      </c>
      <c r="AF74" s="89">
        <f t="shared" si="11"/>
        <v>108</v>
      </c>
    </row>
    <row r="75" spans="1:32" ht="13.5" customHeight="1" x14ac:dyDescent="0.2">
      <c r="A75" s="236"/>
      <c r="B75" s="237"/>
      <c r="C75" s="857"/>
      <c r="D75" s="97" t="s">
        <v>77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1</v>
      </c>
      <c r="L75" s="241">
        <v>8</v>
      </c>
      <c r="M75" s="241">
        <v>0</v>
      </c>
      <c r="N75" s="241">
        <v>0</v>
      </c>
      <c r="O75" s="241">
        <v>12</v>
      </c>
      <c r="P75" s="241">
        <v>0</v>
      </c>
      <c r="Q75" s="241">
        <v>1</v>
      </c>
      <c r="R75" s="241">
        <v>1</v>
      </c>
      <c r="S75" s="241">
        <v>7</v>
      </c>
      <c r="T75" s="241">
        <v>0</v>
      </c>
      <c r="U75" s="241">
        <v>3</v>
      </c>
      <c r="V75" s="241">
        <v>1</v>
      </c>
      <c r="W75" s="241">
        <v>39</v>
      </c>
      <c r="X75" s="241">
        <f t="shared" si="9"/>
        <v>73</v>
      </c>
      <c r="Y75" s="241">
        <v>278</v>
      </c>
      <c r="Z75" s="436">
        <f t="shared" si="8"/>
        <v>0.26258992805755393</v>
      </c>
      <c r="AA75" s="430">
        <v>33</v>
      </c>
      <c r="AB75" s="422">
        <f t="shared" si="10"/>
        <v>2.2121212121212119</v>
      </c>
      <c r="AC75" s="219"/>
      <c r="AE75" s="89">
        <v>0</v>
      </c>
      <c r="AF75" s="89">
        <f t="shared" si="11"/>
        <v>278</v>
      </c>
    </row>
    <row r="76" spans="1:32" ht="13.5" customHeight="1" x14ac:dyDescent="0.2">
      <c r="A76" s="236"/>
      <c r="B76" s="235"/>
      <c r="C76" s="857" t="s">
        <v>97</v>
      </c>
      <c r="D76" s="97" t="s">
        <v>335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f t="shared" si="9"/>
        <v>0</v>
      </c>
      <c r="Y76" s="241">
        <v>0</v>
      </c>
      <c r="Z76" s="436">
        <f t="shared" si="8"/>
        <v>0</v>
      </c>
      <c r="AA76" s="430">
        <v>0</v>
      </c>
      <c r="AB76" s="422">
        <f t="shared" si="10"/>
        <v>0</v>
      </c>
      <c r="AC76" s="219"/>
      <c r="AE76" s="89">
        <v>191</v>
      </c>
      <c r="AF76" s="89">
        <f t="shared" si="11"/>
        <v>-191</v>
      </c>
    </row>
    <row r="77" spans="1:32" ht="13.5" customHeight="1" x14ac:dyDescent="0.2">
      <c r="A77" s="236"/>
      <c r="B77" s="235"/>
      <c r="C77" s="857"/>
      <c r="D77" s="97" t="s">
        <v>77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f t="shared" si="9"/>
        <v>0</v>
      </c>
      <c r="Y77" s="241">
        <v>0</v>
      </c>
      <c r="Z77" s="436">
        <f t="shared" si="8"/>
        <v>0</v>
      </c>
      <c r="AA77" s="430">
        <v>0</v>
      </c>
      <c r="AB77" s="422">
        <f t="shared" si="10"/>
        <v>0</v>
      </c>
      <c r="AC77" s="219"/>
      <c r="AE77" s="89">
        <v>282</v>
      </c>
      <c r="AF77" s="89">
        <f t="shared" si="11"/>
        <v>-282</v>
      </c>
    </row>
    <row r="78" spans="1:32" ht="13.5" customHeight="1" x14ac:dyDescent="0.2">
      <c r="A78" s="236"/>
      <c r="B78" s="237"/>
      <c r="C78" s="857" t="s">
        <v>98</v>
      </c>
      <c r="D78" s="97" t="s">
        <v>335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f t="shared" si="9"/>
        <v>0</v>
      </c>
      <c r="Y78" s="241">
        <v>0</v>
      </c>
      <c r="Z78" s="436">
        <f t="shared" si="8"/>
        <v>0</v>
      </c>
      <c r="AA78" s="430">
        <v>105</v>
      </c>
      <c r="AB78" s="422">
        <f t="shared" si="10"/>
        <v>0</v>
      </c>
      <c r="AC78" s="219"/>
      <c r="AE78" s="89">
        <v>250</v>
      </c>
      <c r="AF78" s="89">
        <f t="shared" si="11"/>
        <v>-250</v>
      </c>
    </row>
    <row r="79" spans="1:32" ht="13.5" customHeight="1" thickBot="1" x14ac:dyDescent="0.25">
      <c r="A79" s="236"/>
      <c r="B79" s="237"/>
      <c r="C79" s="858"/>
      <c r="D79" s="99" t="s">
        <v>77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f t="shared" si="9"/>
        <v>0</v>
      </c>
      <c r="Y79" s="241">
        <v>0</v>
      </c>
      <c r="Z79" s="436">
        <f t="shared" si="8"/>
        <v>0</v>
      </c>
      <c r="AA79" s="430">
        <v>105</v>
      </c>
      <c r="AB79" s="422">
        <f t="shared" si="10"/>
        <v>0</v>
      </c>
      <c r="AC79" s="219"/>
      <c r="AE79" s="89">
        <v>250</v>
      </c>
      <c r="AF79" s="89">
        <f t="shared" si="11"/>
        <v>-250</v>
      </c>
    </row>
    <row r="80" spans="1:32" ht="13.5" customHeight="1" x14ac:dyDescent="0.2">
      <c r="A80" s="236"/>
      <c r="B80" s="842" t="s">
        <v>318</v>
      </c>
      <c r="C80" s="844"/>
      <c r="D80" s="94" t="s">
        <v>335</v>
      </c>
      <c r="E80" s="55">
        <f t="shared" ref="E80:X81" si="12">E82+E84+E86+E88+E90+E92+E94+E96+E98+E100+E102+E104+E106+E108+E110+E112+E114+E116+E118+E120</f>
        <v>732</v>
      </c>
      <c r="F80" s="55">
        <f t="shared" si="12"/>
        <v>147</v>
      </c>
      <c r="G80" s="55">
        <f t="shared" si="12"/>
        <v>158</v>
      </c>
      <c r="H80" s="55">
        <f t="shared" si="12"/>
        <v>657</v>
      </c>
      <c r="I80" s="55">
        <f t="shared" si="12"/>
        <v>568</v>
      </c>
      <c r="J80" s="55">
        <f t="shared" si="12"/>
        <v>111</v>
      </c>
      <c r="K80" s="55">
        <f t="shared" si="12"/>
        <v>264</v>
      </c>
      <c r="L80" s="55">
        <f t="shared" si="12"/>
        <v>2</v>
      </c>
      <c r="M80" s="55">
        <f t="shared" si="12"/>
        <v>78</v>
      </c>
      <c r="N80" s="55">
        <f t="shared" si="12"/>
        <v>38</v>
      </c>
      <c r="O80" s="55">
        <f t="shared" si="12"/>
        <v>68</v>
      </c>
      <c r="P80" s="55">
        <f t="shared" si="12"/>
        <v>27</v>
      </c>
      <c r="Q80" s="55">
        <f t="shared" si="12"/>
        <v>223</v>
      </c>
      <c r="R80" s="55">
        <f t="shared" si="12"/>
        <v>40</v>
      </c>
      <c r="S80" s="55">
        <f t="shared" si="12"/>
        <v>78</v>
      </c>
      <c r="T80" s="55">
        <f t="shared" si="12"/>
        <v>1383</v>
      </c>
      <c r="U80" s="55">
        <f t="shared" si="12"/>
        <v>58</v>
      </c>
      <c r="V80" s="55">
        <f t="shared" si="12"/>
        <v>685</v>
      </c>
      <c r="W80" s="55">
        <f t="shared" si="12"/>
        <v>3571</v>
      </c>
      <c r="X80" s="55">
        <f t="shared" si="12"/>
        <v>8888</v>
      </c>
      <c r="Y80" s="55">
        <f>Y82+Y84+Y86+Y88+Y90+Y92+Y94+Y96+Y98+Y100+Y102+Y104+Y106+Y108+Y110+Y112+Y114+Y116+Y118+Y120</f>
        <v>5682</v>
      </c>
      <c r="Z80" s="438">
        <f t="shared" si="8"/>
        <v>1.5642379443857797</v>
      </c>
      <c r="AA80" s="432">
        <v>550814</v>
      </c>
      <c r="AB80" s="406">
        <f t="shared" si="10"/>
        <v>1.6136118544554059E-2</v>
      </c>
      <c r="AC80" s="131"/>
      <c r="AE80" s="89">
        <v>485010</v>
      </c>
      <c r="AF80" s="89">
        <f t="shared" si="11"/>
        <v>-479328</v>
      </c>
    </row>
    <row r="81" spans="1:32" ht="13.5" customHeight="1" thickBot="1" x14ac:dyDescent="0.25">
      <c r="A81" s="236"/>
      <c r="B81" s="845"/>
      <c r="C81" s="844"/>
      <c r="D81" s="95" t="s">
        <v>77</v>
      </c>
      <c r="E81" s="105">
        <f t="shared" si="12"/>
        <v>1702</v>
      </c>
      <c r="F81" s="105">
        <f t="shared" si="12"/>
        <v>244</v>
      </c>
      <c r="G81" s="105">
        <f t="shared" si="12"/>
        <v>567</v>
      </c>
      <c r="H81" s="105">
        <f t="shared" si="12"/>
        <v>6741</v>
      </c>
      <c r="I81" s="105">
        <f t="shared" si="12"/>
        <v>4686</v>
      </c>
      <c r="J81" s="105">
        <f t="shared" si="12"/>
        <v>742</v>
      </c>
      <c r="K81" s="105">
        <f t="shared" si="12"/>
        <v>1115</v>
      </c>
      <c r="L81" s="105">
        <f t="shared" si="12"/>
        <v>2</v>
      </c>
      <c r="M81" s="105">
        <f t="shared" si="12"/>
        <v>379</v>
      </c>
      <c r="N81" s="105">
        <f t="shared" si="12"/>
        <v>143</v>
      </c>
      <c r="O81" s="105">
        <f t="shared" si="12"/>
        <v>262</v>
      </c>
      <c r="P81" s="105">
        <f t="shared" si="12"/>
        <v>148</v>
      </c>
      <c r="Q81" s="105">
        <f t="shared" si="12"/>
        <v>1198</v>
      </c>
      <c r="R81" s="105">
        <f t="shared" si="12"/>
        <v>139</v>
      </c>
      <c r="S81" s="105">
        <f t="shared" si="12"/>
        <v>129</v>
      </c>
      <c r="T81" s="105">
        <f t="shared" si="12"/>
        <v>4913</v>
      </c>
      <c r="U81" s="105">
        <f t="shared" si="12"/>
        <v>221</v>
      </c>
      <c r="V81" s="105">
        <f t="shared" si="12"/>
        <v>6198</v>
      </c>
      <c r="W81" s="105">
        <f t="shared" si="12"/>
        <v>5253</v>
      </c>
      <c r="X81" s="105">
        <f t="shared" si="12"/>
        <v>34782</v>
      </c>
      <c r="Y81" s="105">
        <f t="shared" ref="Y81" si="13">Y83+Y85+Y87+Y89+Y91+Y93+Y95+Y97+Y99+Y101+Y103+Y105+Y107+Y109+Y111+Y113+Y115+Y117+Y119+Y121</f>
        <v>24829</v>
      </c>
      <c r="Z81" s="439">
        <f t="shared" si="8"/>
        <v>1.4008618953642917</v>
      </c>
      <c r="AA81" s="433">
        <v>1005849</v>
      </c>
      <c r="AB81" s="407">
        <f t="shared" si="10"/>
        <v>3.4579743082709231E-2</v>
      </c>
      <c r="AC81" s="131"/>
      <c r="AE81" s="89">
        <v>900318</v>
      </c>
      <c r="AF81" s="89">
        <f t="shared" si="11"/>
        <v>-875489</v>
      </c>
    </row>
    <row r="82" spans="1:32" ht="13.5" customHeight="1" x14ac:dyDescent="0.2">
      <c r="A82" s="236"/>
      <c r="B82" s="236"/>
      <c r="C82" s="859" t="s">
        <v>99</v>
      </c>
      <c r="D82" s="100" t="s">
        <v>335</v>
      </c>
      <c r="E82" s="241">
        <v>526</v>
      </c>
      <c r="F82" s="241">
        <v>124</v>
      </c>
      <c r="G82" s="241">
        <v>57</v>
      </c>
      <c r="H82" s="241">
        <v>21</v>
      </c>
      <c r="I82" s="241">
        <v>6</v>
      </c>
      <c r="J82" s="241">
        <v>10</v>
      </c>
      <c r="K82" s="241">
        <v>35</v>
      </c>
      <c r="L82" s="241">
        <v>0</v>
      </c>
      <c r="M82" s="241">
        <v>11</v>
      </c>
      <c r="N82" s="241">
        <v>2</v>
      </c>
      <c r="O82" s="241">
        <v>37</v>
      </c>
      <c r="P82" s="241">
        <v>7</v>
      </c>
      <c r="Q82" s="241">
        <v>20</v>
      </c>
      <c r="R82" s="241">
        <v>20</v>
      </c>
      <c r="S82" s="241">
        <v>16</v>
      </c>
      <c r="T82" s="241">
        <v>176</v>
      </c>
      <c r="U82" s="241">
        <v>25</v>
      </c>
      <c r="V82" s="241">
        <v>13</v>
      </c>
      <c r="W82" s="241">
        <v>119</v>
      </c>
      <c r="X82" s="241">
        <f>SUM(E82:W82)</f>
        <v>1225</v>
      </c>
      <c r="Y82" s="241">
        <v>858</v>
      </c>
      <c r="Z82" s="436">
        <f t="shared" si="8"/>
        <v>1.4277389277389276</v>
      </c>
      <c r="AA82" s="430">
        <v>200830</v>
      </c>
      <c r="AB82" s="422">
        <f t="shared" si="10"/>
        <v>6.0996863018473336E-3</v>
      </c>
      <c r="AC82" s="219"/>
      <c r="AE82" s="89">
        <v>170826</v>
      </c>
      <c r="AF82" s="89">
        <f t="shared" si="11"/>
        <v>-169968</v>
      </c>
    </row>
    <row r="83" spans="1:32" ht="13.5" customHeight="1" x14ac:dyDescent="0.2">
      <c r="A83" s="236"/>
      <c r="B83" s="237"/>
      <c r="C83" s="857"/>
      <c r="D83" s="97" t="s">
        <v>77</v>
      </c>
      <c r="E83" s="241">
        <v>842</v>
      </c>
      <c r="F83" s="241">
        <v>165</v>
      </c>
      <c r="G83" s="241">
        <v>79</v>
      </c>
      <c r="H83" s="241">
        <v>26</v>
      </c>
      <c r="I83" s="241">
        <v>7</v>
      </c>
      <c r="J83" s="241">
        <v>16</v>
      </c>
      <c r="K83" s="241">
        <v>40</v>
      </c>
      <c r="L83" s="241">
        <v>0</v>
      </c>
      <c r="M83" s="241">
        <v>18</v>
      </c>
      <c r="N83" s="241">
        <v>2</v>
      </c>
      <c r="O83" s="241">
        <v>162</v>
      </c>
      <c r="P83" s="241">
        <v>11</v>
      </c>
      <c r="Q83" s="241">
        <v>36</v>
      </c>
      <c r="R83" s="241">
        <v>44</v>
      </c>
      <c r="S83" s="241">
        <v>40</v>
      </c>
      <c r="T83" s="241">
        <v>310</v>
      </c>
      <c r="U83" s="241">
        <v>33</v>
      </c>
      <c r="V83" s="241">
        <v>15</v>
      </c>
      <c r="W83" s="241">
        <v>237</v>
      </c>
      <c r="X83" s="241">
        <f t="shared" ref="X83:X121" si="14">SUM(E83:W83)</f>
        <v>2083</v>
      </c>
      <c r="Y83" s="241">
        <v>1581</v>
      </c>
      <c r="Z83" s="436">
        <f t="shared" si="8"/>
        <v>1.3175205566097408</v>
      </c>
      <c r="AA83" s="430">
        <v>267020</v>
      </c>
      <c r="AB83" s="422">
        <f t="shared" si="10"/>
        <v>7.8009137892292709E-3</v>
      </c>
      <c r="AC83" s="219"/>
      <c r="AE83" s="89">
        <v>192569</v>
      </c>
      <c r="AF83" s="89">
        <f t="shared" si="11"/>
        <v>-190988</v>
      </c>
    </row>
    <row r="84" spans="1:32" ht="13.5" customHeight="1" x14ac:dyDescent="0.2">
      <c r="A84" s="236"/>
      <c r="B84" s="237"/>
      <c r="C84" s="857" t="s">
        <v>100</v>
      </c>
      <c r="D84" s="97" t="s">
        <v>335</v>
      </c>
      <c r="E84" s="241">
        <v>0</v>
      </c>
      <c r="F84" s="241">
        <v>0</v>
      </c>
      <c r="G84" s="241">
        <v>0</v>
      </c>
      <c r="H84" s="241">
        <v>0</v>
      </c>
      <c r="I84" s="241">
        <v>0</v>
      </c>
      <c r="J84" s="241">
        <v>0</v>
      </c>
      <c r="K84" s="241">
        <v>0</v>
      </c>
      <c r="L84" s="241">
        <v>0</v>
      </c>
      <c r="M84" s="241">
        <v>0</v>
      </c>
      <c r="N84" s="241">
        <v>0</v>
      </c>
      <c r="O84" s="241">
        <v>0</v>
      </c>
      <c r="P84" s="241">
        <v>0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41">
        <f t="shared" si="14"/>
        <v>0</v>
      </c>
      <c r="Y84" s="241">
        <v>0</v>
      </c>
      <c r="Z84" s="436">
        <f t="shared" si="8"/>
        <v>0</v>
      </c>
      <c r="AA84" s="430">
        <v>183</v>
      </c>
      <c r="AB84" s="422">
        <f t="shared" si="10"/>
        <v>0</v>
      </c>
      <c r="AC84" s="219"/>
      <c r="AE84" s="89">
        <v>235</v>
      </c>
      <c r="AF84" s="89">
        <f t="shared" si="11"/>
        <v>-235</v>
      </c>
    </row>
    <row r="85" spans="1:32" ht="13.5" customHeight="1" x14ac:dyDescent="0.2">
      <c r="A85" s="236"/>
      <c r="B85" s="237"/>
      <c r="C85" s="857"/>
      <c r="D85" s="97" t="s">
        <v>77</v>
      </c>
      <c r="E85" s="241">
        <v>0</v>
      </c>
      <c r="F85" s="241">
        <v>0</v>
      </c>
      <c r="G85" s="241">
        <v>0</v>
      </c>
      <c r="H85" s="241">
        <v>0</v>
      </c>
      <c r="I85" s="241">
        <v>0</v>
      </c>
      <c r="J85" s="241">
        <v>0</v>
      </c>
      <c r="K85" s="241">
        <v>0</v>
      </c>
      <c r="L85" s="241">
        <v>0</v>
      </c>
      <c r="M85" s="241">
        <v>0</v>
      </c>
      <c r="N85" s="241">
        <v>0</v>
      </c>
      <c r="O85" s="241">
        <v>0</v>
      </c>
      <c r="P85" s="241">
        <v>0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41">
        <f t="shared" si="14"/>
        <v>0</v>
      </c>
      <c r="Y85" s="241">
        <v>0</v>
      </c>
      <c r="Z85" s="436">
        <f t="shared" si="8"/>
        <v>0</v>
      </c>
      <c r="AA85" s="430">
        <v>183</v>
      </c>
      <c r="AB85" s="422">
        <f t="shared" si="10"/>
        <v>0</v>
      </c>
      <c r="AC85" s="219"/>
      <c r="AE85" s="89">
        <v>498</v>
      </c>
      <c r="AF85" s="89">
        <f t="shared" si="11"/>
        <v>-498</v>
      </c>
    </row>
    <row r="86" spans="1:32" ht="13.5" customHeight="1" x14ac:dyDescent="0.2">
      <c r="A86" s="236"/>
      <c r="B86" s="237"/>
      <c r="C86" s="857" t="s">
        <v>101</v>
      </c>
      <c r="D86" s="97" t="s">
        <v>335</v>
      </c>
      <c r="E86" s="241">
        <v>0</v>
      </c>
      <c r="F86" s="241">
        <v>0</v>
      </c>
      <c r="G86" s="241">
        <v>0</v>
      </c>
      <c r="H86" s="241">
        <v>0</v>
      </c>
      <c r="I86" s="241">
        <v>0</v>
      </c>
      <c r="J86" s="241">
        <v>0</v>
      </c>
      <c r="K86" s="241">
        <v>0</v>
      </c>
      <c r="L86" s="241">
        <v>0</v>
      </c>
      <c r="M86" s="241">
        <v>0</v>
      </c>
      <c r="N86" s="241">
        <v>0</v>
      </c>
      <c r="O86" s="241">
        <v>0</v>
      </c>
      <c r="P86" s="241">
        <v>0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41">
        <f t="shared" si="14"/>
        <v>0</v>
      </c>
      <c r="Y86" s="241">
        <v>0</v>
      </c>
      <c r="Z86" s="436">
        <f t="shared" si="8"/>
        <v>0</v>
      </c>
      <c r="AA86" s="430">
        <v>0</v>
      </c>
      <c r="AB86" s="422">
        <f t="shared" si="10"/>
        <v>0</v>
      </c>
      <c r="AC86" s="219"/>
      <c r="AE86" s="89">
        <v>0</v>
      </c>
      <c r="AF86" s="89">
        <f t="shared" si="11"/>
        <v>0</v>
      </c>
    </row>
    <row r="87" spans="1:32" ht="13.5" customHeight="1" x14ac:dyDescent="0.2">
      <c r="A87" s="236"/>
      <c r="B87" s="237"/>
      <c r="C87" s="857"/>
      <c r="D87" s="97" t="s">
        <v>77</v>
      </c>
      <c r="E87" s="241">
        <v>0</v>
      </c>
      <c r="F87" s="241">
        <v>0</v>
      </c>
      <c r="G87" s="241">
        <v>0</v>
      </c>
      <c r="H87" s="241">
        <v>0</v>
      </c>
      <c r="I87" s="241">
        <v>0</v>
      </c>
      <c r="J87" s="241">
        <v>0</v>
      </c>
      <c r="K87" s="241">
        <v>0</v>
      </c>
      <c r="L87" s="241">
        <v>0</v>
      </c>
      <c r="M87" s="241">
        <v>0</v>
      </c>
      <c r="N87" s="241">
        <v>0</v>
      </c>
      <c r="O87" s="241">
        <v>0</v>
      </c>
      <c r="P87" s="241">
        <v>0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41">
        <f t="shared" si="14"/>
        <v>0</v>
      </c>
      <c r="Y87" s="241">
        <v>0</v>
      </c>
      <c r="Z87" s="436">
        <f t="shared" si="8"/>
        <v>0</v>
      </c>
      <c r="AA87" s="430">
        <v>0</v>
      </c>
      <c r="AB87" s="422">
        <f t="shared" si="10"/>
        <v>0</v>
      </c>
      <c r="AC87" s="219"/>
      <c r="AE87" s="89">
        <v>0</v>
      </c>
      <c r="AF87" s="89">
        <f t="shared" si="11"/>
        <v>0</v>
      </c>
    </row>
    <row r="88" spans="1:32" ht="13.5" customHeight="1" x14ac:dyDescent="0.2">
      <c r="A88" s="236"/>
      <c r="B88" s="237"/>
      <c r="C88" s="857" t="s">
        <v>102</v>
      </c>
      <c r="D88" s="97" t="s">
        <v>335</v>
      </c>
      <c r="E88" s="241">
        <v>0</v>
      </c>
      <c r="F88" s="241">
        <v>0</v>
      </c>
      <c r="G88" s="241">
        <v>0</v>
      </c>
      <c r="H88" s="241">
        <v>0</v>
      </c>
      <c r="I88" s="241">
        <v>0</v>
      </c>
      <c r="J88" s="241">
        <v>0</v>
      </c>
      <c r="K88" s="241">
        <v>0</v>
      </c>
      <c r="L88" s="241">
        <v>0</v>
      </c>
      <c r="M88" s="241">
        <v>0</v>
      </c>
      <c r="N88" s="241">
        <v>0</v>
      </c>
      <c r="O88" s="241">
        <v>0</v>
      </c>
      <c r="P88" s="241">
        <v>0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41">
        <f t="shared" si="14"/>
        <v>0</v>
      </c>
      <c r="Y88" s="241">
        <v>0</v>
      </c>
      <c r="Z88" s="436">
        <f t="shared" si="8"/>
        <v>0</v>
      </c>
      <c r="AA88" s="430">
        <v>89</v>
      </c>
      <c r="AB88" s="422">
        <f t="shared" si="10"/>
        <v>0</v>
      </c>
      <c r="AC88" s="219"/>
      <c r="AE88" s="89">
        <v>92</v>
      </c>
      <c r="AF88" s="89">
        <f t="shared" si="11"/>
        <v>-92</v>
      </c>
    </row>
    <row r="89" spans="1:32" ht="13.5" customHeight="1" x14ac:dyDescent="0.2">
      <c r="A89" s="236"/>
      <c r="B89" s="237"/>
      <c r="C89" s="857"/>
      <c r="D89" s="97" t="s">
        <v>77</v>
      </c>
      <c r="E89" s="241">
        <v>0</v>
      </c>
      <c r="F89" s="241">
        <v>0</v>
      </c>
      <c r="G89" s="241">
        <v>0</v>
      </c>
      <c r="H89" s="241">
        <v>0</v>
      </c>
      <c r="I89" s="241">
        <v>0</v>
      </c>
      <c r="J89" s="241">
        <v>0</v>
      </c>
      <c r="K89" s="241">
        <v>0</v>
      </c>
      <c r="L89" s="241">
        <v>0</v>
      </c>
      <c r="M89" s="241">
        <v>0</v>
      </c>
      <c r="N89" s="241">
        <v>0</v>
      </c>
      <c r="O89" s="241">
        <v>0</v>
      </c>
      <c r="P89" s="241">
        <v>0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41">
        <f t="shared" si="14"/>
        <v>0</v>
      </c>
      <c r="Y89" s="241">
        <v>0</v>
      </c>
      <c r="Z89" s="436">
        <f t="shared" si="8"/>
        <v>0</v>
      </c>
      <c r="AA89" s="430">
        <v>447</v>
      </c>
      <c r="AB89" s="422">
        <f t="shared" si="10"/>
        <v>0</v>
      </c>
      <c r="AC89" s="219"/>
      <c r="AE89" s="89">
        <v>635</v>
      </c>
      <c r="AF89" s="89">
        <f t="shared" si="11"/>
        <v>-635</v>
      </c>
    </row>
    <row r="90" spans="1:32" ht="13.5" customHeight="1" x14ac:dyDescent="0.2">
      <c r="A90" s="236"/>
      <c r="B90" s="237"/>
      <c r="C90" s="857" t="s">
        <v>103</v>
      </c>
      <c r="D90" s="97" t="s">
        <v>335</v>
      </c>
      <c r="E90" s="241">
        <v>0</v>
      </c>
      <c r="F90" s="241">
        <v>0</v>
      </c>
      <c r="G90" s="241">
        <v>0</v>
      </c>
      <c r="H90" s="241">
        <v>0</v>
      </c>
      <c r="I90" s="241">
        <v>0</v>
      </c>
      <c r="J90" s="241">
        <v>0</v>
      </c>
      <c r="K90" s="241">
        <v>0</v>
      </c>
      <c r="L90" s="241">
        <v>0</v>
      </c>
      <c r="M90" s="241">
        <v>0</v>
      </c>
      <c r="N90" s="241">
        <v>0</v>
      </c>
      <c r="O90" s="241">
        <v>0</v>
      </c>
      <c r="P90" s="241">
        <v>0</v>
      </c>
      <c r="Q90" s="241">
        <v>0</v>
      </c>
      <c r="R90" s="241">
        <v>0</v>
      </c>
      <c r="S90" s="241">
        <v>2</v>
      </c>
      <c r="T90" s="241">
        <v>0</v>
      </c>
      <c r="U90" s="241">
        <v>0</v>
      </c>
      <c r="V90" s="241">
        <v>0</v>
      </c>
      <c r="W90" s="241">
        <v>0</v>
      </c>
      <c r="X90" s="241">
        <f t="shared" si="14"/>
        <v>2</v>
      </c>
      <c r="Y90" s="241">
        <v>0</v>
      </c>
      <c r="Z90" s="436">
        <f t="shared" si="8"/>
        <v>0</v>
      </c>
      <c r="AA90" s="430">
        <v>74</v>
      </c>
      <c r="AB90" s="422">
        <f t="shared" si="10"/>
        <v>2.7027027027027029E-2</v>
      </c>
      <c r="AC90" s="219"/>
      <c r="AE90" s="89">
        <v>266</v>
      </c>
      <c r="AF90" s="89">
        <f t="shared" si="11"/>
        <v>-266</v>
      </c>
    </row>
    <row r="91" spans="1:32" ht="13.5" customHeight="1" x14ac:dyDescent="0.2">
      <c r="A91" s="236"/>
      <c r="B91" s="237"/>
      <c r="C91" s="857"/>
      <c r="D91" s="97" t="s">
        <v>77</v>
      </c>
      <c r="E91" s="241">
        <v>0</v>
      </c>
      <c r="F91" s="241">
        <v>0</v>
      </c>
      <c r="G91" s="241">
        <v>0</v>
      </c>
      <c r="H91" s="241">
        <v>0</v>
      </c>
      <c r="I91" s="241">
        <v>0</v>
      </c>
      <c r="J91" s="241">
        <v>0</v>
      </c>
      <c r="K91" s="241">
        <v>0</v>
      </c>
      <c r="L91" s="241">
        <v>0</v>
      </c>
      <c r="M91" s="241">
        <v>0</v>
      </c>
      <c r="N91" s="241">
        <v>0</v>
      </c>
      <c r="O91" s="241">
        <v>0</v>
      </c>
      <c r="P91" s="241">
        <v>0</v>
      </c>
      <c r="Q91" s="241">
        <v>0</v>
      </c>
      <c r="R91" s="241">
        <v>0</v>
      </c>
      <c r="S91" s="241">
        <v>3</v>
      </c>
      <c r="T91" s="241">
        <v>0</v>
      </c>
      <c r="U91" s="241">
        <v>0</v>
      </c>
      <c r="V91" s="241">
        <v>0</v>
      </c>
      <c r="W91" s="241">
        <v>0</v>
      </c>
      <c r="X91" s="241">
        <f t="shared" si="14"/>
        <v>3</v>
      </c>
      <c r="Y91" s="241">
        <v>0</v>
      </c>
      <c r="Z91" s="436">
        <f t="shared" si="8"/>
        <v>0</v>
      </c>
      <c r="AA91" s="430">
        <v>217</v>
      </c>
      <c r="AB91" s="422">
        <f t="shared" si="10"/>
        <v>1.3824884792626729E-2</v>
      </c>
      <c r="AC91" s="219"/>
      <c r="AE91" s="89">
        <v>465</v>
      </c>
      <c r="AF91" s="89">
        <f t="shared" si="11"/>
        <v>-465</v>
      </c>
    </row>
    <row r="92" spans="1:32" ht="13.5" customHeight="1" x14ac:dyDescent="0.2">
      <c r="A92" s="236"/>
      <c r="B92" s="237"/>
      <c r="C92" s="857" t="s">
        <v>104</v>
      </c>
      <c r="D92" s="97" t="s">
        <v>335</v>
      </c>
      <c r="E92" s="241">
        <v>3</v>
      </c>
      <c r="F92" s="241">
        <v>0</v>
      </c>
      <c r="G92" s="241">
        <v>0</v>
      </c>
      <c r="H92" s="241">
        <v>0</v>
      </c>
      <c r="I92" s="241">
        <v>0</v>
      </c>
      <c r="J92" s="241">
        <v>1</v>
      </c>
      <c r="K92" s="241">
        <v>0</v>
      </c>
      <c r="L92" s="241">
        <v>0</v>
      </c>
      <c r="M92" s="241">
        <v>0</v>
      </c>
      <c r="N92" s="241">
        <v>0</v>
      </c>
      <c r="O92" s="241">
        <v>0</v>
      </c>
      <c r="P92" s="241">
        <v>0</v>
      </c>
      <c r="Q92" s="241">
        <v>2</v>
      </c>
      <c r="R92" s="241">
        <v>0</v>
      </c>
      <c r="S92" s="241">
        <v>0</v>
      </c>
      <c r="T92" s="241">
        <v>2</v>
      </c>
      <c r="U92" s="241">
        <v>0</v>
      </c>
      <c r="V92" s="241">
        <v>2</v>
      </c>
      <c r="W92" s="241">
        <v>8</v>
      </c>
      <c r="X92" s="241">
        <f t="shared" si="14"/>
        <v>18</v>
      </c>
      <c r="Y92" s="241">
        <v>84</v>
      </c>
      <c r="Z92" s="436">
        <f t="shared" si="8"/>
        <v>0.21428571428571427</v>
      </c>
      <c r="AA92" s="430">
        <v>107954</v>
      </c>
      <c r="AB92" s="422">
        <f t="shared" si="10"/>
        <v>1.6673768456935362E-4</v>
      </c>
      <c r="AC92" s="219"/>
      <c r="AE92" s="89">
        <v>107532</v>
      </c>
      <c r="AF92" s="89">
        <f t="shared" si="11"/>
        <v>-107448</v>
      </c>
    </row>
    <row r="93" spans="1:32" ht="13.5" customHeight="1" x14ac:dyDescent="0.2">
      <c r="A93" s="236"/>
      <c r="B93" s="237"/>
      <c r="C93" s="857"/>
      <c r="D93" s="97" t="s">
        <v>77</v>
      </c>
      <c r="E93" s="241">
        <v>3</v>
      </c>
      <c r="F93" s="241">
        <v>0</v>
      </c>
      <c r="G93" s="241">
        <v>0</v>
      </c>
      <c r="H93" s="241">
        <v>0</v>
      </c>
      <c r="I93" s="241">
        <v>0</v>
      </c>
      <c r="J93" s="241">
        <v>3</v>
      </c>
      <c r="K93" s="241">
        <v>0</v>
      </c>
      <c r="L93" s="241">
        <v>0</v>
      </c>
      <c r="M93" s="241">
        <v>0</v>
      </c>
      <c r="N93" s="241">
        <v>0</v>
      </c>
      <c r="O93" s="241">
        <v>0</v>
      </c>
      <c r="P93" s="241">
        <v>0</v>
      </c>
      <c r="Q93" s="241">
        <v>2</v>
      </c>
      <c r="R93" s="241">
        <v>0</v>
      </c>
      <c r="S93" s="241">
        <v>0</v>
      </c>
      <c r="T93" s="241">
        <v>30</v>
      </c>
      <c r="U93" s="241">
        <v>0</v>
      </c>
      <c r="V93" s="241">
        <v>10</v>
      </c>
      <c r="W93" s="241">
        <v>29</v>
      </c>
      <c r="X93" s="241">
        <f t="shared" si="14"/>
        <v>77</v>
      </c>
      <c r="Y93" s="241">
        <v>183</v>
      </c>
      <c r="Z93" s="436">
        <f t="shared" si="8"/>
        <v>0.42076502732240439</v>
      </c>
      <c r="AA93" s="430">
        <v>160084</v>
      </c>
      <c r="AB93" s="422">
        <f t="shared" si="10"/>
        <v>4.8099747632492941E-4</v>
      </c>
      <c r="AC93" s="219"/>
      <c r="AE93" s="89">
        <v>204494</v>
      </c>
      <c r="AF93" s="89">
        <f t="shared" si="11"/>
        <v>-204311</v>
      </c>
    </row>
    <row r="94" spans="1:32" ht="13.5" customHeight="1" x14ac:dyDescent="0.2">
      <c r="A94" s="236"/>
      <c r="B94" s="237"/>
      <c r="C94" s="857" t="s">
        <v>105</v>
      </c>
      <c r="D94" s="97" t="s">
        <v>335</v>
      </c>
      <c r="E94" s="241">
        <v>2</v>
      </c>
      <c r="F94" s="241">
        <v>0</v>
      </c>
      <c r="G94" s="241">
        <v>0</v>
      </c>
      <c r="H94" s="241">
        <v>0</v>
      </c>
      <c r="I94" s="241">
        <v>0</v>
      </c>
      <c r="J94" s="241">
        <v>0</v>
      </c>
      <c r="K94" s="241">
        <v>0</v>
      </c>
      <c r="L94" s="241">
        <v>0</v>
      </c>
      <c r="M94" s="241">
        <v>3</v>
      </c>
      <c r="N94" s="241">
        <v>0</v>
      </c>
      <c r="O94" s="241">
        <v>2</v>
      </c>
      <c r="P94" s="241">
        <v>0</v>
      </c>
      <c r="Q94" s="241">
        <v>1</v>
      </c>
      <c r="R94" s="241">
        <v>1</v>
      </c>
      <c r="S94" s="241">
        <v>0</v>
      </c>
      <c r="T94" s="241">
        <v>6</v>
      </c>
      <c r="U94" s="241">
        <v>0</v>
      </c>
      <c r="V94" s="241">
        <v>0</v>
      </c>
      <c r="W94" s="241">
        <v>0</v>
      </c>
      <c r="X94" s="241">
        <f t="shared" si="14"/>
        <v>15</v>
      </c>
      <c r="Y94" s="241">
        <v>1</v>
      </c>
      <c r="Z94" s="436">
        <f t="shared" si="8"/>
        <v>15</v>
      </c>
      <c r="AA94" s="430">
        <v>256</v>
      </c>
      <c r="AB94" s="422">
        <f t="shared" si="10"/>
        <v>5.859375E-2</v>
      </c>
      <c r="AC94" s="219"/>
      <c r="AE94" s="89">
        <v>112</v>
      </c>
      <c r="AF94" s="89">
        <f t="shared" si="11"/>
        <v>-111</v>
      </c>
    </row>
    <row r="95" spans="1:32" ht="13.5" customHeight="1" x14ac:dyDescent="0.2">
      <c r="A95" s="236"/>
      <c r="B95" s="237"/>
      <c r="C95" s="857"/>
      <c r="D95" s="97" t="s">
        <v>77</v>
      </c>
      <c r="E95" s="241">
        <v>4</v>
      </c>
      <c r="F95" s="241">
        <v>0</v>
      </c>
      <c r="G95" s="241">
        <v>0</v>
      </c>
      <c r="H95" s="241">
        <v>0</v>
      </c>
      <c r="I95" s="241">
        <v>0</v>
      </c>
      <c r="J95" s="241">
        <v>0</v>
      </c>
      <c r="K95" s="241">
        <v>0</v>
      </c>
      <c r="L95" s="241">
        <v>0</v>
      </c>
      <c r="M95" s="241">
        <v>62</v>
      </c>
      <c r="N95" s="241">
        <v>0</v>
      </c>
      <c r="O95" s="241">
        <v>59</v>
      </c>
      <c r="P95" s="241">
        <v>0</v>
      </c>
      <c r="Q95" s="241">
        <v>3</v>
      </c>
      <c r="R95" s="241">
        <v>1</v>
      </c>
      <c r="S95" s="241">
        <v>0</v>
      </c>
      <c r="T95" s="241">
        <v>11</v>
      </c>
      <c r="U95" s="241">
        <v>0</v>
      </c>
      <c r="V95" s="241">
        <v>0</v>
      </c>
      <c r="W95" s="241">
        <v>0</v>
      </c>
      <c r="X95" s="241">
        <f t="shared" si="14"/>
        <v>140</v>
      </c>
      <c r="Y95" s="241">
        <v>2</v>
      </c>
      <c r="Z95" s="436">
        <f t="shared" si="8"/>
        <v>70</v>
      </c>
      <c r="AA95" s="430">
        <v>1720</v>
      </c>
      <c r="AB95" s="422">
        <f t="shared" si="10"/>
        <v>8.1395348837209308E-2</v>
      </c>
      <c r="AC95" s="219"/>
      <c r="AE95" s="89">
        <v>318</v>
      </c>
      <c r="AF95" s="89">
        <f t="shared" si="11"/>
        <v>-316</v>
      </c>
    </row>
    <row r="96" spans="1:32" ht="13.5" customHeight="1" x14ac:dyDescent="0.2">
      <c r="A96" s="236"/>
      <c r="B96" s="237"/>
      <c r="C96" s="857" t="s">
        <v>106</v>
      </c>
      <c r="D96" s="97" t="s">
        <v>335</v>
      </c>
      <c r="E96" s="241">
        <v>110</v>
      </c>
      <c r="F96" s="241">
        <v>7</v>
      </c>
      <c r="G96" s="241">
        <v>13</v>
      </c>
      <c r="H96" s="241">
        <v>36</v>
      </c>
      <c r="I96" s="241">
        <v>6</v>
      </c>
      <c r="J96" s="241">
        <v>7</v>
      </c>
      <c r="K96" s="241">
        <v>19</v>
      </c>
      <c r="L96" s="241">
        <v>2</v>
      </c>
      <c r="M96" s="241">
        <v>9</v>
      </c>
      <c r="N96" s="241">
        <v>4</v>
      </c>
      <c r="O96" s="241">
        <v>0</v>
      </c>
      <c r="P96" s="241">
        <v>0</v>
      </c>
      <c r="Q96" s="241">
        <v>11</v>
      </c>
      <c r="R96" s="241">
        <v>0</v>
      </c>
      <c r="S96" s="241">
        <v>0</v>
      </c>
      <c r="T96" s="241">
        <v>302</v>
      </c>
      <c r="U96" s="241">
        <v>0</v>
      </c>
      <c r="V96" s="241">
        <v>0</v>
      </c>
      <c r="W96" s="241">
        <v>210</v>
      </c>
      <c r="X96" s="241">
        <f t="shared" si="14"/>
        <v>736</v>
      </c>
      <c r="Y96" s="241">
        <v>662</v>
      </c>
      <c r="Z96" s="436">
        <f t="shared" si="8"/>
        <v>1.1117824773413898</v>
      </c>
      <c r="AA96" s="430">
        <v>46804</v>
      </c>
      <c r="AB96" s="422">
        <f t="shared" si="10"/>
        <v>1.5725151696436204E-2</v>
      </c>
      <c r="AC96" s="219"/>
      <c r="AE96" s="89">
        <v>56897</v>
      </c>
      <c r="AF96" s="89">
        <f t="shared" si="11"/>
        <v>-56235</v>
      </c>
    </row>
    <row r="97" spans="1:32" ht="13.5" customHeight="1" x14ac:dyDescent="0.2">
      <c r="A97" s="236"/>
      <c r="B97" s="237"/>
      <c r="C97" s="857"/>
      <c r="D97" s="97" t="s">
        <v>77</v>
      </c>
      <c r="E97" s="241">
        <v>227</v>
      </c>
      <c r="F97" s="241">
        <v>24</v>
      </c>
      <c r="G97" s="241">
        <v>37</v>
      </c>
      <c r="H97" s="241">
        <v>77</v>
      </c>
      <c r="I97" s="241">
        <v>14</v>
      </c>
      <c r="J97" s="241">
        <v>25</v>
      </c>
      <c r="K97" s="241">
        <v>28</v>
      </c>
      <c r="L97" s="241">
        <v>2</v>
      </c>
      <c r="M97" s="241">
        <v>9</v>
      </c>
      <c r="N97" s="241">
        <v>20</v>
      </c>
      <c r="O97" s="241">
        <v>0</v>
      </c>
      <c r="P97" s="241">
        <v>0</v>
      </c>
      <c r="Q97" s="241">
        <v>31</v>
      </c>
      <c r="R97" s="241">
        <v>0</v>
      </c>
      <c r="S97" s="241">
        <v>0</v>
      </c>
      <c r="T97" s="241">
        <v>888</v>
      </c>
      <c r="U97" s="241">
        <v>0</v>
      </c>
      <c r="V97" s="241">
        <v>0</v>
      </c>
      <c r="W97" s="241">
        <v>526</v>
      </c>
      <c r="X97" s="241">
        <f t="shared" si="14"/>
        <v>1908</v>
      </c>
      <c r="Y97" s="241">
        <v>1591</v>
      </c>
      <c r="Z97" s="436">
        <f t="shared" si="8"/>
        <v>1.1992457573852924</v>
      </c>
      <c r="AA97" s="430">
        <v>107538</v>
      </c>
      <c r="AB97" s="422">
        <f t="shared" si="10"/>
        <v>1.7742565418735704E-2</v>
      </c>
      <c r="AC97" s="219"/>
      <c r="AE97" s="89">
        <v>100947</v>
      </c>
      <c r="AF97" s="89">
        <f t="shared" si="11"/>
        <v>-99356</v>
      </c>
    </row>
    <row r="98" spans="1:32" ht="13.5" customHeight="1" x14ac:dyDescent="0.2">
      <c r="A98" s="236"/>
      <c r="B98" s="237"/>
      <c r="C98" s="857" t="s">
        <v>107</v>
      </c>
      <c r="D98" s="97" t="s">
        <v>335</v>
      </c>
      <c r="E98" s="241">
        <v>0</v>
      </c>
      <c r="F98" s="241">
        <v>0</v>
      </c>
      <c r="G98" s="241">
        <v>0</v>
      </c>
      <c r="H98" s="241">
        <v>0</v>
      </c>
      <c r="I98" s="241">
        <v>0</v>
      </c>
      <c r="J98" s="241">
        <v>0</v>
      </c>
      <c r="K98" s="241">
        <v>0</v>
      </c>
      <c r="L98" s="241">
        <v>0</v>
      </c>
      <c r="M98" s="241">
        <v>0</v>
      </c>
      <c r="N98" s="241">
        <v>0</v>
      </c>
      <c r="O98" s="241">
        <v>0</v>
      </c>
      <c r="P98" s="241">
        <v>0</v>
      </c>
      <c r="Q98" s="241">
        <v>0</v>
      </c>
      <c r="R98" s="241">
        <v>0</v>
      </c>
      <c r="S98" s="241">
        <v>0</v>
      </c>
      <c r="T98" s="241">
        <v>2</v>
      </c>
      <c r="U98" s="241">
        <v>0</v>
      </c>
      <c r="V98" s="241">
        <v>0</v>
      </c>
      <c r="W98" s="241">
        <v>0</v>
      </c>
      <c r="X98" s="241">
        <f t="shared" si="14"/>
        <v>2</v>
      </c>
      <c r="Y98" s="241">
        <v>0</v>
      </c>
      <c r="Z98" s="436">
        <f t="shared" si="8"/>
        <v>0</v>
      </c>
      <c r="AA98" s="430">
        <v>0</v>
      </c>
      <c r="AB98" s="422">
        <f t="shared" si="10"/>
        <v>0</v>
      </c>
      <c r="AC98" s="219"/>
      <c r="AE98" s="89">
        <v>0</v>
      </c>
      <c r="AF98" s="89">
        <f t="shared" si="11"/>
        <v>0</v>
      </c>
    </row>
    <row r="99" spans="1:32" ht="13.5" customHeight="1" x14ac:dyDescent="0.2">
      <c r="A99" s="236"/>
      <c r="B99" s="237"/>
      <c r="C99" s="857"/>
      <c r="D99" s="97" t="s">
        <v>77</v>
      </c>
      <c r="E99" s="241">
        <v>0</v>
      </c>
      <c r="F99" s="241">
        <v>0</v>
      </c>
      <c r="G99" s="241">
        <v>0</v>
      </c>
      <c r="H99" s="241">
        <v>0</v>
      </c>
      <c r="I99" s="241">
        <v>0</v>
      </c>
      <c r="J99" s="241">
        <v>0</v>
      </c>
      <c r="K99" s="241">
        <v>0</v>
      </c>
      <c r="L99" s="241">
        <v>0</v>
      </c>
      <c r="M99" s="241">
        <v>0</v>
      </c>
      <c r="N99" s="241">
        <v>0</v>
      </c>
      <c r="O99" s="241">
        <v>0</v>
      </c>
      <c r="P99" s="241">
        <v>0</v>
      </c>
      <c r="Q99" s="241">
        <v>0</v>
      </c>
      <c r="R99" s="241">
        <v>0</v>
      </c>
      <c r="S99" s="241">
        <v>0</v>
      </c>
      <c r="T99" s="241">
        <v>4</v>
      </c>
      <c r="U99" s="241">
        <v>0</v>
      </c>
      <c r="V99" s="241">
        <v>0</v>
      </c>
      <c r="W99" s="241">
        <v>0</v>
      </c>
      <c r="X99" s="241">
        <f t="shared" si="14"/>
        <v>4</v>
      </c>
      <c r="Y99" s="241">
        <v>0</v>
      </c>
      <c r="Z99" s="436">
        <f t="shared" si="8"/>
        <v>0</v>
      </c>
      <c r="AA99" s="430">
        <v>0</v>
      </c>
      <c r="AB99" s="422">
        <f t="shared" si="10"/>
        <v>0</v>
      </c>
      <c r="AC99" s="219"/>
      <c r="AE99" s="89">
        <v>0</v>
      </c>
      <c r="AF99" s="89">
        <f t="shared" si="11"/>
        <v>0</v>
      </c>
    </row>
    <row r="100" spans="1:32" ht="13.5" customHeight="1" x14ac:dyDescent="0.2">
      <c r="A100" s="236"/>
      <c r="B100" s="237"/>
      <c r="C100" s="857" t="s">
        <v>108</v>
      </c>
      <c r="D100" s="97" t="s">
        <v>335</v>
      </c>
      <c r="E100" s="241">
        <v>0</v>
      </c>
      <c r="F100" s="241">
        <v>0</v>
      </c>
      <c r="G100" s="241">
        <v>0</v>
      </c>
      <c r="H100" s="241">
        <v>0</v>
      </c>
      <c r="I100" s="241">
        <v>0</v>
      </c>
      <c r="J100" s="241">
        <v>0</v>
      </c>
      <c r="K100" s="241">
        <v>0</v>
      </c>
      <c r="L100" s="241">
        <v>0</v>
      </c>
      <c r="M100" s="241">
        <v>0</v>
      </c>
      <c r="N100" s="241">
        <v>0</v>
      </c>
      <c r="O100" s="241">
        <v>0</v>
      </c>
      <c r="P100" s="241">
        <v>0</v>
      </c>
      <c r="Q100" s="241">
        <v>0</v>
      </c>
      <c r="R100" s="241">
        <v>0</v>
      </c>
      <c r="S100" s="241">
        <v>0</v>
      </c>
      <c r="T100" s="241">
        <v>0</v>
      </c>
      <c r="U100" s="241">
        <v>0</v>
      </c>
      <c r="V100" s="241">
        <v>0</v>
      </c>
      <c r="W100" s="241">
        <v>0</v>
      </c>
      <c r="X100" s="241">
        <f t="shared" si="14"/>
        <v>0</v>
      </c>
      <c r="Y100" s="241">
        <v>0</v>
      </c>
      <c r="Z100" s="436">
        <f t="shared" si="8"/>
        <v>0</v>
      </c>
      <c r="AA100" s="430">
        <v>0</v>
      </c>
      <c r="AB100" s="422">
        <f t="shared" si="10"/>
        <v>0</v>
      </c>
      <c r="AC100" s="219"/>
      <c r="AE100" s="89">
        <v>0</v>
      </c>
      <c r="AF100" s="89">
        <f t="shared" si="11"/>
        <v>0</v>
      </c>
    </row>
    <row r="101" spans="1:32" ht="13.5" customHeight="1" x14ac:dyDescent="0.2">
      <c r="A101" s="236"/>
      <c r="B101" s="237"/>
      <c r="C101" s="857"/>
      <c r="D101" s="97" t="s">
        <v>77</v>
      </c>
      <c r="E101" s="241">
        <v>0</v>
      </c>
      <c r="F101" s="241">
        <v>0</v>
      </c>
      <c r="G101" s="241">
        <v>0</v>
      </c>
      <c r="H101" s="241">
        <v>0</v>
      </c>
      <c r="I101" s="241">
        <v>0</v>
      </c>
      <c r="J101" s="24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41">
        <v>0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41">
        <f t="shared" si="14"/>
        <v>0</v>
      </c>
      <c r="Y101" s="241">
        <v>0</v>
      </c>
      <c r="Z101" s="436">
        <f t="shared" si="8"/>
        <v>0</v>
      </c>
      <c r="AA101" s="430">
        <v>0</v>
      </c>
      <c r="AB101" s="422">
        <f t="shared" si="10"/>
        <v>0</v>
      </c>
      <c r="AC101" s="219"/>
      <c r="AE101" s="89">
        <v>0</v>
      </c>
      <c r="AF101" s="89">
        <f t="shared" si="11"/>
        <v>0</v>
      </c>
    </row>
    <row r="102" spans="1:32" ht="13.5" customHeight="1" x14ac:dyDescent="0.2">
      <c r="A102" s="236"/>
      <c r="B102" s="237"/>
      <c r="C102" s="857" t="s">
        <v>109</v>
      </c>
      <c r="D102" s="97" t="s">
        <v>335</v>
      </c>
      <c r="E102" s="241">
        <v>71</v>
      </c>
      <c r="F102" s="241">
        <v>13</v>
      </c>
      <c r="G102" s="241">
        <v>79</v>
      </c>
      <c r="H102" s="241">
        <v>596</v>
      </c>
      <c r="I102" s="241">
        <v>530</v>
      </c>
      <c r="J102" s="241">
        <v>88</v>
      </c>
      <c r="K102" s="241">
        <v>198</v>
      </c>
      <c r="L102" s="241">
        <v>0</v>
      </c>
      <c r="M102" s="241">
        <v>55</v>
      </c>
      <c r="N102" s="241">
        <v>28</v>
      </c>
      <c r="O102" s="241">
        <v>0</v>
      </c>
      <c r="P102" s="241">
        <v>20</v>
      </c>
      <c r="Q102" s="241">
        <v>146</v>
      </c>
      <c r="R102" s="241">
        <v>17</v>
      </c>
      <c r="S102" s="241">
        <v>4</v>
      </c>
      <c r="T102" s="241">
        <v>550</v>
      </c>
      <c r="U102" s="241">
        <v>32</v>
      </c>
      <c r="V102" s="241">
        <v>670</v>
      </c>
      <c r="W102" s="241">
        <v>3173</v>
      </c>
      <c r="X102" s="241">
        <f t="shared" si="14"/>
        <v>6270</v>
      </c>
      <c r="Y102" s="241">
        <v>3847</v>
      </c>
      <c r="Z102" s="436">
        <f t="shared" si="8"/>
        <v>1.6298414348843255</v>
      </c>
      <c r="AA102" s="430">
        <v>118170</v>
      </c>
      <c r="AB102" s="422">
        <f t="shared" si="10"/>
        <v>5.305915206905306E-2</v>
      </c>
      <c r="AC102" s="219"/>
      <c r="AE102" s="89">
        <v>116179</v>
      </c>
      <c r="AF102" s="89">
        <f t="shared" si="11"/>
        <v>-112332</v>
      </c>
    </row>
    <row r="103" spans="1:32" ht="13.5" customHeight="1" x14ac:dyDescent="0.2">
      <c r="A103" s="236"/>
      <c r="B103" s="237"/>
      <c r="C103" s="857"/>
      <c r="D103" s="97" t="s">
        <v>77</v>
      </c>
      <c r="E103" s="241">
        <v>581</v>
      </c>
      <c r="F103" s="241">
        <v>52</v>
      </c>
      <c r="G103" s="241">
        <v>436</v>
      </c>
      <c r="H103" s="241">
        <v>6634</v>
      </c>
      <c r="I103" s="241">
        <v>4635</v>
      </c>
      <c r="J103" s="241">
        <v>685</v>
      </c>
      <c r="K103" s="241">
        <v>1034</v>
      </c>
      <c r="L103" s="241">
        <v>0</v>
      </c>
      <c r="M103" s="241">
        <v>290</v>
      </c>
      <c r="N103" s="241">
        <v>105</v>
      </c>
      <c r="O103" s="241">
        <v>0</v>
      </c>
      <c r="P103" s="241">
        <v>137</v>
      </c>
      <c r="Q103" s="241">
        <v>1083</v>
      </c>
      <c r="R103" s="241">
        <v>92</v>
      </c>
      <c r="S103" s="241">
        <v>15</v>
      </c>
      <c r="T103" s="241">
        <v>3212</v>
      </c>
      <c r="U103" s="241">
        <v>187</v>
      </c>
      <c r="V103" s="241">
        <v>6173</v>
      </c>
      <c r="W103" s="241">
        <v>4382</v>
      </c>
      <c r="X103" s="241">
        <f t="shared" si="14"/>
        <v>29733</v>
      </c>
      <c r="Y103" s="241">
        <v>20925</v>
      </c>
      <c r="Z103" s="436">
        <f t="shared" si="8"/>
        <v>1.420931899641577</v>
      </c>
      <c r="AA103" s="430">
        <v>391609</v>
      </c>
      <c r="AB103" s="422">
        <f t="shared" si="10"/>
        <v>7.5925221330459716E-2</v>
      </c>
      <c r="AC103" s="219"/>
      <c r="AE103" s="89">
        <v>354303</v>
      </c>
      <c r="AF103" s="89">
        <f t="shared" si="11"/>
        <v>-333378</v>
      </c>
    </row>
    <row r="104" spans="1:32" ht="13.5" customHeight="1" x14ac:dyDescent="0.2">
      <c r="A104" s="236"/>
      <c r="B104" s="237"/>
      <c r="C104" s="857" t="s">
        <v>110</v>
      </c>
      <c r="D104" s="97" t="s">
        <v>335</v>
      </c>
      <c r="E104" s="241">
        <v>0</v>
      </c>
      <c r="F104" s="241">
        <v>0</v>
      </c>
      <c r="G104" s="241">
        <v>0</v>
      </c>
      <c r="H104" s="241">
        <v>0</v>
      </c>
      <c r="I104" s="241">
        <v>0</v>
      </c>
      <c r="J104" s="241">
        <v>0</v>
      </c>
      <c r="K104" s="241">
        <v>0</v>
      </c>
      <c r="L104" s="241">
        <v>0</v>
      </c>
      <c r="M104" s="241">
        <v>0</v>
      </c>
      <c r="N104" s="241">
        <v>0</v>
      </c>
      <c r="O104" s="241">
        <v>0</v>
      </c>
      <c r="P104" s="241">
        <v>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41">
        <f t="shared" si="14"/>
        <v>0</v>
      </c>
      <c r="Y104" s="241">
        <v>0</v>
      </c>
      <c r="Z104" s="436">
        <f t="shared" si="8"/>
        <v>0</v>
      </c>
      <c r="AA104" s="430">
        <v>0</v>
      </c>
      <c r="AB104" s="422">
        <f t="shared" si="10"/>
        <v>0</v>
      </c>
      <c r="AC104" s="219"/>
      <c r="AE104" s="89">
        <v>0</v>
      </c>
      <c r="AF104" s="89">
        <f t="shared" si="11"/>
        <v>0</v>
      </c>
    </row>
    <row r="105" spans="1:32" ht="13.5" customHeight="1" x14ac:dyDescent="0.2">
      <c r="A105" s="236"/>
      <c r="B105" s="237"/>
      <c r="C105" s="857"/>
      <c r="D105" s="97" t="s">
        <v>77</v>
      </c>
      <c r="E105" s="241">
        <v>0</v>
      </c>
      <c r="F105" s="241">
        <v>0</v>
      </c>
      <c r="G105" s="241">
        <v>0</v>
      </c>
      <c r="H105" s="241">
        <v>0</v>
      </c>
      <c r="I105" s="241">
        <v>0</v>
      </c>
      <c r="J105" s="241">
        <v>0</v>
      </c>
      <c r="K105" s="241">
        <v>0</v>
      </c>
      <c r="L105" s="241">
        <v>0</v>
      </c>
      <c r="M105" s="241">
        <v>0</v>
      </c>
      <c r="N105" s="241">
        <v>0</v>
      </c>
      <c r="O105" s="241">
        <v>0</v>
      </c>
      <c r="P105" s="241">
        <v>0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41">
        <f t="shared" si="14"/>
        <v>0</v>
      </c>
      <c r="Y105" s="241">
        <v>0</v>
      </c>
      <c r="Z105" s="436">
        <f t="shared" si="8"/>
        <v>0</v>
      </c>
      <c r="AA105" s="430">
        <v>0</v>
      </c>
      <c r="AB105" s="422">
        <f t="shared" si="10"/>
        <v>0</v>
      </c>
      <c r="AC105" s="219"/>
      <c r="AE105" s="89">
        <v>0</v>
      </c>
      <c r="AF105" s="89">
        <f t="shared" si="11"/>
        <v>0</v>
      </c>
    </row>
    <row r="106" spans="1:32" ht="13.5" customHeight="1" x14ac:dyDescent="0.2">
      <c r="A106" s="236"/>
      <c r="B106" s="237"/>
      <c r="C106" s="857" t="s">
        <v>111</v>
      </c>
      <c r="D106" s="97" t="s">
        <v>335</v>
      </c>
      <c r="E106" s="241">
        <v>0</v>
      </c>
      <c r="F106" s="241">
        <v>2</v>
      </c>
      <c r="G106" s="241">
        <v>0</v>
      </c>
      <c r="H106" s="241">
        <v>0</v>
      </c>
      <c r="I106" s="241">
        <v>0</v>
      </c>
      <c r="J106" s="241">
        <v>0</v>
      </c>
      <c r="K106" s="241">
        <v>0</v>
      </c>
      <c r="L106" s="241">
        <v>0</v>
      </c>
      <c r="M106" s="241">
        <v>0</v>
      </c>
      <c r="N106" s="241">
        <v>0</v>
      </c>
      <c r="O106" s="241">
        <v>17</v>
      </c>
      <c r="P106" s="241">
        <v>0</v>
      </c>
      <c r="Q106" s="241">
        <v>0</v>
      </c>
      <c r="R106" s="241">
        <v>0</v>
      </c>
      <c r="S106" s="241">
        <v>2</v>
      </c>
      <c r="T106" s="241">
        <v>0</v>
      </c>
      <c r="U106" s="241">
        <v>0</v>
      </c>
      <c r="V106" s="241">
        <v>0</v>
      </c>
      <c r="W106" s="241">
        <v>2</v>
      </c>
      <c r="X106" s="241">
        <f t="shared" si="14"/>
        <v>23</v>
      </c>
      <c r="Y106" s="241">
        <v>0</v>
      </c>
      <c r="Z106" s="436">
        <f t="shared" si="8"/>
        <v>0</v>
      </c>
      <c r="AA106" s="430">
        <v>791</v>
      </c>
      <c r="AB106" s="422">
        <f t="shared" si="10"/>
        <v>2.9077117572692796E-2</v>
      </c>
      <c r="AC106" s="219"/>
      <c r="AE106" s="89">
        <v>208</v>
      </c>
      <c r="AF106" s="89">
        <f t="shared" si="11"/>
        <v>-208</v>
      </c>
    </row>
    <row r="107" spans="1:32" ht="13.5" customHeight="1" x14ac:dyDescent="0.2">
      <c r="A107" s="236"/>
      <c r="B107" s="237"/>
      <c r="C107" s="857"/>
      <c r="D107" s="97" t="s">
        <v>77</v>
      </c>
      <c r="E107" s="241">
        <v>0</v>
      </c>
      <c r="F107" s="241">
        <v>2</v>
      </c>
      <c r="G107" s="241">
        <v>0</v>
      </c>
      <c r="H107" s="241">
        <v>0</v>
      </c>
      <c r="I107" s="241">
        <v>0</v>
      </c>
      <c r="J107" s="241">
        <v>0</v>
      </c>
      <c r="K107" s="241">
        <v>0</v>
      </c>
      <c r="L107" s="241">
        <v>0</v>
      </c>
      <c r="M107" s="241">
        <v>0</v>
      </c>
      <c r="N107" s="241">
        <v>0</v>
      </c>
      <c r="O107" s="241">
        <v>29</v>
      </c>
      <c r="P107" s="241">
        <v>0</v>
      </c>
      <c r="Q107" s="241">
        <v>0</v>
      </c>
      <c r="R107" s="241">
        <v>0</v>
      </c>
      <c r="S107" s="241">
        <v>17</v>
      </c>
      <c r="T107" s="241">
        <v>0</v>
      </c>
      <c r="U107" s="241">
        <v>0</v>
      </c>
      <c r="V107" s="241">
        <v>0</v>
      </c>
      <c r="W107" s="241">
        <v>5</v>
      </c>
      <c r="X107" s="241">
        <f t="shared" si="14"/>
        <v>53</v>
      </c>
      <c r="Y107" s="241">
        <v>0</v>
      </c>
      <c r="Z107" s="436">
        <f t="shared" si="8"/>
        <v>0</v>
      </c>
      <c r="AA107" s="430">
        <v>866</v>
      </c>
      <c r="AB107" s="422">
        <f t="shared" si="10"/>
        <v>6.1200923787528866E-2</v>
      </c>
      <c r="AC107" s="219"/>
      <c r="AE107" s="89">
        <v>263</v>
      </c>
      <c r="AF107" s="89">
        <f t="shared" si="11"/>
        <v>-263</v>
      </c>
    </row>
    <row r="108" spans="1:32" ht="13.5" customHeight="1" x14ac:dyDescent="0.2">
      <c r="A108" s="236"/>
      <c r="B108" s="237"/>
      <c r="C108" s="857" t="s">
        <v>112</v>
      </c>
      <c r="D108" s="97" t="s">
        <v>335</v>
      </c>
      <c r="E108" s="241">
        <v>0</v>
      </c>
      <c r="F108" s="241">
        <v>0</v>
      </c>
      <c r="G108" s="241">
        <v>0</v>
      </c>
      <c r="H108" s="241">
        <v>0</v>
      </c>
      <c r="I108" s="241">
        <v>0</v>
      </c>
      <c r="J108" s="241">
        <v>0</v>
      </c>
      <c r="K108" s="241">
        <v>0</v>
      </c>
      <c r="L108" s="241">
        <v>0</v>
      </c>
      <c r="M108" s="241">
        <v>0</v>
      </c>
      <c r="N108" s="241">
        <v>0</v>
      </c>
      <c r="O108" s="241">
        <v>0</v>
      </c>
      <c r="P108" s="241">
        <v>0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41">
        <f t="shared" si="14"/>
        <v>0</v>
      </c>
      <c r="Y108" s="241">
        <v>0</v>
      </c>
      <c r="Z108" s="436">
        <f t="shared" si="8"/>
        <v>0</v>
      </c>
      <c r="AA108" s="430">
        <v>0</v>
      </c>
      <c r="AB108" s="422">
        <f t="shared" si="10"/>
        <v>0</v>
      </c>
      <c r="AC108" s="219"/>
      <c r="AE108" s="89">
        <v>0</v>
      </c>
      <c r="AF108" s="89">
        <f t="shared" si="11"/>
        <v>0</v>
      </c>
    </row>
    <row r="109" spans="1:32" ht="13.5" customHeight="1" x14ac:dyDescent="0.2">
      <c r="A109" s="236"/>
      <c r="B109" s="237"/>
      <c r="C109" s="857"/>
      <c r="D109" s="97" t="s">
        <v>77</v>
      </c>
      <c r="E109" s="241">
        <v>0</v>
      </c>
      <c r="F109" s="241">
        <v>0</v>
      </c>
      <c r="G109" s="241">
        <v>0</v>
      </c>
      <c r="H109" s="241">
        <v>0</v>
      </c>
      <c r="I109" s="241">
        <v>0</v>
      </c>
      <c r="J109" s="241">
        <v>0</v>
      </c>
      <c r="K109" s="241">
        <v>0</v>
      </c>
      <c r="L109" s="241">
        <v>0</v>
      </c>
      <c r="M109" s="241">
        <v>0</v>
      </c>
      <c r="N109" s="241">
        <v>0</v>
      </c>
      <c r="O109" s="241">
        <v>0</v>
      </c>
      <c r="P109" s="241">
        <v>0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41">
        <f t="shared" si="14"/>
        <v>0</v>
      </c>
      <c r="Y109" s="241">
        <v>0</v>
      </c>
      <c r="Z109" s="436">
        <f t="shared" si="8"/>
        <v>0</v>
      </c>
      <c r="AA109" s="430">
        <v>0</v>
      </c>
      <c r="AB109" s="422">
        <f t="shared" si="10"/>
        <v>0</v>
      </c>
      <c r="AC109" s="219"/>
      <c r="AE109" s="89">
        <v>0</v>
      </c>
      <c r="AF109" s="89">
        <f t="shared" si="11"/>
        <v>0</v>
      </c>
    </row>
    <row r="110" spans="1:32" ht="13.5" customHeight="1" x14ac:dyDescent="0.2">
      <c r="A110" s="236"/>
      <c r="B110" s="237"/>
      <c r="C110" s="857" t="s">
        <v>290</v>
      </c>
      <c r="D110" s="97" t="s">
        <v>335</v>
      </c>
      <c r="E110" s="241">
        <v>0</v>
      </c>
      <c r="F110" s="241">
        <v>0</v>
      </c>
      <c r="G110" s="241">
        <v>0</v>
      </c>
      <c r="H110" s="241">
        <v>0</v>
      </c>
      <c r="I110" s="241">
        <v>0</v>
      </c>
      <c r="J110" s="241">
        <v>0</v>
      </c>
      <c r="K110" s="241">
        <v>0</v>
      </c>
      <c r="L110" s="241">
        <v>0</v>
      </c>
      <c r="M110" s="241">
        <v>0</v>
      </c>
      <c r="N110" s="241">
        <v>0</v>
      </c>
      <c r="O110" s="241">
        <v>0</v>
      </c>
      <c r="P110" s="241">
        <v>0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41">
        <f t="shared" si="14"/>
        <v>0</v>
      </c>
      <c r="Y110" s="241">
        <v>0</v>
      </c>
      <c r="Z110" s="436">
        <f t="shared" si="8"/>
        <v>0</v>
      </c>
      <c r="AA110" s="430">
        <v>1</v>
      </c>
      <c r="AB110" s="422">
        <f t="shared" si="10"/>
        <v>0</v>
      </c>
      <c r="AC110" s="219"/>
      <c r="AE110" s="89">
        <v>9</v>
      </c>
      <c r="AF110" s="89">
        <f t="shared" si="11"/>
        <v>-9</v>
      </c>
    </row>
    <row r="111" spans="1:32" ht="13.5" customHeight="1" x14ac:dyDescent="0.2">
      <c r="A111" s="236"/>
      <c r="B111" s="237"/>
      <c r="C111" s="857"/>
      <c r="D111" s="97" t="s">
        <v>77</v>
      </c>
      <c r="E111" s="241">
        <v>0</v>
      </c>
      <c r="F111" s="241">
        <v>0</v>
      </c>
      <c r="G111" s="241">
        <v>0</v>
      </c>
      <c r="H111" s="241">
        <v>0</v>
      </c>
      <c r="I111" s="241">
        <v>0</v>
      </c>
      <c r="J111" s="241">
        <v>0</v>
      </c>
      <c r="K111" s="241">
        <v>0</v>
      </c>
      <c r="L111" s="241">
        <v>0</v>
      </c>
      <c r="M111" s="241">
        <v>0</v>
      </c>
      <c r="N111" s="241">
        <v>0</v>
      </c>
      <c r="O111" s="241">
        <v>0</v>
      </c>
      <c r="P111" s="241">
        <v>0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41">
        <f t="shared" si="14"/>
        <v>0</v>
      </c>
      <c r="Y111" s="241">
        <v>0</v>
      </c>
      <c r="Z111" s="436">
        <f t="shared" si="8"/>
        <v>0</v>
      </c>
      <c r="AA111" s="430">
        <v>1</v>
      </c>
      <c r="AB111" s="422">
        <f t="shared" si="10"/>
        <v>0</v>
      </c>
      <c r="AC111" s="219"/>
      <c r="AE111" s="89">
        <v>9</v>
      </c>
      <c r="AF111" s="89">
        <f t="shared" si="11"/>
        <v>-9</v>
      </c>
    </row>
    <row r="112" spans="1:32" ht="13.5" customHeight="1" x14ac:dyDescent="0.2">
      <c r="A112" s="236"/>
      <c r="B112" s="237"/>
      <c r="C112" s="857" t="s">
        <v>113</v>
      </c>
      <c r="D112" s="97" t="s">
        <v>335</v>
      </c>
      <c r="E112" s="241">
        <v>0</v>
      </c>
      <c r="F112" s="241">
        <v>0</v>
      </c>
      <c r="G112" s="241">
        <v>0</v>
      </c>
      <c r="H112" s="241">
        <v>0</v>
      </c>
      <c r="I112" s="241">
        <v>0</v>
      </c>
      <c r="J112" s="241">
        <v>0</v>
      </c>
      <c r="K112" s="241">
        <v>0</v>
      </c>
      <c r="L112" s="241">
        <v>0</v>
      </c>
      <c r="M112" s="241">
        <v>0</v>
      </c>
      <c r="N112" s="241">
        <v>0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41">
        <f t="shared" si="14"/>
        <v>0</v>
      </c>
      <c r="Y112" s="241">
        <v>5</v>
      </c>
      <c r="Z112" s="436">
        <f t="shared" si="8"/>
        <v>0</v>
      </c>
      <c r="AA112" s="430">
        <v>201</v>
      </c>
      <c r="AB112" s="422">
        <f t="shared" si="10"/>
        <v>0</v>
      </c>
      <c r="AC112" s="219"/>
      <c r="AE112" s="89">
        <v>268</v>
      </c>
      <c r="AF112" s="89">
        <f t="shared" si="11"/>
        <v>-263</v>
      </c>
    </row>
    <row r="113" spans="1:32" ht="13.5" customHeight="1" x14ac:dyDescent="0.2">
      <c r="A113" s="236"/>
      <c r="B113" s="237"/>
      <c r="C113" s="857"/>
      <c r="D113" s="97" t="s">
        <v>77</v>
      </c>
      <c r="E113" s="241">
        <v>0</v>
      </c>
      <c r="F113" s="241">
        <v>0</v>
      </c>
      <c r="G113" s="241">
        <v>0</v>
      </c>
      <c r="H113" s="241">
        <v>0</v>
      </c>
      <c r="I113" s="241">
        <v>0</v>
      </c>
      <c r="J113" s="241">
        <v>0</v>
      </c>
      <c r="K113" s="241">
        <v>0</v>
      </c>
      <c r="L113" s="241">
        <v>0</v>
      </c>
      <c r="M113" s="241">
        <v>0</v>
      </c>
      <c r="N113" s="241">
        <v>0</v>
      </c>
      <c r="O113" s="241">
        <v>0</v>
      </c>
      <c r="P113" s="241">
        <v>0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41">
        <f t="shared" si="14"/>
        <v>0</v>
      </c>
      <c r="Y113" s="241">
        <v>5</v>
      </c>
      <c r="Z113" s="436">
        <f t="shared" si="8"/>
        <v>0</v>
      </c>
      <c r="AA113" s="430">
        <v>207</v>
      </c>
      <c r="AB113" s="422">
        <f t="shared" si="10"/>
        <v>0</v>
      </c>
      <c r="AC113" s="219"/>
      <c r="AE113" s="89">
        <v>268</v>
      </c>
      <c r="AF113" s="89">
        <f t="shared" si="11"/>
        <v>-263</v>
      </c>
    </row>
    <row r="114" spans="1:32" ht="13.5" customHeight="1" x14ac:dyDescent="0.2">
      <c r="A114" s="236"/>
      <c r="B114" s="237"/>
      <c r="C114" s="857" t="s">
        <v>114</v>
      </c>
      <c r="D114" s="97" t="s">
        <v>335</v>
      </c>
      <c r="E114" s="241">
        <v>0</v>
      </c>
      <c r="F114" s="241">
        <v>0</v>
      </c>
      <c r="G114" s="241">
        <v>0</v>
      </c>
      <c r="H114" s="241">
        <v>0</v>
      </c>
      <c r="I114" s="241">
        <v>0</v>
      </c>
      <c r="J114" s="241">
        <v>0</v>
      </c>
      <c r="K114" s="241">
        <v>0</v>
      </c>
      <c r="L114" s="241">
        <v>0</v>
      </c>
      <c r="M114" s="241">
        <v>0</v>
      </c>
      <c r="N114" s="241">
        <v>0</v>
      </c>
      <c r="O114" s="241">
        <v>0</v>
      </c>
      <c r="P114" s="241">
        <v>0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41">
        <f t="shared" si="14"/>
        <v>0</v>
      </c>
      <c r="Y114" s="241">
        <v>0</v>
      </c>
      <c r="Z114" s="436">
        <f t="shared" si="8"/>
        <v>0</v>
      </c>
      <c r="AA114" s="430">
        <v>0</v>
      </c>
      <c r="AB114" s="422">
        <f t="shared" si="10"/>
        <v>0</v>
      </c>
      <c r="AC114" s="219"/>
      <c r="AE114" s="89">
        <v>0</v>
      </c>
      <c r="AF114" s="89">
        <f t="shared" si="11"/>
        <v>0</v>
      </c>
    </row>
    <row r="115" spans="1:32" ht="13.5" customHeight="1" x14ac:dyDescent="0.2">
      <c r="A115" s="236"/>
      <c r="B115" s="237"/>
      <c r="C115" s="857"/>
      <c r="D115" s="97" t="s">
        <v>77</v>
      </c>
      <c r="E115" s="241">
        <v>0</v>
      </c>
      <c r="F115" s="241">
        <v>0</v>
      </c>
      <c r="G115" s="241">
        <v>0</v>
      </c>
      <c r="H115" s="241">
        <v>0</v>
      </c>
      <c r="I115" s="241">
        <v>0</v>
      </c>
      <c r="J115" s="241">
        <v>0</v>
      </c>
      <c r="K115" s="241">
        <v>0</v>
      </c>
      <c r="L115" s="241">
        <v>0</v>
      </c>
      <c r="M115" s="241">
        <v>0</v>
      </c>
      <c r="N115" s="241">
        <v>0</v>
      </c>
      <c r="O115" s="241">
        <v>0</v>
      </c>
      <c r="P115" s="241">
        <v>0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41">
        <f t="shared" si="14"/>
        <v>0</v>
      </c>
      <c r="Y115" s="241">
        <v>0</v>
      </c>
      <c r="Z115" s="436">
        <f t="shared" si="8"/>
        <v>0</v>
      </c>
      <c r="AA115" s="430">
        <v>0</v>
      </c>
      <c r="AB115" s="422">
        <f t="shared" si="10"/>
        <v>0</v>
      </c>
      <c r="AC115" s="219"/>
      <c r="AE115" s="89">
        <v>0</v>
      </c>
      <c r="AF115" s="89">
        <f t="shared" si="11"/>
        <v>0</v>
      </c>
    </row>
    <row r="116" spans="1:32" ht="13.5" customHeight="1" x14ac:dyDescent="0.2">
      <c r="A116" s="236"/>
      <c r="B116" s="237"/>
      <c r="C116" s="857" t="s">
        <v>115</v>
      </c>
      <c r="D116" s="97" t="s">
        <v>335</v>
      </c>
      <c r="E116" s="241">
        <v>0</v>
      </c>
      <c r="F116" s="241">
        <v>0</v>
      </c>
      <c r="G116" s="241">
        <v>0</v>
      </c>
      <c r="H116" s="241">
        <v>0</v>
      </c>
      <c r="I116" s="241">
        <v>0</v>
      </c>
      <c r="J116" s="241">
        <v>0</v>
      </c>
      <c r="K116" s="241">
        <v>0</v>
      </c>
      <c r="L116" s="241">
        <v>0</v>
      </c>
      <c r="M116" s="241">
        <v>0</v>
      </c>
      <c r="N116" s="241">
        <v>0</v>
      </c>
      <c r="O116" s="241">
        <v>0</v>
      </c>
      <c r="P116" s="241">
        <v>0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41">
        <f t="shared" si="14"/>
        <v>0</v>
      </c>
      <c r="Y116" s="241">
        <v>0</v>
      </c>
      <c r="Z116" s="436">
        <f t="shared" si="8"/>
        <v>0</v>
      </c>
      <c r="AA116" s="430">
        <v>14</v>
      </c>
      <c r="AB116" s="422">
        <f t="shared" si="10"/>
        <v>0</v>
      </c>
      <c r="AC116" s="219"/>
      <c r="AE116" s="89">
        <v>5</v>
      </c>
      <c r="AF116" s="89">
        <f t="shared" si="11"/>
        <v>-5</v>
      </c>
    </row>
    <row r="117" spans="1:32" ht="13.5" customHeight="1" x14ac:dyDescent="0.2">
      <c r="A117" s="236"/>
      <c r="B117" s="237"/>
      <c r="C117" s="857"/>
      <c r="D117" s="97" t="s">
        <v>77</v>
      </c>
      <c r="E117" s="241">
        <v>0</v>
      </c>
      <c r="F117" s="241">
        <v>0</v>
      </c>
      <c r="G117" s="241">
        <v>0</v>
      </c>
      <c r="H117" s="241">
        <v>0</v>
      </c>
      <c r="I117" s="241">
        <v>0</v>
      </c>
      <c r="J117" s="241">
        <v>0</v>
      </c>
      <c r="K117" s="241">
        <v>0</v>
      </c>
      <c r="L117" s="241">
        <v>0</v>
      </c>
      <c r="M117" s="241">
        <v>0</v>
      </c>
      <c r="N117" s="241">
        <v>0</v>
      </c>
      <c r="O117" s="241">
        <v>0</v>
      </c>
      <c r="P117" s="241">
        <v>0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41">
        <f t="shared" si="14"/>
        <v>0</v>
      </c>
      <c r="Y117" s="241">
        <v>0</v>
      </c>
      <c r="Z117" s="436">
        <f t="shared" si="8"/>
        <v>0</v>
      </c>
      <c r="AA117" s="430">
        <v>18</v>
      </c>
      <c r="AB117" s="422">
        <f t="shared" si="10"/>
        <v>0</v>
      </c>
      <c r="AC117" s="219"/>
      <c r="AE117" s="89">
        <v>5</v>
      </c>
      <c r="AF117" s="89">
        <f t="shared" si="11"/>
        <v>-5</v>
      </c>
    </row>
    <row r="118" spans="1:32" ht="13.5" customHeight="1" x14ac:dyDescent="0.2">
      <c r="A118" s="236"/>
      <c r="B118" s="237"/>
      <c r="C118" s="857" t="s">
        <v>116</v>
      </c>
      <c r="D118" s="97" t="s">
        <v>335</v>
      </c>
      <c r="E118" s="241">
        <v>4</v>
      </c>
      <c r="F118" s="241">
        <v>1</v>
      </c>
      <c r="G118" s="241">
        <v>3</v>
      </c>
      <c r="H118" s="241">
        <v>0</v>
      </c>
      <c r="I118" s="241">
        <v>0</v>
      </c>
      <c r="J118" s="241">
        <v>0</v>
      </c>
      <c r="K118" s="241">
        <v>0</v>
      </c>
      <c r="L118" s="241">
        <v>0</v>
      </c>
      <c r="M118" s="241">
        <v>0</v>
      </c>
      <c r="N118" s="241">
        <v>0</v>
      </c>
      <c r="O118" s="241">
        <v>0</v>
      </c>
      <c r="P118" s="241">
        <v>0</v>
      </c>
      <c r="Q118" s="241">
        <v>1</v>
      </c>
      <c r="R118" s="241">
        <v>2</v>
      </c>
      <c r="S118" s="241">
        <v>0</v>
      </c>
      <c r="T118" s="241">
        <v>11</v>
      </c>
      <c r="U118" s="241">
        <v>0</v>
      </c>
      <c r="V118" s="241">
        <v>0</v>
      </c>
      <c r="W118" s="241">
        <v>0</v>
      </c>
      <c r="X118" s="241">
        <f t="shared" si="14"/>
        <v>22</v>
      </c>
      <c r="Y118" s="241">
        <v>0</v>
      </c>
      <c r="Z118" s="436">
        <f t="shared" si="8"/>
        <v>0</v>
      </c>
      <c r="AA118" s="430">
        <v>666</v>
      </c>
      <c r="AB118" s="422">
        <f t="shared" si="10"/>
        <v>3.3033033033033031E-2</v>
      </c>
      <c r="AC118" s="219"/>
      <c r="AE118" s="89">
        <v>597</v>
      </c>
      <c r="AF118" s="89">
        <f t="shared" si="11"/>
        <v>-597</v>
      </c>
    </row>
    <row r="119" spans="1:32" ht="13.5" customHeight="1" x14ac:dyDescent="0.2">
      <c r="A119" s="236"/>
      <c r="B119" s="237"/>
      <c r="C119" s="857"/>
      <c r="D119" s="97" t="s">
        <v>77</v>
      </c>
      <c r="E119" s="241">
        <v>4</v>
      </c>
      <c r="F119" s="241">
        <v>1</v>
      </c>
      <c r="G119" s="241">
        <v>3</v>
      </c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41">
        <v>0</v>
      </c>
      <c r="N119" s="241">
        <v>0</v>
      </c>
      <c r="O119" s="241">
        <v>0</v>
      </c>
      <c r="P119" s="241">
        <v>0</v>
      </c>
      <c r="Q119" s="241">
        <v>1</v>
      </c>
      <c r="R119" s="241">
        <v>2</v>
      </c>
      <c r="S119" s="241">
        <v>0</v>
      </c>
      <c r="T119" s="241">
        <v>13</v>
      </c>
      <c r="U119" s="241">
        <v>0</v>
      </c>
      <c r="V119" s="241">
        <v>0</v>
      </c>
      <c r="W119" s="241">
        <v>0</v>
      </c>
      <c r="X119" s="241">
        <f t="shared" si="14"/>
        <v>24</v>
      </c>
      <c r="Y119" s="241">
        <v>0</v>
      </c>
      <c r="Z119" s="436">
        <f t="shared" si="8"/>
        <v>0</v>
      </c>
      <c r="AA119" s="430">
        <v>1158</v>
      </c>
      <c r="AB119" s="422">
        <f t="shared" si="10"/>
        <v>2.072538860103627E-2</v>
      </c>
      <c r="AC119" s="219"/>
      <c r="AE119" s="89">
        <v>599</v>
      </c>
      <c r="AF119" s="89">
        <f t="shared" si="11"/>
        <v>-599</v>
      </c>
    </row>
    <row r="120" spans="1:32" ht="13.5" customHeight="1" x14ac:dyDescent="0.2">
      <c r="A120" s="236"/>
      <c r="B120" s="237"/>
      <c r="C120" s="857" t="s">
        <v>117</v>
      </c>
      <c r="D120" s="97" t="s">
        <v>335</v>
      </c>
      <c r="E120" s="241">
        <v>16</v>
      </c>
      <c r="F120" s="241">
        <v>0</v>
      </c>
      <c r="G120" s="241">
        <v>6</v>
      </c>
      <c r="H120" s="241">
        <v>4</v>
      </c>
      <c r="I120" s="241">
        <v>26</v>
      </c>
      <c r="J120" s="241">
        <v>5</v>
      </c>
      <c r="K120" s="241">
        <v>12</v>
      </c>
      <c r="L120" s="241">
        <v>0</v>
      </c>
      <c r="M120" s="241">
        <v>0</v>
      </c>
      <c r="N120" s="241">
        <v>4</v>
      </c>
      <c r="O120" s="241">
        <v>12</v>
      </c>
      <c r="P120" s="241">
        <v>0</v>
      </c>
      <c r="Q120" s="241">
        <v>42</v>
      </c>
      <c r="R120" s="241">
        <v>0</v>
      </c>
      <c r="S120" s="241">
        <v>54</v>
      </c>
      <c r="T120" s="241">
        <v>334</v>
      </c>
      <c r="U120" s="241">
        <v>1</v>
      </c>
      <c r="V120" s="241">
        <v>0</v>
      </c>
      <c r="W120" s="241">
        <v>59</v>
      </c>
      <c r="X120" s="241">
        <f t="shared" si="14"/>
        <v>575</v>
      </c>
      <c r="Y120" s="241">
        <v>225</v>
      </c>
      <c r="Z120" s="436">
        <f t="shared" si="8"/>
        <v>2.5555555555555554</v>
      </c>
      <c r="AA120" s="430">
        <v>74781</v>
      </c>
      <c r="AB120" s="422">
        <f t="shared" si="10"/>
        <v>7.6891188938366696E-3</v>
      </c>
      <c r="AC120" s="219"/>
      <c r="AE120" s="89">
        <v>31784</v>
      </c>
      <c r="AF120" s="89">
        <f t="shared" si="11"/>
        <v>-31559</v>
      </c>
    </row>
    <row r="121" spans="1:32" ht="13.5" customHeight="1" thickBot="1" x14ac:dyDescent="0.25">
      <c r="A121" s="236"/>
      <c r="B121" s="237"/>
      <c r="C121" s="858"/>
      <c r="D121" s="99" t="s">
        <v>77</v>
      </c>
      <c r="E121" s="242">
        <v>41</v>
      </c>
      <c r="F121" s="242">
        <v>0</v>
      </c>
      <c r="G121" s="242">
        <v>12</v>
      </c>
      <c r="H121" s="242">
        <v>4</v>
      </c>
      <c r="I121" s="242">
        <v>30</v>
      </c>
      <c r="J121" s="242">
        <v>13</v>
      </c>
      <c r="K121" s="242">
        <v>13</v>
      </c>
      <c r="L121" s="242">
        <v>0</v>
      </c>
      <c r="M121" s="242">
        <v>0</v>
      </c>
      <c r="N121" s="242">
        <v>16</v>
      </c>
      <c r="O121" s="242">
        <v>12</v>
      </c>
      <c r="P121" s="242">
        <v>0</v>
      </c>
      <c r="Q121" s="242">
        <v>42</v>
      </c>
      <c r="R121" s="242">
        <v>0</v>
      </c>
      <c r="S121" s="242">
        <v>54</v>
      </c>
      <c r="T121" s="242">
        <v>445</v>
      </c>
      <c r="U121" s="242">
        <v>1</v>
      </c>
      <c r="V121" s="242">
        <v>0</v>
      </c>
      <c r="W121" s="242">
        <v>74</v>
      </c>
      <c r="X121" s="241">
        <f t="shared" si="14"/>
        <v>757</v>
      </c>
      <c r="Y121" s="242">
        <v>542</v>
      </c>
      <c r="Z121" s="437">
        <f t="shared" si="8"/>
        <v>1.396678966789668</v>
      </c>
      <c r="AA121" s="431">
        <v>74781</v>
      </c>
      <c r="AB121" s="423">
        <f t="shared" si="10"/>
        <v>1.0122892178494538E-2</v>
      </c>
      <c r="AC121" s="219"/>
      <c r="AE121" s="89">
        <v>44945</v>
      </c>
      <c r="AF121" s="89">
        <f t="shared" si="11"/>
        <v>-44403</v>
      </c>
    </row>
    <row r="122" spans="1:32" ht="13.5" customHeight="1" x14ac:dyDescent="0.2">
      <c r="A122" s="236"/>
      <c r="B122" s="838" t="s">
        <v>319</v>
      </c>
      <c r="C122" s="839"/>
      <c r="D122" s="94" t="s">
        <v>335</v>
      </c>
      <c r="E122" s="55">
        <f t="shared" ref="E122:Y123" si="15">E124+E126+E132+E134+E136+E138+E140+E142+E144+E146+E148</f>
        <v>415</v>
      </c>
      <c r="F122" s="55">
        <f t="shared" si="15"/>
        <v>43</v>
      </c>
      <c r="G122" s="55">
        <f t="shared" si="15"/>
        <v>30</v>
      </c>
      <c r="H122" s="55">
        <f t="shared" si="15"/>
        <v>14</v>
      </c>
      <c r="I122" s="55">
        <f t="shared" si="15"/>
        <v>20</v>
      </c>
      <c r="J122" s="55">
        <f t="shared" si="15"/>
        <v>3</v>
      </c>
      <c r="K122" s="55">
        <f t="shared" si="15"/>
        <v>17</v>
      </c>
      <c r="L122" s="55">
        <f t="shared" si="15"/>
        <v>4</v>
      </c>
      <c r="M122" s="55">
        <f t="shared" si="15"/>
        <v>1</v>
      </c>
      <c r="N122" s="55">
        <f t="shared" si="15"/>
        <v>55</v>
      </c>
      <c r="O122" s="55">
        <f t="shared" si="15"/>
        <v>23</v>
      </c>
      <c r="P122" s="55">
        <f t="shared" si="15"/>
        <v>16</v>
      </c>
      <c r="Q122" s="55">
        <f t="shared" si="15"/>
        <v>13</v>
      </c>
      <c r="R122" s="55">
        <f t="shared" si="15"/>
        <v>35</v>
      </c>
      <c r="S122" s="55">
        <f t="shared" si="15"/>
        <v>9</v>
      </c>
      <c r="T122" s="55">
        <f t="shared" si="15"/>
        <v>100</v>
      </c>
      <c r="U122" s="55">
        <f t="shared" si="15"/>
        <v>1</v>
      </c>
      <c r="V122" s="55">
        <f t="shared" si="15"/>
        <v>13</v>
      </c>
      <c r="W122" s="55">
        <f t="shared" si="15"/>
        <v>482</v>
      </c>
      <c r="X122" s="55">
        <f>X124+X126+X132+X134+X136+X138+X140+X142+X144+X146+X148</f>
        <v>1294</v>
      </c>
      <c r="Y122" s="55">
        <f t="shared" si="15"/>
        <v>953</v>
      </c>
      <c r="Z122" s="438">
        <f t="shared" si="8"/>
        <v>1.3578174186778593</v>
      </c>
      <c r="AA122" s="432">
        <v>760890</v>
      </c>
      <c r="AB122" s="406">
        <f t="shared" si="10"/>
        <v>1.7006400399532126E-3</v>
      </c>
      <c r="AC122" s="131"/>
      <c r="AE122" s="89">
        <v>977093</v>
      </c>
      <c r="AF122" s="89">
        <f t="shared" si="11"/>
        <v>-976140</v>
      </c>
    </row>
    <row r="123" spans="1:32" ht="13.5" customHeight="1" thickBot="1" x14ac:dyDescent="0.25">
      <c r="A123" s="236"/>
      <c r="B123" s="840"/>
      <c r="C123" s="839"/>
      <c r="D123" s="95" t="s">
        <v>77</v>
      </c>
      <c r="E123" s="105">
        <f t="shared" si="15"/>
        <v>779</v>
      </c>
      <c r="F123" s="105">
        <f t="shared" si="15"/>
        <v>51</v>
      </c>
      <c r="G123" s="105">
        <f t="shared" si="15"/>
        <v>35</v>
      </c>
      <c r="H123" s="105">
        <f t="shared" si="15"/>
        <v>40</v>
      </c>
      <c r="I123" s="105">
        <f t="shared" si="15"/>
        <v>20</v>
      </c>
      <c r="J123" s="105">
        <f t="shared" si="15"/>
        <v>5</v>
      </c>
      <c r="K123" s="105">
        <f t="shared" si="15"/>
        <v>17</v>
      </c>
      <c r="L123" s="105">
        <f t="shared" si="15"/>
        <v>4</v>
      </c>
      <c r="M123" s="105">
        <f t="shared" si="15"/>
        <v>1</v>
      </c>
      <c r="N123" s="105">
        <f t="shared" si="15"/>
        <v>493</v>
      </c>
      <c r="O123" s="105">
        <f t="shared" si="15"/>
        <v>31</v>
      </c>
      <c r="P123" s="105">
        <f t="shared" si="15"/>
        <v>26</v>
      </c>
      <c r="Q123" s="105">
        <f t="shared" si="15"/>
        <v>17</v>
      </c>
      <c r="R123" s="105">
        <f t="shared" si="15"/>
        <v>265</v>
      </c>
      <c r="S123" s="105">
        <f t="shared" si="15"/>
        <v>10</v>
      </c>
      <c r="T123" s="105">
        <f t="shared" si="15"/>
        <v>120</v>
      </c>
      <c r="U123" s="105">
        <f t="shared" si="15"/>
        <v>1</v>
      </c>
      <c r="V123" s="105">
        <f t="shared" si="15"/>
        <v>18</v>
      </c>
      <c r="W123" s="105">
        <f t="shared" si="15"/>
        <v>867</v>
      </c>
      <c r="X123" s="105">
        <f>X125+X127+X133+X135+X137+X139+X141+X143+X145+X147+X149</f>
        <v>2800</v>
      </c>
      <c r="Y123" s="105">
        <f t="shared" si="15"/>
        <v>1891</v>
      </c>
      <c r="Z123" s="439">
        <f t="shared" si="8"/>
        <v>1.4806980433632999</v>
      </c>
      <c r="AA123" s="433">
        <v>820057</v>
      </c>
      <c r="AB123" s="407">
        <f t="shared" si="10"/>
        <v>3.4143968041245912E-3</v>
      </c>
      <c r="AC123" s="131"/>
      <c r="AE123" s="89">
        <v>1009507</v>
      </c>
      <c r="AF123" s="89">
        <f t="shared" si="11"/>
        <v>-1007616</v>
      </c>
    </row>
    <row r="124" spans="1:32" ht="13.5" customHeight="1" x14ac:dyDescent="0.2">
      <c r="A124" s="236"/>
      <c r="B124" s="236"/>
      <c r="C124" s="859" t="s">
        <v>142</v>
      </c>
      <c r="D124" s="100" t="s">
        <v>335</v>
      </c>
      <c r="E124" s="241">
        <v>73</v>
      </c>
      <c r="F124" s="241">
        <v>12</v>
      </c>
      <c r="G124" s="241">
        <v>9</v>
      </c>
      <c r="H124" s="241">
        <v>14</v>
      </c>
      <c r="I124" s="241">
        <v>13</v>
      </c>
      <c r="J124" s="241">
        <v>3</v>
      </c>
      <c r="K124" s="241">
        <v>0</v>
      </c>
      <c r="L124" s="241">
        <v>0</v>
      </c>
      <c r="M124" s="241">
        <v>0</v>
      </c>
      <c r="N124" s="241">
        <v>4</v>
      </c>
      <c r="O124" s="241">
        <v>14</v>
      </c>
      <c r="P124" s="241">
        <v>2</v>
      </c>
      <c r="Q124" s="241">
        <v>0</v>
      </c>
      <c r="R124" s="241">
        <v>13</v>
      </c>
      <c r="S124" s="241">
        <v>3</v>
      </c>
      <c r="T124" s="241">
        <v>10</v>
      </c>
      <c r="U124" s="241">
        <v>0</v>
      </c>
      <c r="V124" s="241">
        <v>0</v>
      </c>
      <c r="W124" s="241">
        <v>237</v>
      </c>
      <c r="X124" s="241">
        <f>SUM(E124:W124)</f>
        <v>407</v>
      </c>
      <c r="Y124" s="241">
        <v>77</v>
      </c>
      <c r="Z124" s="436">
        <f t="shared" si="8"/>
        <v>5.2857142857142856</v>
      </c>
      <c r="AA124" s="430">
        <v>10099</v>
      </c>
      <c r="AB124" s="422">
        <f t="shared" si="10"/>
        <v>4.0301019902960686E-2</v>
      </c>
      <c r="AC124" s="219"/>
      <c r="AE124" s="89">
        <v>17690</v>
      </c>
      <c r="AF124" s="89">
        <f t="shared" si="11"/>
        <v>-17613</v>
      </c>
    </row>
    <row r="125" spans="1:32" ht="13.5" customHeight="1" x14ac:dyDescent="0.2">
      <c r="A125" s="236"/>
      <c r="B125" s="237"/>
      <c r="C125" s="857"/>
      <c r="D125" s="97" t="s">
        <v>77</v>
      </c>
      <c r="E125" s="241">
        <v>107</v>
      </c>
      <c r="F125" s="241">
        <v>13</v>
      </c>
      <c r="G125" s="241">
        <v>9</v>
      </c>
      <c r="H125" s="241">
        <v>40</v>
      </c>
      <c r="I125" s="241">
        <v>13</v>
      </c>
      <c r="J125" s="241">
        <v>5</v>
      </c>
      <c r="K125" s="241">
        <v>0</v>
      </c>
      <c r="L125" s="241">
        <v>0</v>
      </c>
      <c r="M125" s="241">
        <v>0</v>
      </c>
      <c r="N125" s="241">
        <v>4</v>
      </c>
      <c r="O125" s="241">
        <v>18</v>
      </c>
      <c r="P125" s="241">
        <v>12</v>
      </c>
      <c r="Q125" s="241">
        <v>0</v>
      </c>
      <c r="R125" s="241">
        <v>241</v>
      </c>
      <c r="S125" s="241">
        <v>4</v>
      </c>
      <c r="T125" s="241">
        <v>10</v>
      </c>
      <c r="U125" s="241">
        <v>0</v>
      </c>
      <c r="V125" s="241">
        <v>0</v>
      </c>
      <c r="W125" s="241">
        <v>268</v>
      </c>
      <c r="X125" s="241">
        <f t="shared" ref="X125:X127" si="16">SUM(E125:W125)</f>
        <v>744</v>
      </c>
      <c r="Y125" s="241">
        <v>301</v>
      </c>
      <c r="Z125" s="436">
        <f t="shared" si="8"/>
        <v>2.4717607973421929</v>
      </c>
      <c r="AA125" s="430">
        <v>12688</v>
      </c>
      <c r="AB125" s="422">
        <f t="shared" si="10"/>
        <v>5.8638083228247165E-2</v>
      </c>
      <c r="AC125" s="219"/>
      <c r="AE125" s="89">
        <v>18743</v>
      </c>
      <c r="AF125" s="89">
        <f t="shared" si="11"/>
        <v>-18442</v>
      </c>
    </row>
    <row r="126" spans="1:32" ht="13.5" customHeight="1" x14ac:dyDescent="0.2">
      <c r="A126" s="236"/>
      <c r="B126" s="237"/>
      <c r="C126" s="857" t="s">
        <v>143</v>
      </c>
      <c r="D126" s="97" t="s">
        <v>335</v>
      </c>
      <c r="E126" s="241">
        <v>57</v>
      </c>
      <c r="F126" s="241">
        <v>14</v>
      </c>
      <c r="G126" s="241">
        <v>12</v>
      </c>
      <c r="H126" s="241">
        <v>0</v>
      </c>
      <c r="I126" s="241">
        <v>3</v>
      </c>
      <c r="J126" s="241">
        <v>0</v>
      </c>
      <c r="K126" s="241">
        <v>0</v>
      </c>
      <c r="L126" s="241">
        <v>0</v>
      </c>
      <c r="M126" s="241">
        <v>0</v>
      </c>
      <c r="N126" s="241">
        <v>47</v>
      </c>
      <c r="O126" s="241">
        <v>4</v>
      </c>
      <c r="P126" s="241">
        <v>0</v>
      </c>
      <c r="Q126" s="241">
        <v>4</v>
      </c>
      <c r="R126" s="241">
        <v>1</v>
      </c>
      <c r="S126" s="241">
        <v>0</v>
      </c>
      <c r="T126" s="241">
        <v>17</v>
      </c>
      <c r="U126" s="241">
        <v>1</v>
      </c>
      <c r="V126" s="241">
        <v>1</v>
      </c>
      <c r="W126" s="241">
        <v>143</v>
      </c>
      <c r="X126" s="241">
        <f t="shared" si="16"/>
        <v>304</v>
      </c>
      <c r="Y126" s="241">
        <v>142</v>
      </c>
      <c r="Z126" s="436">
        <f t="shared" si="8"/>
        <v>2.140845070422535</v>
      </c>
      <c r="AA126" s="430">
        <v>27980</v>
      </c>
      <c r="AB126" s="422">
        <f t="shared" si="10"/>
        <v>1.0864903502501787E-2</v>
      </c>
      <c r="AC126" s="219"/>
      <c r="AE126" s="89">
        <v>38469</v>
      </c>
      <c r="AF126" s="89">
        <f t="shared" si="11"/>
        <v>-38327</v>
      </c>
    </row>
    <row r="127" spans="1:32" ht="13.5" customHeight="1" x14ac:dyDescent="0.2">
      <c r="A127" s="236"/>
      <c r="B127" s="237"/>
      <c r="C127" s="857"/>
      <c r="D127" s="97" t="s">
        <v>77</v>
      </c>
      <c r="E127" s="241">
        <v>319</v>
      </c>
      <c r="F127" s="241">
        <v>21</v>
      </c>
      <c r="G127" s="241">
        <v>17</v>
      </c>
      <c r="H127" s="241">
        <v>0</v>
      </c>
      <c r="I127" s="241">
        <v>3</v>
      </c>
      <c r="J127" s="241">
        <v>0</v>
      </c>
      <c r="K127" s="241">
        <v>0</v>
      </c>
      <c r="L127" s="241">
        <v>0</v>
      </c>
      <c r="M127" s="241">
        <v>0</v>
      </c>
      <c r="N127" s="241">
        <v>409</v>
      </c>
      <c r="O127" s="241">
        <v>4</v>
      </c>
      <c r="P127" s="241">
        <v>0</v>
      </c>
      <c r="Q127" s="241">
        <v>4</v>
      </c>
      <c r="R127" s="241">
        <v>1</v>
      </c>
      <c r="S127" s="241">
        <v>0</v>
      </c>
      <c r="T127" s="241">
        <v>25</v>
      </c>
      <c r="U127" s="241">
        <v>1</v>
      </c>
      <c r="V127" s="241">
        <v>2</v>
      </c>
      <c r="W127" s="241">
        <v>412</v>
      </c>
      <c r="X127" s="241">
        <f t="shared" si="16"/>
        <v>1218</v>
      </c>
      <c r="Y127" s="241">
        <v>435</v>
      </c>
      <c r="Z127" s="436">
        <f t="shared" si="8"/>
        <v>2.8</v>
      </c>
      <c r="AA127" s="430">
        <v>34244</v>
      </c>
      <c r="AB127" s="422">
        <f t="shared" si="10"/>
        <v>3.5568274734260018E-2</v>
      </c>
      <c r="AC127" s="219"/>
      <c r="AE127" s="89">
        <v>39056</v>
      </c>
      <c r="AF127" s="89">
        <f t="shared" si="11"/>
        <v>-38621</v>
      </c>
    </row>
    <row r="128" spans="1:32" s="72" customFormat="1" ht="13.5" customHeight="1" x14ac:dyDescent="0.2">
      <c r="A128" s="237"/>
      <c r="B128" s="237"/>
      <c r="C128" s="217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13"/>
      <c r="AA128" s="418"/>
      <c r="AB128" s="131"/>
      <c r="AC128" s="131"/>
    </row>
    <row r="129" spans="1:32" ht="21" customHeight="1" x14ac:dyDescent="0.2">
      <c r="A129" s="120" t="str">
        <f>$A$1</f>
        <v>６　令和３年度市町村別・国別訪日外国人宿泊者数（延べ人数）</v>
      </c>
      <c r="AA129" s="419"/>
      <c r="AE129" s="89"/>
      <c r="AF129" s="89"/>
    </row>
    <row r="130" spans="1:32" ht="13.5" customHeight="1" thickBot="1" x14ac:dyDescent="0.25">
      <c r="A130" s="89"/>
      <c r="Z130" s="122"/>
      <c r="AA130" s="420"/>
      <c r="AB130" s="122" t="s">
        <v>368</v>
      </c>
      <c r="AC130" s="122"/>
      <c r="AE130" s="89"/>
      <c r="AF130" s="89"/>
    </row>
    <row r="131" spans="1:32" s="114" customFormat="1" ht="13.5" customHeight="1" thickBot="1" x14ac:dyDescent="0.25">
      <c r="A131" s="123" t="s">
        <v>58</v>
      </c>
      <c r="B131" s="123" t="s">
        <v>344</v>
      </c>
      <c r="C131" s="216" t="s">
        <v>59</v>
      </c>
      <c r="D131" s="126" t="s">
        <v>60</v>
      </c>
      <c r="E131" s="127" t="s">
        <v>369</v>
      </c>
      <c r="F131" s="127" t="s">
        <v>370</v>
      </c>
      <c r="G131" s="127" t="s">
        <v>371</v>
      </c>
      <c r="H131" s="127" t="s">
        <v>372</v>
      </c>
      <c r="I131" s="127" t="s">
        <v>247</v>
      </c>
      <c r="J131" s="127" t="s">
        <v>304</v>
      </c>
      <c r="K131" s="127" t="s">
        <v>305</v>
      </c>
      <c r="L131" s="127" t="s">
        <v>306</v>
      </c>
      <c r="M131" s="127" t="s">
        <v>387</v>
      </c>
      <c r="N131" s="127" t="s">
        <v>385</v>
      </c>
      <c r="O131" s="127" t="s">
        <v>386</v>
      </c>
      <c r="P131" s="127" t="s">
        <v>248</v>
      </c>
      <c r="Q131" s="127" t="s">
        <v>249</v>
      </c>
      <c r="R131" s="127" t="s">
        <v>250</v>
      </c>
      <c r="S131" s="127" t="s">
        <v>251</v>
      </c>
      <c r="T131" s="127" t="s">
        <v>366</v>
      </c>
      <c r="U131" s="127" t="s">
        <v>252</v>
      </c>
      <c r="V131" s="127" t="s">
        <v>367</v>
      </c>
      <c r="W131" s="127" t="s">
        <v>309</v>
      </c>
      <c r="X131" s="128" t="s">
        <v>339</v>
      </c>
      <c r="Y131" s="129" t="str">
        <f>$Y$3</f>
        <v>Ｒ２年度</v>
      </c>
      <c r="Z131" s="435" t="s">
        <v>71</v>
      </c>
      <c r="AA131" s="440" t="s">
        <v>433</v>
      </c>
      <c r="AB131" s="421" t="s">
        <v>415</v>
      </c>
      <c r="AC131" s="218"/>
      <c r="AE131" s="114" t="s">
        <v>405</v>
      </c>
    </row>
    <row r="132" spans="1:32" ht="13.5" customHeight="1" x14ac:dyDescent="0.2">
      <c r="A132" s="854" t="s">
        <v>317</v>
      </c>
      <c r="B132" s="854" t="s">
        <v>320</v>
      </c>
      <c r="C132" s="857" t="s">
        <v>144</v>
      </c>
      <c r="D132" s="97" t="s">
        <v>335</v>
      </c>
      <c r="E132" s="241">
        <v>126</v>
      </c>
      <c r="F132" s="241">
        <v>16</v>
      </c>
      <c r="G132" s="241">
        <v>0</v>
      </c>
      <c r="H132" s="241">
        <v>0</v>
      </c>
      <c r="I132" s="241">
        <v>2</v>
      </c>
      <c r="J132" s="241">
        <v>0</v>
      </c>
      <c r="K132" s="241">
        <v>7</v>
      </c>
      <c r="L132" s="241">
        <v>0</v>
      </c>
      <c r="M132" s="241">
        <v>0</v>
      </c>
      <c r="N132" s="241">
        <v>0</v>
      </c>
      <c r="O132" s="241">
        <v>0</v>
      </c>
      <c r="P132" s="241">
        <v>14</v>
      </c>
      <c r="Q132" s="241">
        <v>4</v>
      </c>
      <c r="R132" s="241">
        <v>8</v>
      </c>
      <c r="S132" s="241">
        <v>2</v>
      </c>
      <c r="T132" s="241">
        <v>35</v>
      </c>
      <c r="U132" s="241">
        <v>0</v>
      </c>
      <c r="V132" s="241">
        <v>3</v>
      </c>
      <c r="W132" s="241">
        <v>80</v>
      </c>
      <c r="X132" s="241">
        <f>SUM(E132:W132)</f>
        <v>297</v>
      </c>
      <c r="Y132" s="241">
        <v>230</v>
      </c>
      <c r="Z132" s="436">
        <f t="shared" ref="Z132:Z191" si="17">IF(Y132=0,0,X132/Y132)</f>
        <v>1.2913043478260871</v>
      </c>
      <c r="AA132" s="430">
        <v>374795</v>
      </c>
      <c r="AB132" s="422">
        <f>IF(AA132=0,0,X132/AA132)</f>
        <v>7.9243319681425852E-4</v>
      </c>
      <c r="AC132" s="219"/>
      <c r="AE132" s="89">
        <v>470108</v>
      </c>
      <c r="AF132" s="89">
        <f>Y132-AE132</f>
        <v>-469878</v>
      </c>
    </row>
    <row r="133" spans="1:32" ht="13.5" customHeight="1" x14ac:dyDescent="0.2">
      <c r="A133" s="848"/>
      <c r="B133" s="848"/>
      <c r="C133" s="857"/>
      <c r="D133" s="97" t="s">
        <v>77</v>
      </c>
      <c r="E133" s="241">
        <v>126</v>
      </c>
      <c r="F133" s="241">
        <v>16</v>
      </c>
      <c r="G133" s="241">
        <v>0</v>
      </c>
      <c r="H133" s="241">
        <v>0</v>
      </c>
      <c r="I133" s="241">
        <v>2</v>
      </c>
      <c r="J133" s="241">
        <v>0</v>
      </c>
      <c r="K133" s="241">
        <v>7</v>
      </c>
      <c r="L133" s="241">
        <v>0</v>
      </c>
      <c r="M133" s="241">
        <v>0</v>
      </c>
      <c r="N133" s="241">
        <v>0</v>
      </c>
      <c r="O133" s="241">
        <v>0</v>
      </c>
      <c r="P133" s="241">
        <v>14</v>
      </c>
      <c r="Q133" s="241">
        <v>4</v>
      </c>
      <c r="R133" s="241">
        <v>8</v>
      </c>
      <c r="S133" s="241">
        <v>2</v>
      </c>
      <c r="T133" s="241">
        <v>35</v>
      </c>
      <c r="U133" s="241">
        <v>0</v>
      </c>
      <c r="V133" s="241">
        <v>3</v>
      </c>
      <c r="W133" s="241">
        <v>80</v>
      </c>
      <c r="X133" s="241">
        <f t="shared" ref="X133:X149" si="18">SUM(E133:W133)</f>
        <v>297</v>
      </c>
      <c r="Y133" s="241">
        <v>230</v>
      </c>
      <c r="Z133" s="436">
        <f t="shared" si="17"/>
        <v>1.2913043478260871</v>
      </c>
      <c r="AA133" s="430">
        <v>392205</v>
      </c>
      <c r="AB133" s="422">
        <f t="shared" ref="AB133:AB191" si="19">IF(AA133=0,0,X133/AA133)</f>
        <v>7.5725704669751793E-4</v>
      </c>
      <c r="AC133" s="219"/>
      <c r="AE133" s="89">
        <v>479856</v>
      </c>
      <c r="AF133" s="89">
        <f t="shared" ref="AF133:AF191" si="20">Y133-AE133</f>
        <v>-479626</v>
      </c>
    </row>
    <row r="134" spans="1:32" ht="13.5" customHeight="1" x14ac:dyDescent="0.2">
      <c r="A134" s="236"/>
      <c r="B134" s="237"/>
      <c r="C134" s="857" t="s">
        <v>280</v>
      </c>
      <c r="D134" s="97" t="s">
        <v>335</v>
      </c>
      <c r="E134" s="241">
        <v>2</v>
      </c>
      <c r="F134" s="241">
        <v>0</v>
      </c>
      <c r="G134" s="241">
        <v>0</v>
      </c>
      <c r="H134" s="241">
        <v>0</v>
      </c>
      <c r="I134" s="241">
        <v>0</v>
      </c>
      <c r="J134" s="241">
        <v>0</v>
      </c>
      <c r="K134" s="241">
        <v>5</v>
      </c>
      <c r="L134" s="241">
        <v>0</v>
      </c>
      <c r="M134" s="241">
        <v>0</v>
      </c>
      <c r="N134" s="241">
        <v>4</v>
      </c>
      <c r="O134" s="241">
        <v>4</v>
      </c>
      <c r="P134" s="241">
        <v>0</v>
      </c>
      <c r="Q134" s="241">
        <v>0</v>
      </c>
      <c r="R134" s="241">
        <v>4</v>
      </c>
      <c r="S134" s="241">
        <v>4</v>
      </c>
      <c r="T134" s="241">
        <v>1</v>
      </c>
      <c r="U134" s="241">
        <v>0</v>
      </c>
      <c r="V134" s="241">
        <v>0</v>
      </c>
      <c r="W134" s="241">
        <v>2</v>
      </c>
      <c r="X134" s="241">
        <f t="shared" si="18"/>
        <v>26</v>
      </c>
      <c r="Y134" s="241">
        <v>35</v>
      </c>
      <c r="Z134" s="436">
        <f t="shared" si="17"/>
        <v>0.74285714285714288</v>
      </c>
      <c r="AA134" s="430">
        <v>28295</v>
      </c>
      <c r="AB134" s="422">
        <f t="shared" si="19"/>
        <v>9.1889026329740233E-4</v>
      </c>
      <c r="AC134" s="219"/>
      <c r="AE134" s="89">
        <v>42686</v>
      </c>
      <c r="AF134" s="89">
        <f t="shared" si="20"/>
        <v>-42651</v>
      </c>
    </row>
    <row r="135" spans="1:32" ht="13.5" customHeight="1" x14ac:dyDescent="0.2">
      <c r="A135" s="236"/>
      <c r="B135" s="237"/>
      <c r="C135" s="857"/>
      <c r="D135" s="97" t="s">
        <v>77</v>
      </c>
      <c r="E135" s="241">
        <v>50</v>
      </c>
      <c r="F135" s="241">
        <v>0</v>
      </c>
      <c r="G135" s="241">
        <v>0</v>
      </c>
      <c r="H135" s="241">
        <v>0</v>
      </c>
      <c r="I135" s="241">
        <v>0</v>
      </c>
      <c r="J135" s="241">
        <v>0</v>
      </c>
      <c r="K135" s="241">
        <v>5</v>
      </c>
      <c r="L135" s="241">
        <v>0</v>
      </c>
      <c r="M135" s="241">
        <v>0</v>
      </c>
      <c r="N135" s="241">
        <v>80</v>
      </c>
      <c r="O135" s="241">
        <v>8</v>
      </c>
      <c r="P135" s="241">
        <v>0</v>
      </c>
      <c r="Q135" s="241">
        <v>0</v>
      </c>
      <c r="R135" s="241">
        <v>4</v>
      </c>
      <c r="S135" s="241">
        <v>4</v>
      </c>
      <c r="T135" s="241">
        <v>1</v>
      </c>
      <c r="U135" s="241">
        <v>0</v>
      </c>
      <c r="V135" s="241">
        <v>0</v>
      </c>
      <c r="W135" s="241">
        <v>2</v>
      </c>
      <c r="X135" s="241">
        <f t="shared" si="18"/>
        <v>154</v>
      </c>
      <c r="Y135" s="241">
        <v>343</v>
      </c>
      <c r="Z135" s="436">
        <f t="shared" si="17"/>
        <v>0.44897959183673469</v>
      </c>
      <c r="AA135" s="430">
        <v>31376</v>
      </c>
      <c r="AB135" s="422">
        <f t="shared" si="19"/>
        <v>4.9082100968893426E-3</v>
      </c>
      <c r="AC135" s="219"/>
      <c r="AE135" s="89">
        <v>46357</v>
      </c>
      <c r="AF135" s="89">
        <f t="shared" si="20"/>
        <v>-46014</v>
      </c>
    </row>
    <row r="136" spans="1:32" ht="13.5" customHeight="1" x14ac:dyDescent="0.2">
      <c r="A136" s="236"/>
      <c r="B136" s="237"/>
      <c r="C136" s="857" t="s">
        <v>145</v>
      </c>
      <c r="D136" s="97" t="s">
        <v>335</v>
      </c>
      <c r="E136" s="241">
        <v>0</v>
      </c>
      <c r="F136" s="241">
        <v>0</v>
      </c>
      <c r="G136" s="241">
        <v>0</v>
      </c>
      <c r="H136" s="241">
        <v>0</v>
      </c>
      <c r="I136" s="241">
        <v>0</v>
      </c>
      <c r="J136" s="241">
        <v>0</v>
      </c>
      <c r="K136" s="241">
        <v>0</v>
      </c>
      <c r="L136" s="241">
        <v>0</v>
      </c>
      <c r="M136" s="241">
        <v>0</v>
      </c>
      <c r="N136" s="241">
        <v>0</v>
      </c>
      <c r="O136" s="241">
        <v>0</v>
      </c>
      <c r="P136" s="241">
        <v>0</v>
      </c>
      <c r="Q136" s="241">
        <v>0</v>
      </c>
      <c r="R136" s="241">
        <v>0</v>
      </c>
      <c r="S136" s="241">
        <v>0</v>
      </c>
      <c r="T136" s="241">
        <v>0</v>
      </c>
      <c r="U136" s="241">
        <v>0</v>
      </c>
      <c r="V136" s="241">
        <v>0</v>
      </c>
      <c r="W136" s="241">
        <v>0</v>
      </c>
      <c r="X136" s="241">
        <f t="shared" si="18"/>
        <v>0</v>
      </c>
      <c r="Y136" s="241">
        <v>0</v>
      </c>
      <c r="Z136" s="436">
        <f t="shared" si="17"/>
        <v>0</v>
      </c>
      <c r="AA136" s="430">
        <v>28</v>
      </c>
      <c r="AB136" s="422">
        <f t="shared" si="19"/>
        <v>0</v>
      </c>
      <c r="AC136" s="219"/>
      <c r="AE136" s="89">
        <v>68</v>
      </c>
      <c r="AF136" s="89">
        <f t="shared" si="20"/>
        <v>-68</v>
      </c>
    </row>
    <row r="137" spans="1:32" ht="13.5" customHeight="1" x14ac:dyDescent="0.2">
      <c r="A137" s="236"/>
      <c r="B137" s="237"/>
      <c r="C137" s="857"/>
      <c r="D137" s="97" t="s">
        <v>77</v>
      </c>
      <c r="E137" s="241">
        <v>0</v>
      </c>
      <c r="F137" s="241">
        <v>0</v>
      </c>
      <c r="G137" s="241">
        <v>0</v>
      </c>
      <c r="H137" s="241">
        <v>0</v>
      </c>
      <c r="I137" s="241">
        <v>0</v>
      </c>
      <c r="J137" s="241">
        <v>0</v>
      </c>
      <c r="K137" s="241">
        <v>0</v>
      </c>
      <c r="L137" s="241">
        <v>0</v>
      </c>
      <c r="M137" s="241">
        <v>0</v>
      </c>
      <c r="N137" s="241">
        <v>0</v>
      </c>
      <c r="O137" s="241">
        <v>0</v>
      </c>
      <c r="P137" s="241">
        <v>0</v>
      </c>
      <c r="Q137" s="241">
        <v>0</v>
      </c>
      <c r="R137" s="241">
        <v>0</v>
      </c>
      <c r="S137" s="241">
        <v>0</v>
      </c>
      <c r="T137" s="241">
        <v>0</v>
      </c>
      <c r="U137" s="241">
        <v>0</v>
      </c>
      <c r="V137" s="241">
        <v>0</v>
      </c>
      <c r="W137" s="241">
        <v>0</v>
      </c>
      <c r="X137" s="241">
        <f t="shared" si="18"/>
        <v>0</v>
      </c>
      <c r="Y137" s="241">
        <v>0</v>
      </c>
      <c r="Z137" s="436">
        <f t="shared" si="17"/>
        <v>0</v>
      </c>
      <c r="AA137" s="430">
        <v>28</v>
      </c>
      <c r="AB137" s="422">
        <f t="shared" si="19"/>
        <v>0</v>
      </c>
      <c r="AC137" s="219"/>
      <c r="AE137" s="89">
        <v>96</v>
      </c>
      <c r="AF137" s="89">
        <f t="shared" si="20"/>
        <v>-96</v>
      </c>
    </row>
    <row r="138" spans="1:32" ht="13.5" customHeight="1" x14ac:dyDescent="0.2">
      <c r="A138" s="236"/>
      <c r="B138" s="235"/>
      <c r="C138" s="857" t="s">
        <v>148</v>
      </c>
      <c r="D138" s="97" t="s">
        <v>335</v>
      </c>
      <c r="E138" s="241">
        <v>0</v>
      </c>
      <c r="F138" s="241">
        <v>0</v>
      </c>
      <c r="G138" s="241">
        <v>0</v>
      </c>
      <c r="H138" s="241">
        <v>0</v>
      </c>
      <c r="I138" s="241">
        <v>0</v>
      </c>
      <c r="J138" s="241">
        <v>0</v>
      </c>
      <c r="K138" s="241">
        <v>0</v>
      </c>
      <c r="L138" s="241">
        <v>0</v>
      </c>
      <c r="M138" s="241">
        <v>0</v>
      </c>
      <c r="N138" s="241">
        <v>0</v>
      </c>
      <c r="O138" s="241">
        <v>0</v>
      </c>
      <c r="P138" s="241">
        <v>0</v>
      </c>
      <c r="Q138" s="241">
        <v>0</v>
      </c>
      <c r="R138" s="241">
        <v>0</v>
      </c>
      <c r="S138" s="241">
        <v>0</v>
      </c>
      <c r="T138" s="241">
        <v>0</v>
      </c>
      <c r="U138" s="241">
        <v>0</v>
      </c>
      <c r="V138" s="241">
        <v>0</v>
      </c>
      <c r="W138" s="241">
        <v>7</v>
      </c>
      <c r="X138" s="241">
        <f t="shared" si="18"/>
        <v>7</v>
      </c>
      <c r="Y138" s="241">
        <v>96</v>
      </c>
      <c r="Z138" s="436">
        <f t="shared" si="17"/>
        <v>7.2916666666666671E-2</v>
      </c>
      <c r="AA138" s="430">
        <v>55736</v>
      </c>
      <c r="AB138" s="422">
        <f t="shared" si="19"/>
        <v>1.2559207693411798E-4</v>
      </c>
      <c r="AC138" s="219"/>
      <c r="AE138" s="89">
        <v>136266</v>
      </c>
      <c r="AF138" s="89">
        <f t="shared" si="20"/>
        <v>-136170</v>
      </c>
    </row>
    <row r="139" spans="1:32" ht="13.5" customHeight="1" x14ac:dyDescent="0.2">
      <c r="A139" s="236"/>
      <c r="B139" s="235"/>
      <c r="C139" s="857"/>
      <c r="D139" s="97" t="s">
        <v>77</v>
      </c>
      <c r="E139" s="241">
        <v>0</v>
      </c>
      <c r="F139" s="241">
        <v>0</v>
      </c>
      <c r="G139" s="241">
        <v>0</v>
      </c>
      <c r="H139" s="241">
        <v>0</v>
      </c>
      <c r="I139" s="241">
        <v>0</v>
      </c>
      <c r="J139" s="241">
        <v>0</v>
      </c>
      <c r="K139" s="241">
        <v>0</v>
      </c>
      <c r="L139" s="241">
        <v>0</v>
      </c>
      <c r="M139" s="241">
        <v>0</v>
      </c>
      <c r="N139" s="241">
        <v>0</v>
      </c>
      <c r="O139" s="241">
        <v>0</v>
      </c>
      <c r="P139" s="241">
        <v>0</v>
      </c>
      <c r="Q139" s="241">
        <v>0</v>
      </c>
      <c r="R139" s="241">
        <v>0</v>
      </c>
      <c r="S139" s="241">
        <v>0</v>
      </c>
      <c r="T139" s="241">
        <v>0</v>
      </c>
      <c r="U139" s="241">
        <v>0</v>
      </c>
      <c r="V139" s="241">
        <v>0</v>
      </c>
      <c r="W139" s="241">
        <v>91</v>
      </c>
      <c r="X139" s="241">
        <f t="shared" si="18"/>
        <v>91</v>
      </c>
      <c r="Y139" s="241">
        <v>96</v>
      </c>
      <c r="Z139" s="436">
        <f t="shared" si="17"/>
        <v>0.94791666666666663</v>
      </c>
      <c r="AA139" s="430">
        <v>67796</v>
      </c>
      <c r="AB139" s="422">
        <f t="shared" si="19"/>
        <v>1.3422620803587232E-3</v>
      </c>
      <c r="AC139" s="219"/>
      <c r="AE139" s="89">
        <v>137877</v>
      </c>
      <c r="AF139" s="89">
        <f t="shared" si="20"/>
        <v>-137781</v>
      </c>
    </row>
    <row r="140" spans="1:32" ht="13.5" customHeight="1" x14ac:dyDescent="0.2">
      <c r="A140" s="236"/>
      <c r="B140" s="237"/>
      <c r="C140" s="857" t="s">
        <v>149</v>
      </c>
      <c r="D140" s="97" t="s">
        <v>335</v>
      </c>
      <c r="E140" s="241">
        <v>0</v>
      </c>
      <c r="F140" s="241">
        <v>0</v>
      </c>
      <c r="G140" s="241">
        <v>0</v>
      </c>
      <c r="H140" s="241">
        <v>0</v>
      </c>
      <c r="I140" s="241">
        <v>0</v>
      </c>
      <c r="J140" s="241">
        <v>0</v>
      </c>
      <c r="K140" s="241">
        <v>0</v>
      </c>
      <c r="L140" s="241">
        <v>4</v>
      </c>
      <c r="M140" s="241">
        <v>0</v>
      </c>
      <c r="N140" s="241">
        <v>0</v>
      </c>
      <c r="O140" s="241">
        <v>0</v>
      </c>
      <c r="P140" s="241">
        <v>0</v>
      </c>
      <c r="Q140" s="241">
        <v>0</v>
      </c>
      <c r="R140" s="241">
        <v>0</v>
      </c>
      <c r="S140" s="241">
        <v>0</v>
      </c>
      <c r="T140" s="241">
        <v>0</v>
      </c>
      <c r="U140" s="241">
        <v>0</v>
      </c>
      <c r="V140" s="241">
        <v>1</v>
      </c>
      <c r="W140" s="241">
        <v>0</v>
      </c>
      <c r="X140" s="241">
        <f t="shared" si="18"/>
        <v>5</v>
      </c>
      <c r="Y140" s="241">
        <v>52</v>
      </c>
      <c r="Z140" s="436">
        <f t="shared" si="17"/>
        <v>9.6153846153846159E-2</v>
      </c>
      <c r="AA140" s="430">
        <v>9204</v>
      </c>
      <c r="AB140" s="422">
        <f t="shared" si="19"/>
        <v>5.4324206866579743E-4</v>
      </c>
      <c r="AC140" s="219"/>
      <c r="AE140" s="89">
        <v>5611</v>
      </c>
      <c r="AF140" s="89">
        <f t="shared" si="20"/>
        <v>-5559</v>
      </c>
    </row>
    <row r="141" spans="1:32" ht="13.5" customHeight="1" x14ac:dyDescent="0.2">
      <c r="A141" s="236"/>
      <c r="B141" s="237"/>
      <c r="C141" s="857"/>
      <c r="D141" s="97" t="s">
        <v>77</v>
      </c>
      <c r="E141" s="241">
        <v>0</v>
      </c>
      <c r="F141" s="241">
        <v>0</v>
      </c>
      <c r="G141" s="241">
        <v>0</v>
      </c>
      <c r="H141" s="241">
        <v>0</v>
      </c>
      <c r="I141" s="241">
        <v>0</v>
      </c>
      <c r="J141" s="241">
        <v>0</v>
      </c>
      <c r="K141" s="241">
        <v>0</v>
      </c>
      <c r="L141" s="241">
        <v>4</v>
      </c>
      <c r="M141" s="241">
        <v>0</v>
      </c>
      <c r="N141" s="241">
        <v>0</v>
      </c>
      <c r="O141" s="241">
        <v>0</v>
      </c>
      <c r="P141" s="241">
        <v>0</v>
      </c>
      <c r="Q141" s="241">
        <v>0</v>
      </c>
      <c r="R141" s="241">
        <v>0</v>
      </c>
      <c r="S141" s="241">
        <v>0</v>
      </c>
      <c r="T141" s="241">
        <v>0</v>
      </c>
      <c r="U141" s="241">
        <v>0</v>
      </c>
      <c r="V141" s="241">
        <v>1</v>
      </c>
      <c r="W141" s="241">
        <v>0</v>
      </c>
      <c r="X141" s="241">
        <f t="shared" si="18"/>
        <v>5</v>
      </c>
      <c r="Y141" s="241">
        <v>52</v>
      </c>
      <c r="Z141" s="436">
        <f t="shared" si="17"/>
        <v>9.6153846153846159E-2</v>
      </c>
      <c r="AA141" s="430">
        <v>9204</v>
      </c>
      <c r="AB141" s="422">
        <f t="shared" si="19"/>
        <v>5.4324206866579743E-4</v>
      </c>
      <c r="AC141" s="219"/>
      <c r="AE141" s="89">
        <v>5611</v>
      </c>
      <c r="AF141" s="89">
        <f t="shared" si="20"/>
        <v>-5559</v>
      </c>
    </row>
    <row r="142" spans="1:32" ht="13.5" customHeight="1" x14ac:dyDescent="0.2">
      <c r="A142" s="236"/>
      <c r="B142" s="237"/>
      <c r="C142" s="857" t="s">
        <v>150</v>
      </c>
      <c r="D142" s="97" t="s">
        <v>335</v>
      </c>
      <c r="E142" s="241">
        <v>0</v>
      </c>
      <c r="F142" s="241">
        <v>0</v>
      </c>
      <c r="G142" s="241">
        <v>0</v>
      </c>
      <c r="H142" s="241">
        <v>0</v>
      </c>
      <c r="I142" s="241">
        <v>0</v>
      </c>
      <c r="J142" s="241">
        <v>0</v>
      </c>
      <c r="K142" s="241">
        <v>0</v>
      </c>
      <c r="L142" s="241">
        <v>0</v>
      </c>
      <c r="M142" s="241">
        <v>0</v>
      </c>
      <c r="N142" s="241">
        <v>0</v>
      </c>
      <c r="O142" s="241">
        <v>0</v>
      </c>
      <c r="P142" s="241">
        <v>0</v>
      </c>
      <c r="Q142" s="241">
        <v>0</v>
      </c>
      <c r="R142" s="241">
        <v>0</v>
      </c>
      <c r="S142" s="241">
        <v>0</v>
      </c>
      <c r="T142" s="241">
        <v>0</v>
      </c>
      <c r="U142" s="241">
        <v>0</v>
      </c>
      <c r="V142" s="241">
        <v>0</v>
      </c>
      <c r="W142" s="241">
        <v>0</v>
      </c>
      <c r="X142" s="241">
        <f t="shared" si="18"/>
        <v>0</v>
      </c>
      <c r="Y142" s="241">
        <v>0</v>
      </c>
      <c r="Z142" s="436">
        <f t="shared" si="17"/>
        <v>0</v>
      </c>
      <c r="AA142" s="430">
        <v>0</v>
      </c>
      <c r="AB142" s="422">
        <f t="shared" si="19"/>
        <v>0</v>
      </c>
      <c r="AC142" s="219"/>
      <c r="AE142" s="89">
        <v>0</v>
      </c>
      <c r="AF142" s="89">
        <f t="shared" si="20"/>
        <v>0</v>
      </c>
    </row>
    <row r="143" spans="1:32" ht="13.5" customHeight="1" x14ac:dyDescent="0.2">
      <c r="A143" s="236"/>
      <c r="B143" s="237"/>
      <c r="C143" s="857"/>
      <c r="D143" s="97" t="s">
        <v>77</v>
      </c>
      <c r="E143" s="241">
        <v>0</v>
      </c>
      <c r="F143" s="241">
        <v>0</v>
      </c>
      <c r="G143" s="241">
        <v>0</v>
      </c>
      <c r="H143" s="241">
        <v>0</v>
      </c>
      <c r="I143" s="241">
        <v>0</v>
      </c>
      <c r="J143" s="241">
        <v>0</v>
      </c>
      <c r="K143" s="241">
        <v>0</v>
      </c>
      <c r="L143" s="241">
        <v>0</v>
      </c>
      <c r="M143" s="241">
        <v>0</v>
      </c>
      <c r="N143" s="241">
        <v>0</v>
      </c>
      <c r="O143" s="241">
        <v>0</v>
      </c>
      <c r="P143" s="241">
        <v>0</v>
      </c>
      <c r="Q143" s="241">
        <v>0</v>
      </c>
      <c r="R143" s="241">
        <v>0</v>
      </c>
      <c r="S143" s="241">
        <v>0</v>
      </c>
      <c r="T143" s="241">
        <v>0</v>
      </c>
      <c r="U143" s="241">
        <v>0</v>
      </c>
      <c r="V143" s="241">
        <v>0</v>
      </c>
      <c r="W143" s="241">
        <v>0</v>
      </c>
      <c r="X143" s="241">
        <f t="shared" si="18"/>
        <v>0</v>
      </c>
      <c r="Y143" s="241">
        <v>0</v>
      </c>
      <c r="Z143" s="436">
        <f t="shared" si="17"/>
        <v>0</v>
      </c>
      <c r="AA143" s="430">
        <v>0</v>
      </c>
      <c r="AB143" s="422">
        <f t="shared" si="19"/>
        <v>0</v>
      </c>
      <c r="AC143" s="219"/>
      <c r="AE143" s="89">
        <v>0</v>
      </c>
      <c r="AF143" s="89">
        <f t="shared" si="20"/>
        <v>0</v>
      </c>
    </row>
    <row r="144" spans="1:32" ht="13.5" customHeight="1" x14ac:dyDescent="0.2">
      <c r="A144" s="236"/>
      <c r="B144" s="237"/>
      <c r="C144" s="857" t="s">
        <v>294</v>
      </c>
      <c r="D144" s="97" t="s">
        <v>335</v>
      </c>
      <c r="E144" s="241">
        <v>157</v>
      </c>
      <c r="F144" s="241">
        <v>1</v>
      </c>
      <c r="G144" s="241">
        <v>9</v>
      </c>
      <c r="H144" s="241">
        <v>0</v>
      </c>
      <c r="I144" s="241">
        <v>2</v>
      </c>
      <c r="J144" s="241">
        <v>0</v>
      </c>
      <c r="K144" s="241">
        <v>5</v>
      </c>
      <c r="L144" s="241">
        <v>0</v>
      </c>
      <c r="M144" s="241">
        <v>1</v>
      </c>
      <c r="N144" s="241">
        <v>0</v>
      </c>
      <c r="O144" s="241">
        <v>1</v>
      </c>
      <c r="P144" s="241">
        <v>0</v>
      </c>
      <c r="Q144" s="241">
        <v>5</v>
      </c>
      <c r="R144" s="241">
        <v>9</v>
      </c>
      <c r="S144" s="241">
        <v>0</v>
      </c>
      <c r="T144" s="241">
        <v>37</v>
      </c>
      <c r="U144" s="241">
        <v>0</v>
      </c>
      <c r="V144" s="241">
        <v>8</v>
      </c>
      <c r="W144" s="241">
        <v>13</v>
      </c>
      <c r="X144" s="241">
        <f t="shared" si="18"/>
        <v>248</v>
      </c>
      <c r="Y144" s="241">
        <v>321</v>
      </c>
      <c r="Z144" s="436">
        <f t="shared" si="17"/>
        <v>0.77258566978193144</v>
      </c>
      <c r="AA144" s="430">
        <v>254708</v>
      </c>
      <c r="AB144" s="422">
        <f t="shared" si="19"/>
        <v>9.7366396029963727E-4</v>
      </c>
      <c r="AC144" s="219"/>
      <c r="AE144" s="89">
        <v>266106</v>
      </c>
      <c r="AF144" s="89">
        <f t="shared" si="20"/>
        <v>-265785</v>
      </c>
    </row>
    <row r="145" spans="1:32" ht="13.5" customHeight="1" x14ac:dyDescent="0.2">
      <c r="A145" s="236"/>
      <c r="B145" s="237"/>
      <c r="C145" s="857"/>
      <c r="D145" s="97" t="s">
        <v>77</v>
      </c>
      <c r="E145" s="241">
        <v>177</v>
      </c>
      <c r="F145" s="241">
        <v>1</v>
      </c>
      <c r="G145" s="241">
        <v>9</v>
      </c>
      <c r="H145" s="241">
        <v>0</v>
      </c>
      <c r="I145" s="241">
        <v>2</v>
      </c>
      <c r="J145" s="241">
        <v>0</v>
      </c>
      <c r="K145" s="241">
        <v>5</v>
      </c>
      <c r="L145" s="241">
        <v>0</v>
      </c>
      <c r="M145" s="241">
        <v>1</v>
      </c>
      <c r="N145" s="241">
        <v>0</v>
      </c>
      <c r="O145" s="241">
        <v>1</v>
      </c>
      <c r="P145" s="241">
        <v>0</v>
      </c>
      <c r="Q145" s="241">
        <v>9</v>
      </c>
      <c r="R145" s="241">
        <v>11</v>
      </c>
      <c r="S145" s="241">
        <v>0</v>
      </c>
      <c r="T145" s="241">
        <v>49</v>
      </c>
      <c r="U145" s="241">
        <v>0</v>
      </c>
      <c r="V145" s="241">
        <v>12</v>
      </c>
      <c r="W145" s="241">
        <v>14</v>
      </c>
      <c r="X145" s="241">
        <f t="shared" si="18"/>
        <v>291</v>
      </c>
      <c r="Y145" s="241">
        <v>434</v>
      </c>
      <c r="Z145" s="436">
        <f t="shared" si="17"/>
        <v>0.67050691244239635</v>
      </c>
      <c r="AA145" s="430">
        <v>272464</v>
      </c>
      <c r="AB145" s="422">
        <f t="shared" si="19"/>
        <v>1.0680310059310587E-3</v>
      </c>
      <c r="AC145" s="219"/>
      <c r="AE145" s="89">
        <v>281822</v>
      </c>
      <c r="AF145" s="89">
        <f t="shared" si="20"/>
        <v>-281388</v>
      </c>
    </row>
    <row r="146" spans="1:32" ht="13.5" customHeight="1" x14ac:dyDescent="0.2">
      <c r="A146" s="236"/>
      <c r="B146" s="237"/>
      <c r="C146" s="857" t="s">
        <v>321</v>
      </c>
      <c r="D146" s="97" t="s">
        <v>335</v>
      </c>
      <c r="E146" s="241">
        <v>0</v>
      </c>
      <c r="F146" s="241">
        <v>0</v>
      </c>
      <c r="G146" s="241">
        <v>0</v>
      </c>
      <c r="H146" s="241">
        <v>0</v>
      </c>
      <c r="I146" s="241">
        <v>0</v>
      </c>
      <c r="J146" s="241">
        <v>0</v>
      </c>
      <c r="K146" s="241">
        <v>0</v>
      </c>
      <c r="L146" s="241">
        <v>0</v>
      </c>
      <c r="M146" s="241">
        <v>0</v>
      </c>
      <c r="N146" s="241">
        <v>0</v>
      </c>
      <c r="O146" s="241">
        <v>0</v>
      </c>
      <c r="P146" s="241">
        <v>0</v>
      </c>
      <c r="Q146" s="241">
        <v>0</v>
      </c>
      <c r="R146" s="241">
        <v>0</v>
      </c>
      <c r="S146" s="241">
        <v>0</v>
      </c>
      <c r="T146" s="241">
        <v>0</v>
      </c>
      <c r="U146" s="241">
        <v>0</v>
      </c>
      <c r="V146" s="241">
        <v>0</v>
      </c>
      <c r="W146" s="241">
        <v>0</v>
      </c>
      <c r="X146" s="241">
        <f t="shared" si="18"/>
        <v>0</v>
      </c>
      <c r="Y146" s="241">
        <v>0</v>
      </c>
      <c r="Z146" s="436">
        <f t="shared" si="17"/>
        <v>0</v>
      </c>
      <c r="AA146" s="430">
        <v>19</v>
      </c>
      <c r="AB146" s="422">
        <f t="shared" si="19"/>
        <v>0</v>
      </c>
      <c r="AC146" s="219"/>
      <c r="AE146" s="89">
        <v>36</v>
      </c>
      <c r="AF146" s="89">
        <f t="shared" si="20"/>
        <v>-36</v>
      </c>
    </row>
    <row r="147" spans="1:32" ht="13.5" customHeight="1" x14ac:dyDescent="0.2">
      <c r="A147" s="236"/>
      <c r="B147" s="237"/>
      <c r="C147" s="857"/>
      <c r="D147" s="97" t="s">
        <v>77</v>
      </c>
      <c r="E147" s="241">
        <v>0</v>
      </c>
      <c r="F147" s="241">
        <v>0</v>
      </c>
      <c r="G147" s="241">
        <v>0</v>
      </c>
      <c r="H147" s="241">
        <v>0</v>
      </c>
      <c r="I147" s="241">
        <v>0</v>
      </c>
      <c r="J147" s="241">
        <v>0</v>
      </c>
      <c r="K147" s="241">
        <v>0</v>
      </c>
      <c r="L147" s="241">
        <v>0</v>
      </c>
      <c r="M147" s="241">
        <v>0</v>
      </c>
      <c r="N147" s="241">
        <v>0</v>
      </c>
      <c r="O147" s="241">
        <v>0</v>
      </c>
      <c r="P147" s="241">
        <v>0</v>
      </c>
      <c r="Q147" s="241">
        <v>0</v>
      </c>
      <c r="R147" s="241">
        <v>0</v>
      </c>
      <c r="S147" s="241">
        <v>0</v>
      </c>
      <c r="T147" s="241">
        <v>0</v>
      </c>
      <c r="U147" s="241">
        <v>0</v>
      </c>
      <c r="V147" s="241">
        <v>0</v>
      </c>
      <c r="W147" s="241">
        <v>0</v>
      </c>
      <c r="X147" s="241">
        <f t="shared" si="18"/>
        <v>0</v>
      </c>
      <c r="Y147" s="241">
        <v>0</v>
      </c>
      <c r="Z147" s="436">
        <f t="shared" si="17"/>
        <v>0</v>
      </c>
      <c r="AA147" s="430">
        <v>19</v>
      </c>
      <c r="AB147" s="422">
        <f t="shared" si="19"/>
        <v>0</v>
      </c>
      <c r="AC147" s="219"/>
      <c r="AE147" s="89">
        <v>36</v>
      </c>
      <c r="AF147" s="89">
        <f t="shared" si="20"/>
        <v>-36</v>
      </c>
    </row>
    <row r="148" spans="1:32" ht="13.5" customHeight="1" x14ac:dyDescent="0.2">
      <c r="A148" s="236"/>
      <c r="B148" s="235"/>
      <c r="C148" s="857" t="s">
        <v>337</v>
      </c>
      <c r="D148" s="97" t="s">
        <v>335</v>
      </c>
      <c r="E148" s="241">
        <v>0</v>
      </c>
      <c r="F148" s="241">
        <v>0</v>
      </c>
      <c r="G148" s="241">
        <v>0</v>
      </c>
      <c r="H148" s="241">
        <v>0</v>
      </c>
      <c r="I148" s="241">
        <v>0</v>
      </c>
      <c r="J148" s="241">
        <v>0</v>
      </c>
      <c r="K148" s="241">
        <v>0</v>
      </c>
      <c r="L148" s="241">
        <v>0</v>
      </c>
      <c r="M148" s="241">
        <v>0</v>
      </c>
      <c r="N148" s="241">
        <v>0</v>
      </c>
      <c r="O148" s="241">
        <v>0</v>
      </c>
      <c r="P148" s="241">
        <v>0</v>
      </c>
      <c r="Q148" s="241">
        <v>0</v>
      </c>
      <c r="R148" s="241">
        <v>0</v>
      </c>
      <c r="S148" s="241">
        <v>0</v>
      </c>
      <c r="T148" s="241">
        <v>0</v>
      </c>
      <c r="U148" s="241">
        <v>0</v>
      </c>
      <c r="V148" s="241">
        <v>0</v>
      </c>
      <c r="W148" s="241">
        <v>0</v>
      </c>
      <c r="X148" s="241">
        <f t="shared" si="18"/>
        <v>0</v>
      </c>
      <c r="Y148" s="241">
        <v>0</v>
      </c>
      <c r="Z148" s="436">
        <f t="shared" si="17"/>
        <v>0</v>
      </c>
      <c r="AA148" s="430">
        <v>26</v>
      </c>
      <c r="AB148" s="422">
        <f t="shared" si="19"/>
        <v>0</v>
      </c>
      <c r="AC148" s="219"/>
      <c r="AE148" s="89">
        <v>53</v>
      </c>
      <c r="AF148" s="89">
        <f t="shared" si="20"/>
        <v>-53</v>
      </c>
    </row>
    <row r="149" spans="1:32" ht="13.5" customHeight="1" thickBot="1" x14ac:dyDescent="0.25">
      <c r="A149" s="236"/>
      <c r="B149" s="235"/>
      <c r="C149" s="858"/>
      <c r="D149" s="99" t="s">
        <v>77</v>
      </c>
      <c r="E149" s="242">
        <v>0</v>
      </c>
      <c r="F149" s="242">
        <v>0</v>
      </c>
      <c r="G149" s="242">
        <v>0</v>
      </c>
      <c r="H149" s="242">
        <v>0</v>
      </c>
      <c r="I149" s="242">
        <v>0</v>
      </c>
      <c r="J149" s="242">
        <v>0</v>
      </c>
      <c r="K149" s="242">
        <v>0</v>
      </c>
      <c r="L149" s="242">
        <v>0</v>
      </c>
      <c r="M149" s="242">
        <v>0</v>
      </c>
      <c r="N149" s="242">
        <v>0</v>
      </c>
      <c r="O149" s="242">
        <v>0</v>
      </c>
      <c r="P149" s="242">
        <v>0</v>
      </c>
      <c r="Q149" s="242">
        <v>0</v>
      </c>
      <c r="R149" s="242">
        <v>0</v>
      </c>
      <c r="S149" s="242">
        <v>0</v>
      </c>
      <c r="T149" s="242">
        <v>0</v>
      </c>
      <c r="U149" s="242">
        <v>0</v>
      </c>
      <c r="V149" s="242">
        <v>0</v>
      </c>
      <c r="W149" s="242">
        <v>0</v>
      </c>
      <c r="X149" s="241">
        <f t="shared" si="18"/>
        <v>0</v>
      </c>
      <c r="Y149" s="242">
        <v>0</v>
      </c>
      <c r="Z149" s="437">
        <f t="shared" si="17"/>
        <v>0</v>
      </c>
      <c r="AA149" s="431">
        <v>33</v>
      </c>
      <c r="AB149" s="423">
        <f t="shared" si="19"/>
        <v>0</v>
      </c>
      <c r="AC149" s="219"/>
      <c r="AE149" s="89">
        <v>53</v>
      </c>
      <c r="AF149" s="89">
        <f t="shared" si="20"/>
        <v>-53</v>
      </c>
    </row>
    <row r="150" spans="1:32" ht="13.5" customHeight="1" x14ac:dyDescent="0.2">
      <c r="A150" s="236"/>
      <c r="B150" s="838" t="s">
        <v>322</v>
      </c>
      <c r="C150" s="839"/>
      <c r="D150" s="94" t="s">
        <v>335</v>
      </c>
      <c r="E150" s="55">
        <f>SUM(E152,E154,E156,E158,E160,E162,E164)</f>
        <v>14</v>
      </c>
      <c r="F150" s="55">
        <f t="shared" ref="F150:W150" si="21">SUM(F152,F154,F156,F158,F160,F162,F164)</f>
        <v>7</v>
      </c>
      <c r="G150" s="55">
        <f t="shared" si="21"/>
        <v>7</v>
      </c>
      <c r="H150" s="55">
        <f t="shared" si="21"/>
        <v>0</v>
      </c>
      <c r="I150" s="55">
        <f t="shared" si="21"/>
        <v>3</v>
      </c>
      <c r="J150" s="55">
        <f t="shared" si="21"/>
        <v>1</v>
      </c>
      <c r="K150" s="55">
        <f t="shared" si="21"/>
        <v>0</v>
      </c>
      <c r="L150" s="55">
        <f t="shared" si="21"/>
        <v>6</v>
      </c>
      <c r="M150" s="55">
        <f t="shared" si="21"/>
        <v>0</v>
      </c>
      <c r="N150" s="55">
        <f t="shared" si="21"/>
        <v>0</v>
      </c>
      <c r="O150" s="55">
        <f t="shared" si="21"/>
        <v>1</v>
      </c>
      <c r="P150" s="55">
        <f t="shared" si="21"/>
        <v>0</v>
      </c>
      <c r="Q150" s="55">
        <f t="shared" si="21"/>
        <v>4</v>
      </c>
      <c r="R150" s="55">
        <f t="shared" si="21"/>
        <v>1</v>
      </c>
      <c r="S150" s="55">
        <f t="shared" si="21"/>
        <v>1</v>
      </c>
      <c r="T150" s="55">
        <f t="shared" si="21"/>
        <v>6</v>
      </c>
      <c r="U150" s="55">
        <f t="shared" si="21"/>
        <v>0</v>
      </c>
      <c r="V150" s="55">
        <f t="shared" si="21"/>
        <v>2</v>
      </c>
      <c r="W150" s="55">
        <f t="shared" si="21"/>
        <v>9</v>
      </c>
      <c r="X150" s="55">
        <f t="shared" ref="X150" si="22">SUM(X152,X154,X156,X158,X160,X162,X164)</f>
        <v>62</v>
      </c>
      <c r="Y150" s="55">
        <f t="shared" ref="Y150:Y151" si="23">Y152+Y154+Y156+Y158+Y160+Y162+Y164</f>
        <v>79</v>
      </c>
      <c r="Z150" s="438">
        <f t="shared" si="17"/>
        <v>0.78481012658227844</v>
      </c>
      <c r="AA150" s="432">
        <v>1231</v>
      </c>
      <c r="AB150" s="406">
        <f t="shared" si="19"/>
        <v>5.0365556458164096E-2</v>
      </c>
      <c r="AC150" s="131"/>
      <c r="AE150" s="89">
        <v>3109</v>
      </c>
      <c r="AF150" s="89">
        <f t="shared" si="20"/>
        <v>-3030</v>
      </c>
    </row>
    <row r="151" spans="1:32" ht="13.5" customHeight="1" thickBot="1" x14ac:dyDescent="0.25">
      <c r="A151" s="236"/>
      <c r="B151" s="840"/>
      <c r="C151" s="839"/>
      <c r="D151" s="95" t="s">
        <v>77</v>
      </c>
      <c r="E151" s="105">
        <f>SUM(E153,E155,E157,E159,E161,E163,E165)</f>
        <v>16</v>
      </c>
      <c r="F151" s="105">
        <f t="shared" ref="F151:W151" si="24">SUM(F153,F155,F157,F159,F161,F163,F165)</f>
        <v>7</v>
      </c>
      <c r="G151" s="105">
        <f t="shared" si="24"/>
        <v>7</v>
      </c>
      <c r="H151" s="105">
        <f t="shared" si="24"/>
        <v>0</v>
      </c>
      <c r="I151" s="105">
        <f t="shared" si="24"/>
        <v>3</v>
      </c>
      <c r="J151" s="105">
        <f t="shared" si="24"/>
        <v>1</v>
      </c>
      <c r="K151" s="105">
        <f t="shared" si="24"/>
        <v>0</v>
      </c>
      <c r="L151" s="105">
        <f t="shared" si="24"/>
        <v>6</v>
      </c>
      <c r="M151" s="105">
        <f t="shared" si="24"/>
        <v>0</v>
      </c>
      <c r="N151" s="105">
        <f t="shared" si="24"/>
        <v>0</v>
      </c>
      <c r="O151" s="105">
        <f t="shared" si="24"/>
        <v>1</v>
      </c>
      <c r="P151" s="105">
        <f t="shared" si="24"/>
        <v>0</v>
      </c>
      <c r="Q151" s="105">
        <f t="shared" si="24"/>
        <v>4</v>
      </c>
      <c r="R151" s="105">
        <f t="shared" si="24"/>
        <v>1</v>
      </c>
      <c r="S151" s="105">
        <f t="shared" si="24"/>
        <v>1</v>
      </c>
      <c r="T151" s="105">
        <f t="shared" si="24"/>
        <v>6</v>
      </c>
      <c r="U151" s="105">
        <f t="shared" si="24"/>
        <v>0</v>
      </c>
      <c r="V151" s="105">
        <f t="shared" si="24"/>
        <v>2</v>
      </c>
      <c r="W151" s="105">
        <f t="shared" si="24"/>
        <v>9</v>
      </c>
      <c r="X151" s="105">
        <f t="shared" ref="X151" si="25">SUM(X153,X155,X157,X159,X161,X163,X165)</f>
        <v>64</v>
      </c>
      <c r="Y151" s="105">
        <f t="shared" si="23"/>
        <v>145</v>
      </c>
      <c r="Z151" s="439">
        <f t="shared" si="17"/>
        <v>0.44137931034482758</v>
      </c>
      <c r="AA151" s="433">
        <v>2059</v>
      </c>
      <c r="AB151" s="407">
        <f t="shared" si="19"/>
        <v>3.1083050024283632E-2</v>
      </c>
      <c r="AC151" s="131"/>
      <c r="AE151" s="89">
        <v>9058</v>
      </c>
      <c r="AF151" s="89">
        <f t="shared" si="20"/>
        <v>-8913</v>
      </c>
    </row>
    <row r="152" spans="1:32" ht="13.5" customHeight="1" x14ac:dyDescent="0.2">
      <c r="A152" s="236"/>
      <c r="B152" s="236"/>
      <c r="C152" s="859" t="s">
        <v>281</v>
      </c>
      <c r="D152" s="96" t="s">
        <v>335</v>
      </c>
      <c r="E152" s="241">
        <v>0</v>
      </c>
      <c r="F152" s="241">
        <v>0</v>
      </c>
      <c r="G152" s="241">
        <v>0</v>
      </c>
      <c r="H152" s="241">
        <v>0</v>
      </c>
      <c r="I152" s="241">
        <v>0</v>
      </c>
      <c r="J152" s="241">
        <v>0</v>
      </c>
      <c r="K152" s="241">
        <v>0</v>
      </c>
      <c r="L152" s="241">
        <v>0</v>
      </c>
      <c r="M152" s="241">
        <v>0</v>
      </c>
      <c r="N152" s="241">
        <v>0</v>
      </c>
      <c r="O152" s="241">
        <v>0</v>
      </c>
      <c r="P152" s="241">
        <v>0</v>
      </c>
      <c r="Q152" s="241">
        <v>0</v>
      </c>
      <c r="R152" s="241">
        <v>0</v>
      </c>
      <c r="S152" s="241">
        <v>0</v>
      </c>
      <c r="T152" s="241">
        <v>1</v>
      </c>
      <c r="U152" s="241">
        <v>0</v>
      </c>
      <c r="V152" s="241">
        <v>0</v>
      </c>
      <c r="W152" s="241">
        <v>0</v>
      </c>
      <c r="X152" s="241">
        <f>SUM(E152:W152)</f>
        <v>1</v>
      </c>
      <c r="Y152" s="241">
        <v>0</v>
      </c>
      <c r="Z152" s="436">
        <f t="shared" si="17"/>
        <v>0</v>
      </c>
      <c r="AA152" s="430">
        <v>260</v>
      </c>
      <c r="AB152" s="422">
        <f t="shared" si="19"/>
        <v>3.8461538461538464E-3</v>
      </c>
      <c r="AC152" s="219"/>
      <c r="AE152" s="89">
        <v>1340</v>
      </c>
      <c r="AF152" s="89">
        <f t="shared" si="20"/>
        <v>-1340</v>
      </c>
    </row>
    <row r="153" spans="1:32" ht="13.5" customHeight="1" x14ac:dyDescent="0.2">
      <c r="A153" s="236"/>
      <c r="B153" s="237"/>
      <c r="C153" s="857"/>
      <c r="D153" s="97" t="s">
        <v>77</v>
      </c>
      <c r="E153" s="241">
        <v>0</v>
      </c>
      <c r="F153" s="241">
        <v>0</v>
      </c>
      <c r="G153" s="241">
        <v>0</v>
      </c>
      <c r="H153" s="241">
        <v>0</v>
      </c>
      <c r="I153" s="241">
        <v>0</v>
      </c>
      <c r="J153" s="241">
        <v>0</v>
      </c>
      <c r="K153" s="241">
        <v>0</v>
      </c>
      <c r="L153" s="241">
        <v>0</v>
      </c>
      <c r="M153" s="241">
        <v>0</v>
      </c>
      <c r="N153" s="241">
        <v>0</v>
      </c>
      <c r="O153" s="241">
        <v>0</v>
      </c>
      <c r="P153" s="241">
        <v>0</v>
      </c>
      <c r="Q153" s="241">
        <v>0</v>
      </c>
      <c r="R153" s="241">
        <v>0</v>
      </c>
      <c r="S153" s="241">
        <v>0</v>
      </c>
      <c r="T153" s="241">
        <v>1</v>
      </c>
      <c r="U153" s="241">
        <v>0</v>
      </c>
      <c r="V153" s="241">
        <v>0</v>
      </c>
      <c r="W153" s="241">
        <v>0</v>
      </c>
      <c r="X153" s="241">
        <f t="shared" ref="X153:X165" si="26">SUM(E153:W153)</f>
        <v>1</v>
      </c>
      <c r="Y153" s="241">
        <v>0</v>
      </c>
      <c r="Z153" s="436">
        <f t="shared" si="17"/>
        <v>0</v>
      </c>
      <c r="AA153" s="430">
        <v>918</v>
      </c>
      <c r="AB153" s="422">
        <f t="shared" si="19"/>
        <v>1.0893246187363835E-3</v>
      </c>
      <c r="AC153" s="219"/>
      <c r="AE153" s="89">
        <v>6809</v>
      </c>
      <c r="AF153" s="89">
        <f t="shared" si="20"/>
        <v>-6809</v>
      </c>
    </row>
    <row r="154" spans="1:32" ht="13.5" customHeight="1" x14ac:dyDescent="0.2">
      <c r="A154" s="236"/>
      <c r="B154" s="237"/>
      <c r="C154" s="857" t="s">
        <v>295</v>
      </c>
      <c r="D154" s="97" t="s">
        <v>335</v>
      </c>
      <c r="E154" s="241">
        <v>0</v>
      </c>
      <c r="F154" s="241">
        <v>0</v>
      </c>
      <c r="G154" s="241">
        <v>0</v>
      </c>
      <c r="H154" s="241">
        <v>0</v>
      </c>
      <c r="I154" s="241">
        <v>0</v>
      </c>
      <c r="J154" s="241">
        <v>0</v>
      </c>
      <c r="K154" s="241">
        <v>0</v>
      </c>
      <c r="L154" s="241">
        <v>0</v>
      </c>
      <c r="M154" s="241">
        <v>0</v>
      </c>
      <c r="N154" s="241">
        <v>0</v>
      </c>
      <c r="O154" s="241">
        <v>0</v>
      </c>
      <c r="P154" s="241">
        <v>0</v>
      </c>
      <c r="Q154" s="241">
        <v>0</v>
      </c>
      <c r="R154" s="241">
        <v>0</v>
      </c>
      <c r="S154" s="241">
        <v>0</v>
      </c>
      <c r="T154" s="241">
        <v>0</v>
      </c>
      <c r="U154" s="241">
        <v>0</v>
      </c>
      <c r="V154" s="241">
        <v>0</v>
      </c>
      <c r="W154" s="241">
        <v>0</v>
      </c>
      <c r="X154" s="241">
        <f t="shared" si="26"/>
        <v>0</v>
      </c>
      <c r="Y154" s="241">
        <v>0</v>
      </c>
      <c r="Z154" s="436">
        <f t="shared" si="17"/>
        <v>0</v>
      </c>
      <c r="AA154" s="430">
        <v>0</v>
      </c>
      <c r="AB154" s="422">
        <f t="shared" si="19"/>
        <v>0</v>
      </c>
      <c r="AC154" s="219"/>
      <c r="AE154" s="89">
        <v>0</v>
      </c>
      <c r="AF154" s="89">
        <f t="shared" si="20"/>
        <v>0</v>
      </c>
    </row>
    <row r="155" spans="1:32" ht="13.5" customHeight="1" x14ac:dyDescent="0.2">
      <c r="A155" s="236"/>
      <c r="B155" s="237"/>
      <c r="C155" s="857"/>
      <c r="D155" s="97" t="s">
        <v>77</v>
      </c>
      <c r="E155" s="241">
        <v>0</v>
      </c>
      <c r="F155" s="241">
        <v>0</v>
      </c>
      <c r="G155" s="241">
        <v>0</v>
      </c>
      <c r="H155" s="241">
        <v>0</v>
      </c>
      <c r="I155" s="241">
        <v>0</v>
      </c>
      <c r="J155" s="241">
        <v>0</v>
      </c>
      <c r="K155" s="241">
        <v>0</v>
      </c>
      <c r="L155" s="241">
        <v>0</v>
      </c>
      <c r="M155" s="241">
        <v>0</v>
      </c>
      <c r="N155" s="241">
        <v>0</v>
      </c>
      <c r="O155" s="241">
        <v>0</v>
      </c>
      <c r="P155" s="241">
        <v>0</v>
      </c>
      <c r="Q155" s="241">
        <v>0</v>
      </c>
      <c r="R155" s="241">
        <v>0</v>
      </c>
      <c r="S155" s="241">
        <v>0</v>
      </c>
      <c r="T155" s="241">
        <v>0</v>
      </c>
      <c r="U155" s="241">
        <v>0</v>
      </c>
      <c r="V155" s="241">
        <v>0</v>
      </c>
      <c r="W155" s="241">
        <v>0</v>
      </c>
      <c r="X155" s="241">
        <f t="shared" si="26"/>
        <v>0</v>
      </c>
      <c r="Y155" s="241">
        <v>0</v>
      </c>
      <c r="Z155" s="436">
        <f t="shared" si="17"/>
        <v>0</v>
      </c>
      <c r="AA155" s="430">
        <v>0</v>
      </c>
      <c r="AB155" s="422">
        <f t="shared" si="19"/>
        <v>0</v>
      </c>
      <c r="AC155" s="219"/>
      <c r="AE155" s="89">
        <v>0</v>
      </c>
      <c r="AF155" s="89">
        <f t="shared" si="20"/>
        <v>0</v>
      </c>
    </row>
    <row r="156" spans="1:32" ht="13.5" customHeight="1" x14ac:dyDescent="0.2">
      <c r="A156" s="236"/>
      <c r="B156" s="237"/>
      <c r="C156" s="857" t="s">
        <v>151</v>
      </c>
      <c r="D156" s="97" t="s">
        <v>335</v>
      </c>
      <c r="E156" s="241">
        <v>0</v>
      </c>
      <c r="F156" s="241">
        <v>0</v>
      </c>
      <c r="G156" s="241">
        <v>0</v>
      </c>
      <c r="H156" s="241">
        <v>0</v>
      </c>
      <c r="I156" s="241">
        <v>0</v>
      </c>
      <c r="J156" s="241">
        <v>0</v>
      </c>
      <c r="K156" s="241">
        <v>0</v>
      </c>
      <c r="L156" s="241">
        <v>0</v>
      </c>
      <c r="M156" s="241">
        <v>0</v>
      </c>
      <c r="N156" s="241">
        <v>0</v>
      </c>
      <c r="O156" s="241">
        <v>0</v>
      </c>
      <c r="P156" s="241">
        <v>0</v>
      </c>
      <c r="Q156" s="241">
        <v>0</v>
      </c>
      <c r="R156" s="241">
        <v>0</v>
      </c>
      <c r="S156" s="241">
        <v>0</v>
      </c>
      <c r="T156" s="241">
        <v>0</v>
      </c>
      <c r="U156" s="241">
        <v>0</v>
      </c>
      <c r="V156" s="241">
        <v>0</v>
      </c>
      <c r="W156" s="241">
        <v>0</v>
      </c>
      <c r="X156" s="241">
        <f t="shared" si="26"/>
        <v>0</v>
      </c>
      <c r="Y156" s="241">
        <v>0</v>
      </c>
      <c r="Z156" s="436">
        <f t="shared" si="17"/>
        <v>0</v>
      </c>
      <c r="AA156" s="430">
        <v>55</v>
      </c>
      <c r="AB156" s="422">
        <f t="shared" si="19"/>
        <v>0</v>
      </c>
      <c r="AC156" s="219"/>
      <c r="AE156" s="89">
        <v>164</v>
      </c>
      <c r="AF156" s="89">
        <f t="shared" si="20"/>
        <v>-164</v>
      </c>
    </row>
    <row r="157" spans="1:32" ht="13.5" customHeight="1" x14ac:dyDescent="0.2">
      <c r="A157" s="236"/>
      <c r="B157" s="237"/>
      <c r="C157" s="857"/>
      <c r="D157" s="97" t="s">
        <v>77</v>
      </c>
      <c r="E157" s="241">
        <v>0</v>
      </c>
      <c r="F157" s="241">
        <v>0</v>
      </c>
      <c r="G157" s="241">
        <v>0</v>
      </c>
      <c r="H157" s="241">
        <v>0</v>
      </c>
      <c r="I157" s="241">
        <v>0</v>
      </c>
      <c r="J157" s="241">
        <v>0</v>
      </c>
      <c r="K157" s="241">
        <v>0</v>
      </c>
      <c r="L157" s="241">
        <v>0</v>
      </c>
      <c r="M157" s="241">
        <v>0</v>
      </c>
      <c r="N157" s="241">
        <v>0</v>
      </c>
      <c r="O157" s="241">
        <v>0</v>
      </c>
      <c r="P157" s="241">
        <v>0</v>
      </c>
      <c r="Q157" s="241">
        <v>0</v>
      </c>
      <c r="R157" s="241">
        <v>0</v>
      </c>
      <c r="S157" s="241">
        <v>0</v>
      </c>
      <c r="T157" s="241">
        <v>0</v>
      </c>
      <c r="U157" s="241">
        <v>0</v>
      </c>
      <c r="V157" s="241">
        <v>0</v>
      </c>
      <c r="W157" s="241">
        <v>0</v>
      </c>
      <c r="X157" s="241">
        <f t="shared" si="26"/>
        <v>0</v>
      </c>
      <c r="Y157" s="241">
        <v>0</v>
      </c>
      <c r="Z157" s="436">
        <f t="shared" si="17"/>
        <v>0</v>
      </c>
      <c r="AA157" s="430">
        <v>56</v>
      </c>
      <c r="AB157" s="422">
        <f t="shared" si="19"/>
        <v>0</v>
      </c>
      <c r="AC157" s="219"/>
      <c r="AE157" s="89">
        <v>172</v>
      </c>
      <c r="AF157" s="89">
        <f t="shared" si="20"/>
        <v>-172</v>
      </c>
    </row>
    <row r="158" spans="1:32" ht="13.5" customHeight="1" x14ac:dyDescent="0.2">
      <c r="A158" s="236"/>
      <c r="B158" s="237"/>
      <c r="C158" s="857" t="s">
        <v>152</v>
      </c>
      <c r="D158" s="97" t="s">
        <v>335</v>
      </c>
      <c r="E158" s="241">
        <v>11</v>
      </c>
      <c r="F158" s="241">
        <v>0</v>
      </c>
      <c r="G158" s="241">
        <v>7</v>
      </c>
      <c r="H158" s="241">
        <v>0</v>
      </c>
      <c r="I158" s="241">
        <v>0</v>
      </c>
      <c r="J158" s="241">
        <v>1</v>
      </c>
      <c r="K158" s="241">
        <v>0</v>
      </c>
      <c r="L158" s="241">
        <v>3</v>
      </c>
      <c r="M158" s="241">
        <v>0</v>
      </c>
      <c r="N158" s="241">
        <v>0</v>
      </c>
      <c r="O158" s="241">
        <v>0</v>
      </c>
      <c r="P158" s="241">
        <v>0</v>
      </c>
      <c r="Q158" s="241">
        <v>4</v>
      </c>
      <c r="R158" s="241">
        <v>0</v>
      </c>
      <c r="S158" s="241">
        <v>0</v>
      </c>
      <c r="T158" s="241">
        <v>2</v>
      </c>
      <c r="U158" s="241">
        <v>0</v>
      </c>
      <c r="V158" s="241">
        <v>2</v>
      </c>
      <c r="W158" s="241">
        <v>7</v>
      </c>
      <c r="X158" s="241">
        <f t="shared" si="26"/>
        <v>37</v>
      </c>
      <c r="Y158" s="241">
        <v>50</v>
      </c>
      <c r="Z158" s="436">
        <f t="shared" si="17"/>
        <v>0.74</v>
      </c>
      <c r="AA158" s="430">
        <v>268</v>
      </c>
      <c r="AB158" s="422">
        <f t="shared" si="19"/>
        <v>0.13805970149253732</v>
      </c>
      <c r="AC158" s="219"/>
      <c r="AE158" s="89">
        <v>381</v>
      </c>
      <c r="AF158" s="89">
        <f t="shared" si="20"/>
        <v>-331</v>
      </c>
    </row>
    <row r="159" spans="1:32" ht="13.5" customHeight="1" x14ac:dyDescent="0.2">
      <c r="A159" s="236"/>
      <c r="B159" s="237"/>
      <c r="C159" s="857"/>
      <c r="D159" s="97" t="s">
        <v>77</v>
      </c>
      <c r="E159" s="241">
        <v>13</v>
      </c>
      <c r="F159" s="241">
        <v>0</v>
      </c>
      <c r="G159" s="241">
        <v>7</v>
      </c>
      <c r="H159" s="241">
        <v>0</v>
      </c>
      <c r="I159" s="241">
        <v>0</v>
      </c>
      <c r="J159" s="241">
        <v>1</v>
      </c>
      <c r="K159" s="241">
        <v>0</v>
      </c>
      <c r="L159" s="241">
        <v>3</v>
      </c>
      <c r="M159" s="241">
        <v>0</v>
      </c>
      <c r="N159" s="241">
        <v>0</v>
      </c>
      <c r="O159" s="241">
        <v>0</v>
      </c>
      <c r="P159" s="241">
        <v>0</v>
      </c>
      <c r="Q159" s="241">
        <v>4</v>
      </c>
      <c r="R159" s="241">
        <v>0</v>
      </c>
      <c r="S159" s="241">
        <v>0</v>
      </c>
      <c r="T159" s="241">
        <v>2</v>
      </c>
      <c r="U159" s="241">
        <v>0</v>
      </c>
      <c r="V159" s="241">
        <v>2</v>
      </c>
      <c r="W159" s="241">
        <v>7</v>
      </c>
      <c r="X159" s="241">
        <f t="shared" si="26"/>
        <v>39</v>
      </c>
      <c r="Y159" s="241">
        <v>108</v>
      </c>
      <c r="Z159" s="436">
        <f t="shared" si="17"/>
        <v>0.3611111111111111</v>
      </c>
      <c r="AA159" s="430">
        <v>364</v>
      </c>
      <c r="AB159" s="422">
        <f t="shared" si="19"/>
        <v>0.10714285714285714</v>
      </c>
      <c r="AC159" s="219"/>
      <c r="AE159" s="89">
        <v>396</v>
      </c>
      <c r="AF159" s="89">
        <f t="shared" si="20"/>
        <v>-288</v>
      </c>
    </row>
    <row r="160" spans="1:32" ht="13.5" customHeight="1" x14ac:dyDescent="0.2">
      <c r="A160" s="236"/>
      <c r="B160" s="237"/>
      <c r="C160" s="857" t="s">
        <v>153</v>
      </c>
      <c r="D160" s="97" t="s">
        <v>335</v>
      </c>
      <c r="E160" s="241">
        <v>0</v>
      </c>
      <c r="F160" s="241">
        <v>0</v>
      </c>
      <c r="G160" s="241">
        <v>0</v>
      </c>
      <c r="H160" s="241">
        <v>0</v>
      </c>
      <c r="I160" s="241">
        <v>0</v>
      </c>
      <c r="J160" s="241">
        <v>0</v>
      </c>
      <c r="K160" s="241">
        <v>0</v>
      </c>
      <c r="L160" s="241">
        <v>0</v>
      </c>
      <c r="M160" s="241">
        <v>0</v>
      </c>
      <c r="N160" s="241">
        <v>0</v>
      </c>
      <c r="O160" s="241">
        <v>0</v>
      </c>
      <c r="P160" s="241">
        <v>0</v>
      </c>
      <c r="Q160" s="241">
        <v>0</v>
      </c>
      <c r="R160" s="241">
        <v>0</v>
      </c>
      <c r="S160" s="241">
        <v>0</v>
      </c>
      <c r="T160" s="241">
        <v>0</v>
      </c>
      <c r="U160" s="241">
        <v>0</v>
      </c>
      <c r="V160" s="241">
        <v>0</v>
      </c>
      <c r="W160" s="241">
        <v>0</v>
      </c>
      <c r="X160" s="241">
        <f t="shared" si="26"/>
        <v>0</v>
      </c>
      <c r="Y160" s="241">
        <v>0</v>
      </c>
      <c r="Z160" s="436">
        <f t="shared" si="17"/>
        <v>0</v>
      </c>
      <c r="AA160" s="430">
        <v>33</v>
      </c>
      <c r="AB160" s="422">
        <f t="shared" si="19"/>
        <v>0</v>
      </c>
      <c r="AC160" s="219"/>
      <c r="AE160" s="89">
        <v>38</v>
      </c>
      <c r="AF160" s="89">
        <f t="shared" si="20"/>
        <v>-38</v>
      </c>
    </row>
    <row r="161" spans="1:32" ht="13.5" customHeight="1" x14ac:dyDescent="0.2">
      <c r="A161" s="236"/>
      <c r="B161" s="237"/>
      <c r="C161" s="857"/>
      <c r="D161" s="97" t="s">
        <v>77</v>
      </c>
      <c r="E161" s="241">
        <v>0</v>
      </c>
      <c r="F161" s="241">
        <v>0</v>
      </c>
      <c r="G161" s="241">
        <v>0</v>
      </c>
      <c r="H161" s="241">
        <v>0</v>
      </c>
      <c r="I161" s="241">
        <v>0</v>
      </c>
      <c r="J161" s="241">
        <v>0</v>
      </c>
      <c r="K161" s="241">
        <v>0</v>
      </c>
      <c r="L161" s="241">
        <v>0</v>
      </c>
      <c r="M161" s="241">
        <v>0</v>
      </c>
      <c r="N161" s="241">
        <v>0</v>
      </c>
      <c r="O161" s="241">
        <v>0</v>
      </c>
      <c r="P161" s="241">
        <v>0</v>
      </c>
      <c r="Q161" s="241">
        <v>0</v>
      </c>
      <c r="R161" s="241">
        <v>0</v>
      </c>
      <c r="S161" s="241">
        <v>0</v>
      </c>
      <c r="T161" s="241">
        <v>0</v>
      </c>
      <c r="U161" s="241">
        <v>0</v>
      </c>
      <c r="V161" s="241">
        <v>0</v>
      </c>
      <c r="W161" s="241">
        <v>0</v>
      </c>
      <c r="X161" s="241">
        <f t="shared" si="26"/>
        <v>0</v>
      </c>
      <c r="Y161" s="241">
        <v>0</v>
      </c>
      <c r="Z161" s="436">
        <f t="shared" si="17"/>
        <v>0</v>
      </c>
      <c r="AA161" s="430">
        <v>34</v>
      </c>
      <c r="AB161" s="422">
        <f t="shared" si="19"/>
        <v>0</v>
      </c>
      <c r="AC161" s="219"/>
      <c r="AE161" s="89">
        <v>322</v>
      </c>
      <c r="AF161" s="89">
        <f t="shared" si="20"/>
        <v>-322</v>
      </c>
    </row>
    <row r="162" spans="1:32" ht="13.5" customHeight="1" x14ac:dyDescent="0.2">
      <c r="A162" s="236"/>
      <c r="B162" s="235"/>
      <c r="C162" s="857" t="s">
        <v>154</v>
      </c>
      <c r="D162" s="97" t="s">
        <v>335</v>
      </c>
      <c r="E162" s="241">
        <v>0</v>
      </c>
      <c r="F162" s="241">
        <v>0</v>
      </c>
      <c r="G162" s="241">
        <v>0</v>
      </c>
      <c r="H162" s="241">
        <v>0</v>
      </c>
      <c r="I162" s="241">
        <v>0</v>
      </c>
      <c r="J162" s="241">
        <v>0</v>
      </c>
      <c r="K162" s="241">
        <v>0</v>
      </c>
      <c r="L162" s="241">
        <v>0</v>
      </c>
      <c r="M162" s="241">
        <v>0</v>
      </c>
      <c r="N162" s="241">
        <v>0</v>
      </c>
      <c r="O162" s="241">
        <v>0</v>
      </c>
      <c r="P162" s="241">
        <v>0</v>
      </c>
      <c r="Q162" s="241">
        <v>0</v>
      </c>
      <c r="R162" s="241">
        <v>0</v>
      </c>
      <c r="S162" s="241">
        <v>0</v>
      </c>
      <c r="T162" s="241">
        <v>0</v>
      </c>
      <c r="U162" s="241">
        <v>0</v>
      </c>
      <c r="V162" s="241">
        <v>0</v>
      </c>
      <c r="W162" s="241">
        <v>0</v>
      </c>
      <c r="X162" s="241">
        <f t="shared" si="26"/>
        <v>0</v>
      </c>
      <c r="Y162" s="241">
        <v>15</v>
      </c>
      <c r="Z162" s="436">
        <f t="shared" si="17"/>
        <v>0</v>
      </c>
      <c r="AA162" s="430">
        <v>20</v>
      </c>
      <c r="AB162" s="422">
        <f t="shared" si="19"/>
        <v>0</v>
      </c>
      <c r="AC162" s="219"/>
      <c r="AE162" s="89">
        <v>94</v>
      </c>
      <c r="AF162" s="89">
        <f t="shared" si="20"/>
        <v>-79</v>
      </c>
    </row>
    <row r="163" spans="1:32" ht="13.5" customHeight="1" x14ac:dyDescent="0.2">
      <c r="A163" s="236"/>
      <c r="B163" s="235"/>
      <c r="C163" s="857"/>
      <c r="D163" s="97" t="s">
        <v>77</v>
      </c>
      <c r="E163" s="241">
        <v>0</v>
      </c>
      <c r="F163" s="241">
        <v>0</v>
      </c>
      <c r="G163" s="241">
        <v>0</v>
      </c>
      <c r="H163" s="241">
        <v>0</v>
      </c>
      <c r="I163" s="241">
        <v>0</v>
      </c>
      <c r="J163" s="241">
        <v>0</v>
      </c>
      <c r="K163" s="241">
        <v>0</v>
      </c>
      <c r="L163" s="241">
        <v>0</v>
      </c>
      <c r="M163" s="241">
        <v>0</v>
      </c>
      <c r="N163" s="241">
        <v>0</v>
      </c>
      <c r="O163" s="241">
        <v>0</v>
      </c>
      <c r="P163" s="241">
        <v>0</v>
      </c>
      <c r="Q163" s="241">
        <v>0</v>
      </c>
      <c r="R163" s="241">
        <v>0</v>
      </c>
      <c r="S163" s="241">
        <v>0</v>
      </c>
      <c r="T163" s="241">
        <v>0</v>
      </c>
      <c r="U163" s="241">
        <v>0</v>
      </c>
      <c r="V163" s="241">
        <v>0</v>
      </c>
      <c r="W163" s="241">
        <v>0</v>
      </c>
      <c r="X163" s="241">
        <f t="shared" si="26"/>
        <v>0</v>
      </c>
      <c r="Y163" s="241">
        <v>23</v>
      </c>
      <c r="Z163" s="436">
        <f t="shared" si="17"/>
        <v>0</v>
      </c>
      <c r="AA163" s="430">
        <v>20</v>
      </c>
      <c r="AB163" s="422">
        <f t="shared" si="19"/>
        <v>0</v>
      </c>
      <c r="AC163" s="219"/>
      <c r="AE163" s="89">
        <v>96</v>
      </c>
      <c r="AF163" s="89">
        <f t="shared" si="20"/>
        <v>-73</v>
      </c>
    </row>
    <row r="164" spans="1:32" ht="13.5" customHeight="1" x14ac:dyDescent="0.2">
      <c r="A164" s="236"/>
      <c r="B164" s="235"/>
      <c r="C164" s="857" t="s">
        <v>289</v>
      </c>
      <c r="D164" s="97" t="s">
        <v>335</v>
      </c>
      <c r="E164" s="241">
        <v>3</v>
      </c>
      <c r="F164" s="241">
        <v>7</v>
      </c>
      <c r="G164" s="241">
        <v>0</v>
      </c>
      <c r="H164" s="241">
        <v>0</v>
      </c>
      <c r="I164" s="241">
        <v>3</v>
      </c>
      <c r="J164" s="241">
        <v>0</v>
      </c>
      <c r="K164" s="241">
        <v>0</v>
      </c>
      <c r="L164" s="241">
        <v>3</v>
      </c>
      <c r="M164" s="241">
        <v>0</v>
      </c>
      <c r="N164" s="241">
        <v>0</v>
      </c>
      <c r="O164" s="241">
        <v>1</v>
      </c>
      <c r="P164" s="241">
        <v>0</v>
      </c>
      <c r="Q164" s="241">
        <v>0</v>
      </c>
      <c r="R164" s="241">
        <v>1</v>
      </c>
      <c r="S164" s="241">
        <v>1</v>
      </c>
      <c r="T164" s="241">
        <v>3</v>
      </c>
      <c r="U164" s="241">
        <v>0</v>
      </c>
      <c r="V164" s="241">
        <v>0</v>
      </c>
      <c r="W164" s="241">
        <v>2</v>
      </c>
      <c r="X164" s="241">
        <f t="shared" si="26"/>
        <v>24</v>
      </c>
      <c r="Y164" s="241">
        <v>14</v>
      </c>
      <c r="Z164" s="436">
        <f t="shared" si="17"/>
        <v>1.7142857142857142</v>
      </c>
      <c r="AA164" s="430">
        <v>595</v>
      </c>
      <c r="AB164" s="422">
        <f t="shared" si="19"/>
        <v>4.0336134453781515E-2</v>
      </c>
      <c r="AC164" s="219"/>
      <c r="AE164" s="89">
        <v>1092</v>
      </c>
      <c r="AF164" s="89">
        <f t="shared" si="20"/>
        <v>-1078</v>
      </c>
    </row>
    <row r="165" spans="1:32" ht="13.5" customHeight="1" thickBot="1" x14ac:dyDescent="0.25">
      <c r="A165" s="236"/>
      <c r="B165" s="235"/>
      <c r="C165" s="858"/>
      <c r="D165" s="98" t="s">
        <v>77</v>
      </c>
      <c r="E165" s="242">
        <v>3</v>
      </c>
      <c r="F165" s="242">
        <v>7</v>
      </c>
      <c r="G165" s="242">
        <v>0</v>
      </c>
      <c r="H165" s="242">
        <v>0</v>
      </c>
      <c r="I165" s="242">
        <v>3</v>
      </c>
      <c r="J165" s="242">
        <v>0</v>
      </c>
      <c r="K165" s="242">
        <v>0</v>
      </c>
      <c r="L165" s="242">
        <v>3</v>
      </c>
      <c r="M165" s="242">
        <v>0</v>
      </c>
      <c r="N165" s="242">
        <v>0</v>
      </c>
      <c r="O165" s="242">
        <v>1</v>
      </c>
      <c r="P165" s="242">
        <v>0</v>
      </c>
      <c r="Q165" s="242">
        <v>0</v>
      </c>
      <c r="R165" s="242">
        <v>1</v>
      </c>
      <c r="S165" s="242">
        <v>1</v>
      </c>
      <c r="T165" s="242">
        <v>3</v>
      </c>
      <c r="U165" s="242">
        <v>0</v>
      </c>
      <c r="V165" s="242">
        <v>0</v>
      </c>
      <c r="W165" s="242">
        <v>2</v>
      </c>
      <c r="X165" s="241">
        <f t="shared" si="26"/>
        <v>24</v>
      </c>
      <c r="Y165" s="242">
        <v>14</v>
      </c>
      <c r="Z165" s="437">
        <f t="shared" si="17"/>
        <v>1.7142857142857142</v>
      </c>
      <c r="AA165" s="431">
        <v>667</v>
      </c>
      <c r="AB165" s="423">
        <f t="shared" si="19"/>
        <v>3.5982008995502246E-2</v>
      </c>
      <c r="AC165" s="219"/>
      <c r="AE165" s="89">
        <v>1263</v>
      </c>
      <c r="AF165" s="89">
        <f t="shared" si="20"/>
        <v>-1249</v>
      </c>
    </row>
    <row r="166" spans="1:32" ht="13.5" customHeight="1" x14ac:dyDescent="0.2">
      <c r="A166" s="842" t="s">
        <v>15</v>
      </c>
      <c r="B166" s="843"/>
      <c r="C166" s="844"/>
      <c r="D166" s="139" t="s">
        <v>335</v>
      </c>
      <c r="E166" s="140">
        <f t="shared" ref="E166:Y167" si="27">E168+E196</f>
        <v>313</v>
      </c>
      <c r="F166" s="55">
        <f t="shared" si="27"/>
        <v>76</v>
      </c>
      <c r="G166" s="55">
        <f t="shared" si="27"/>
        <v>74</v>
      </c>
      <c r="H166" s="55">
        <f t="shared" si="27"/>
        <v>7</v>
      </c>
      <c r="I166" s="55">
        <f t="shared" si="27"/>
        <v>12</v>
      </c>
      <c r="J166" s="55">
        <f t="shared" si="27"/>
        <v>12</v>
      </c>
      <c r="K166" s="55">
        <f t="shared" si="27"/>
        <v>38</v>
      </c>
      <c r="L166" s="55">
        <f t="shared" si="27"/>
        <v>29</v>
      </c>
      <c r="M166" s="55">
        <f t="shared" si="27"/>
        <v>21</v>
      </c>
      <c r="N166" s="55">
        <f t="shared" si="27"/>
        <v>95</v>
      </c>
      <c r="O166" s="55">
        <f t="shared" si="27"/>
        <v>144</v>
      </c>
      <c r="P166" s="55">
        <f t="shared" si="27"/>
        <v>5</v>
      </c>
      <c r="Q166" s="55">
        <f t="shared" si="27"/>
        <v>25</v>
      </c>
      <c r="R166" s="55">
        <f t="shared" si="27"/>
        <v>18</v>
      </c>
      <c r="S166" s="55">
        <f t="shared" si="27"/>
        <v>65</v>
      </c>
      <c r="T166" s="55">
        <f t="shared" si="27"/>
        <v>270</v>
      </c>
      <c r="U166" s="55">
        <f t="shared" si="27"/>
        <v>1</v>
      </c>
      <c r="V166" s="55">
        <f t="shared" si="27"/>
        <v>19</v>
      </c>
      <c r="W166" s="55">
        <f t="shared" si="27"/>
        <v>354</v>
      </c>
      <c r="X166" s="55">
        <f t="shared" si="27"/>
        <v>1578</v>
      </c>
      <c r="Y166" s="55">
        <f t="shared" si="27"/>
        <v>2484</v>
      </c>
      <c r="Z166" s="438">
        <f t="shared" si="17"/>
        <v>0.63526570048309183</v>
      </c>
      <c r="AA166" s="432">
        <v>546813</v>
      </c>
      <c r="AB166" s="406">
        <f t="shared" si="19"/>
        <v>2.8858128830148515E-3</v>
      </c>
      <c r="AC166" s="131"/>
      <c r="AE166" s="89">
        <v>468476</v>
      </c>
      <c r="AF166" s="89">
        <f t="shared" si="20"/>
        <v>-465992</v>
      </c>
    </row>
    <row r="167" spans="1:32" ht="13.5" customHeight="1" thickBot="1" x14ac:dyDescent="0.25">
      <c r="A167" s="845"/>
      <c r="B167" s="846"/>
      <c r="C167" s="844"/>
      <c r="D167" s="103" t="s">
        <v>77</v>
      </c>
      <c r="E167" s="141">
        <f t="shared" si="27"/>
        <v>546</v>
      </c>
      <c r="F167" s="105">
        <f t="shared" si="27"/>
        <v>120</v>
      </c>
      <c r="G167" s="105">
        <f t="shared" si="27"/>
        <v>90</v>
      </c>
      <c r="H167" s="105">
        <f t="shared" si="27"/>
        <v>7</v>
      </c>
      <c r="I167" s="105">
        <f t="shared" si="27"/>
        <v>28</v>
      </c>
      <c r="J167" s="105">
        <f t="shared" si="27"/>
        <v>12</v>
      </c>
      <c r="K167" s="105">
        <f t="shared" si="27"/>
        <v>38</v>
      </c>
      <c r="L167" s="105">
        <f t="shared" si="27"/>
        <v>209</v>
      </c>
      <c r="M167" s="105">
        <f t="shared" si="27"/>
        <v>21</v>
      </c>
      <c r="N167" s="105">
        <f t="shared" si="27"/>
        <v>263</v>
      </c>
      <c r="O167" s="105">
        <f t="shared" si="27"/>
        <v>334</v>
      </c>
      <c r="P167" s="105">
        <f t="shared" si="27"/>
        <v>5</v>
      </c>
      <c r="Q167" s="105">
        <f t="shared" si="27"/>
        <v>25</v>
      </c>
      <c r="R167" s="105">
        <f t="shared" si="27"/>
        <v>18</v>
      </c>
      <c r="S167" s="105">
        <f t="shared" si="27"/>
        <v>67</v>
      </c>
      <c r="T167" s="105">
        <f t="shared" si="27"/>
        <v>457</v>
      </c>
      <c r="U167" s="105">
        <f t="shared" si="27"/>
        <v>1</v>
      </c>
      <c r="V167" s="105">
        <f t="shared" si="27"/>
        <v>19</v>
      </c>
      <c r="W167" s="105">
        <f t="shared" si="27"/>
        <v>456</v>
      </c>
      <c r="X167" s="105">
        <f t="shared" si="27"/>
        <v>2716</v>
      </c>
      <c r="Y167" s="105">
        <f t="shared" si="27"/>
        <v>4184</v>
      </c>
      <c r="Z167" s="439">
        <f t="shared" si="17"/>
        <v>0.64913957934990441</v>
      </c>
      <c r="AA167" s="433">
        <v>674447</v>
      </c>
      <c r="AB167" s="407">
        <f t="shared" si="19"/>
        <v>4.0270028630863507E-3</v>
      </c>
      <c r="AC167" s="131"/>
      <c r="AE167" s="89">
        <v>480827</v>
      </c>
      <c r="AF167" s="89">
        <f t="shared" si="20"/>
        <v>-476643</v>
      </c>
    </row>
    <row r="168" spans="1:32" ht="13.5" customHeight="1" x14ac:dyDescent="0.2">
      <c r="A168" s="236"/>
      <c r="B168" s="838" t="s">
        <v>323</v>
      </c>
      <c r="C168" s="847"/>
      <c r="D168" s="94" t="s">
        <v>335</v>
      </c>
      <c r="E168" s="55">
        <f>E170+E172+E174+E176+E178+E180+E182+E184+E186+E188+E190</f>
        <v>310</v>
      </c>
      <c r="F168" s="55">
        <f t="shared" ref="E168:Y169" si="28">F170+F172+F174+F176+F178+F180+F182+F184+F186+F188+F190</f>
        <v>73</v>
      </c>
      <c r="G168" s="55">
        <f t="shared" si="28"/>
        <v>74</v>
      </c>
      <c r="H168" s="55">
        <f t="shared" si="28"/>
        <v>7</v>
      </c>
      <c r="I168" s="55">
        <f t="shared" si="28"/>
        <v>12</v>
      </c>
      <c r="J168" s="55">
        <f t="shared" si="28"/>
        <v>12</v>
      </c>
      <c r="K168" s="55">
        <f t="shared" si="28"/>
        <v>37</v>
      </c>
      <c r="L168" s="55">
        <f t="shared" si="28"/>
        <v>27</v>
      </c>
      <c r="M168" s="55">
        <f t="shared" si="28"/>
        <v>21</v>
      </c>
      <c r="N168" s="55">
        <f t="shared" si="28"/>
        <v>94</v>
      </c>
      <c r="O168" s="55">
        <f t="shared" si="28"/>
        <v>135</v>
      </c>
      <c r="P168" s="55">
        <f t="shared" si="28"/>
        <v>5</v>
      </c>
      <c r="Q168" s="55">
        <f t="shared" si="28"/>
        <v>25</v>
      </c>
      <c r="R168" s="55">
        <f t="shared" si="28"/>
        <v>18</v>
      </c>
      <c r="S168" s="55">
        <f t="shared" si="28"/>
        <v>65</v>
      </c>
      <c r="T168" s="55">
        <f t="shared" si="28"/>
        <v>265</v>
      </c>
      <c r="U168" s="55">
        <f t="shared" si="28"/>
        <v>1</v>
      </c>
      <c r="V168" s="55">
        <f t="shared" si="28"/>
        <v>19</v>
      </c>
      <c r="W168" s="55">
        <f t="shared" si="28"/>
        <v>342</v>
      </c>
      <c r="X168" s="55">
        <f>X170+X172+X174+X176+X178+X180+X182+X184+X186+X188+X190</f>
        <v>1542</v>
      </c>
      <c r="Y168" s="55">
        <f t="shared" si="28"/>
        <v>2431</v>
      </c>
      <c r="Z168" s="438">
        <f t="shared" si="17"/>
        <v>0.63430686960098726</v>
      </c>
      <c r="AA168" s="432">
        <v>546408</v>
      </c>
      <c r="AB168" s="406">
        <f t="shared" si="19"/>
        <v>2.8220670268370887E-3</v>
      </c>
      <c r="AC168" s="131"/>
      <c r="AE168" s="89">
        <v>468063</v>
      </c>
      <c r="AF168" s="89">
        <f t="shared" si="20"/>
        <v>-465632</v>
      </c>
    </row>
    <row r="169" spans="1:32" ht="13.5" customHeight="1" thickBot="1" x14ac:dyDescent="0.25">
      <c r="A169" s="236"/>
      <c r="B169" s="840"/>
      <c r="C169" s="839"/>
      <c r="D169" s="95" t="s">
        <v>77</v>
      </c>
      <c r="E169" s="60">
        <f t="shared" si="28"/>
        <v>543</v>
      </c>
      <c r="F169" s="60">
        <f t="shared" si="28"/>
        <v>115</v>
      </c>
      <c r="G169" s="60">
        <f t="shared" si="28"/>
        <v>90</v>
      </c>
      <c r="H169" s="60">
        <f t="shared" si="28"/>
        <v>7</v>
      </c>
      <c r="I169" s="60">
        <f t="shared" si="28"/>
        <v>28</v>
      </c>
      <c r="J169" s="60">
        <f t="shared" si="28"/>
        <v>12</v>
      </c>
      <c r="K169" s="60">
        <f t="shared" si="28"/>
        <v>37</v>
      </c>
      <c r="L169" s="60">
        <f t="shared" si="28"/>
        <v>203</v>
      </c>
      <c r="M169" s="60">
        <f t="shared" si="28"/>
        <v>21</v>
      </c>
      <c r="N169" s="60">
        <f t="shared" si="28"/>
        <v>256</v>
      </c>
      <c r="O169" s="60">
        <f t="shared" si="28"/>
        <v>232</v>
      </c>
      <c r="P169" s="60">
        <f t="shared" si="28"/>
        <v>5</v>
      </c>
      <c r="Q169" s="60">
        <f t="shared" si="28"/>
        <v>25</v>
      </c>
      <c r="R169" s="60">
        <f t="shared" si="28"/>
        <v>18</v>
      </c>
      <c r="S169" s="60">
        <f t="shared" si="28"/>
        <v>67</v>
      </c>
      <c r="T169" s="60">
        <f t="shared" si="28"/>
        <v>448</v>
      </c>
      <c r="U169" s="60">
        <f t="shared" si="28"/>
        <v>1</v>
      </c>
      <c r="V169" s="60">
        <f t="shared" si="28"/>
        <v>19</v>
      </c>
      <c r="W169" s="60">
        <f t="shared" si="28"/>
        <v>376</v>
      </c>
      <c r="X169" s="60">
        <f t="shared" si="28"/>
        <v>2503</v>
      </c>
      <c r="Y169" s="60">
        <f t="shared" si="28"/>
        <v>4099</v>
      </c>
      <c r="Z169" s="439">
        <f t="shared" si="17"/>
        <v>0.61063674066845575</v>
      </c>
      <c r="AA169" s="434">
        <v>673833</v>
      </c>
      <c r="AB169" s="407">
        <f t="shared" si="19"/>
        <v>3.7145702273411957E-3</v>
      </c>
      <c r="AC169" s="131"/>
      <c r="AE169" s="89">
        <v>480336</v>
      </c>
      <c r="AF169" s="89">
        <f t="shared" si="20"/>
        <v>-476237</v>
      </c>
    </row>
    <row r="170" spans="1:32" ht="13.5" customHeight="1" x14ac:dyDescent="0.2">
      <c r="A170" s="236"/>
      <c r="B170" s="236"/>
      <c r="C170" s="859" t="s">
        <v>78</v>
      </c>
      <c r="D170" s="94" t="s">
        <v>335</v>
      </c>
      <c r="E170" s="137">
        <v>284</v>
      </c>
      <c r="F170" s="137">
        <v>73</v>
      </c>
      <c r="G170" s="137">
        <v>48</v>
      </c>
      <c r="H170" s="137">
        <v>1</v>
      </c>
      <c r="I170" s="137">
        <v>12</v>
      </c>
      <c r="J170" s="137">
        <v>12</v>
      </c>
      <c r="K170" s="137">
        <v>4</v>
      </c>
      <c r="L170" s="137">
        <v>26</v>
      </c>
      <c r="M170" s="137">
        <v>15</v>
      </c>
      <c r="N170" s="137">
        <v>90</v>
      </c>
      <c r="O170" s="137">
        <v>38</v>
      </c>
      <c r="P170" s="137">
        <v>3</v>
      </c>
      <c r="Q170" s="137">
        <v>23</v>
      </c>
      <c r="R170" s="137">
        <v>18</v>
      </c>
      <c r="S170" s="137">
        <v>65</v>
      </c>
      <c r="T170" s="137">
        <v>244</v>
      </c>
      <c r="U170" s="137">
        <v>1</v>
      </c>
      <c r="V170" s="137">
        <v>19</v>
      </c>
      <c r="W170" s="137">
        <v>141</v>
      </c>
      <c r="X170" s="137">
        <v>1117</v>
      </c>
      <c r="Y170" s="137">
        <v>2252</v>
      </c>
      <c r="Z170" s="444">
        <f t="shared" si="17"/>
        <v>0.49600355239786859</v>
      </c>
      <c r="AA170" s="429">
        <v>468869</v>
      </c>
      <c r="AB170" s="424">
        <f t="shared" si="19"/>
        <v>2.3823285395280984E-3</v>
      </c>
      <c r="AC170" s="219"/>
      <c r="AE170" s="89">
        <v>404977</v>
      </c>
      <c r="AF170" s="89">
        <f t="shared" si="20"/>
        <v>-402725</v>
      </c>
    </row>
    <row r="171" spans="1:32" ht="13.5" customHeight="1" x14ac:dyDescent="0.2">
      <c r="A171" s="236"/>
      <c r="B171" s="237"/>
      <c r="C171" s="857"/>
      <c r="D171" s="130" t="s">
        <v>77</v>
      </c>
      <c r="E171" s="134">
        <v>517</v>
      </c>
      <c r="F171" s="134">
        <v>115</v>
      </c>
      <c r="G171" s="134">
        <v>64</v>
      </c>
      <c r="H171" s="134">
        <v>1</v>
      </c>
      <c r="I171" s="134">
        <v>28</v>
      </c>
      <c r="J171" s="134">
        <v>12</v>
      </c>
      <c r="K171" s="134">
        <v>4</v>
      </c>
      <c r="L171" s="134">
        <v>202</v>
      </c>
      <c r="M171" s="134">
        <v>15</v>
      </c>
      <c r="N171" s="134">
        <v>252</v>
      </c>
      <c r="O171" s="134">
        <v>135</v>
      </c>
      <c r="P171" s="134">
        <v>3</v>
      </c>
      <c r="Q171" s="134">
        <v>23</v>
      </c>
      <c r="R171" s="134">
        <v>18</v>
      </c>
      <c r="S171" s="134">
        <v>67</v>
      </c>
      <c r="T171" s="134">
        <v>385</v>
      </c>
      <c r="U171" s="134">
        <v>1</v>
      </c>
      <c r="V171" s="134">
        <v>19</v>
      </c>
      <c r="W171" s="134">
        <v>175</v>
      </c>
      <c r="X171" s="134">
        <v>2036</v>
      </c>
      <c r="Y171" s="134">
        <v>3920</v>
      </c>
      <c r="Z171" s="436">
        <f t="shared" si="17"/>
        <v>0.51938775510204083</v>
      </c>
      <c r="AA171" s="430">
        <v>594162</v>
      </c>
      <c r="AB171" s="422">
        <f t="shared" si="19"/>
        <v>3.4266748799149055E-3</v>
      </c>
      <c r="AC171" s="219"/>
      <c r="AE171" s="89">
        <v>416917</v>
      </c>
      <c r="AF171" s="89">
        <f t="shared" si="20"/>
        <v>-412997</v>
      </c>
    </row>
    <row r="172" spans="1:32" ht="13.5" customHeight="1" x14ac:dyDescent="0.2">
      <c r="A172" s="236"/>
      <c r="B172" s="237"/>
      <c r="C172" s="857" t="s">
        <v>292</v>
      </c>
      <c r="D172" s="130" t="s">
        <v>335</v>
      </c>
      <c r="E172" s="134">
        <v>19</v>
      </c>
      <c r="F172" s="134">
        <v>0</v>
      </c>
      <c r="G172" s="134">
        <v>5</v>
      </c>
      <c r="H172" s="134">
        <v>0</v>
      </c>
      <c r="I172" s="134">
        <v>0</v>
      </c>
      <c r="J172" s="134">
        <v>0</v>
      </c>
      <c r="K172" s="134">
        <v>33</v>
      </c>
      <c r="L172" s="134">
        <v>1</v>
      </c>
      <c r="M172" s="134">
        <v>6</v>
      </c>
      <c r="N172" s="134">
        <v>4</v>
      </c>
      <c r="O172" s="134">
        <v>90</v>
      </c>
      <c r="P172" s="134">
        <v>2</v>
      </c>
      <c r="Q172" s="134">
        <v>2</v>
      </c>
      <c r="R172" s="134">
        <v>0</v>
      </c>
      <c r="S172" s="134">
        <v>0</v>
      </c>
      <c r="T172" s="134">
        <v>14</v>
      </c>
      <c r="U172" s="134">
        <v>0</v>
      </c>
      <c r="V172" s="134">
        <v>0</v>
      </c>
      <c r="W172" s="134">
        <v>158</v>
      </c>
      <c r="X172" s="134">
        <v>334</v>
      </c>
      <c r="Y172" s="134">
        <v>134</v>
      </c>
      <c r="Z172" s="445">
        <f t="shared" si="17"/>
        <v>2.4925373134328357</v>
      </c>
      <c r="AA172" s="430">
        <v>24076</v>
      </c>
      <c r="AB172" s="425">
        <f t="shared" si="19"/>
        <v>1.3872736334939359E-2</v>
      </c>
      <c r="AC172" s="219"/>
      <c r="AE172" s="89">
        <v>4</v>
      </c>
      <c r="AF172" s="89">
        <f t="shared" si="20"/>
        <v>130</v>
      </c>
    </row>
    <row r="173" spans="1:32" ht="13.5" customHeight="1" x14ac:dyDescent="0.2">
      <c r="A173" s="236"/>
      <c r="B173" s="237"/>
      <c r="C173" s="857"/>
      <c r="D173" s="130" t="s">
        <v>77</v>
      </c>
      <c r="E173" s="134">
        <v>19</v>
      </c>
      <c r="F173" s="134">
        <v>0</v>
      </c>
      <c r="G173" s="134">
        <v>5</v>
      </c>
      <c r="H173" s="134">
        <v>0</v>
      </c>
      <c r="I173" s="134">
        <v>0</v>
      </c>
      <c r="J173" s="134">
        <v>0</v>
      </c>
      <c r="K173" s="134">
        <v>33</v>
      </c>
      <c r="L173" s="134">
        <v>1</v>
      </c>
      <c r="M173" s="134">
        <v>6</v>
      </c>
      <c r="N173" s="134">
        <v>4</v>
      </c>
      <c r="O173" s="134">
        <v>90</v>
      </c>
      <c r="P173" s="134">
        <v>2</v>
      </c>
      <c r="Q173" s="134">
        <v>2</v>
      </c>
      <c r="R173" s="134">
        <v>0</v>
      </c>
      <c r="S173" s="134">
        <v>0</v>
      </c>
      <c r="T173" s="134">
        <v>14</v>
      </c>
      <c r="U173" s="134">
        <v>0</v>
      </c>
      <c r="V173" s="134">
        <v>0</v>
      </c>
      <c r="W173" s="134">
        <v>158</v>
      </c>
      <c r="X173" s="134">
        <v>334</v>
      </c>
      <c r="Y173" s="134">
        <v>134</v>
      </c>
      <c r="Z173" s="445">
        <f t="shared" si="17"/>
        <v>2.4925373134328357</v>
      </c>
      <c r="AA173" s="430">
        <v>24076</v>
      </c>
      <c r="AB173" s="425">
        <f t="shared" si="19"/>
        <v>1.3872736334939359E-2</v>
      </c>
      <c r="AC173" s="219"/>
      <c r="AE173" s="89">
        <v>26</v>
      </c>
      <c r="AF173" s="89">
        <f t="shared" si="20"/>
        <v>108</v>
      </c>
    </row>
    <row r="174" spans="1:32" ht="13.5" customHeight="1" x14ac:dyDescent="0.2">
      <c r="A174" s="236"/>
      <c r="B174" s="237"/>
      <c r="C174" s="857" t="s">
        <v>79</v>
      </c>
      <c r="D174" s="130" t="s">
        <v>335</v>
      </c>
      <c r="E174" s="134">
        <v>4</v>
      </c>
      <c r="F174" s="134">
        <v>0</v>
      </c>
      <c r="G174" s="134">
        <v>0</v>
      </c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>
        <v>0</v>
      </c>
      <c r="Q174" s="134">
        <v>0</v>
      </c>
      <c r="R174" s="134">
        <v>0</v>
      </c>
      <c r="S174" s="134">
        <v>0</v>
      </c>
      <c r="T174" s="134">
        <v>7</v>
      </c>
      <c r="U174" s="134">
        <v>0</v>
      </c>
      <c r="V174" s="134">
        <v>0</v>
      </c>
      <c r="W174" s="134">
        <v>0</v>
      </c>
      <c r="X174" s="134">
        <v>11</v>
      </c>
      <c r="Y174" s="134">
        <v>19</v>
      </c>
      <c r="Z174" s="436">
        <f t="shared" si="17"/>
        <v>0.57894736842105265</v>
      </c>
      <c r="AA174" s="430">
        <v>126</v>
      </c>
      <c r="AB174" s="422">
        <f t="shared" si="19"/>
        <v>8.7301587301587297E-2</v>
      </c>
      <c r="AC174" s="219"/>
      <c r="AE174" s="89">
        <v>79</v>
      </c>
      <c r="AF174" s="89">
        <f t="shared" si="20"/>
        <v>-60</v>
      </c>
    </row>
    <row r="175" spans="1:32" ht="13.5" customHeight="1" x14ac:dyDescent="0.2">
      <c r="A175" s="236"/>
      <c r="B175" s="237"/>
      <c r="C175" s="857"/>
      <c r="D175" s="130" t="s">
        <v>77</v>
      </c>
      <c r="E175" s="134">
        <v>4</v>
      </c>
      <c r="F175" s="134">
        <v>0</v>
      </c>
      <c r="G175" s="134">
        <v>0</v>
      </c>
      <c r="H175" s="134">
        <v>0</v>
      </c>
      <c r="I175" s="134">
        <v>0</v>
      </c>
      <c r="J175" s="134">
        <v>0</v>
      </c>
      <c r="K175" s="134">
        <v>0</v>
      </c>
      <c r="L175" s="134">
        <v>0</v>
      </c>
      <c r="M175" s="134">
        <v>0</v>
      </c>
      <c r="N175" s="134">
        <v>0</v>
      </c>
      <c r="O175" s="134">
        <v>0</v>
      </c>
      <c r="P175" s="134">
        <v>0</v>
      </c>
      <c r="Q175" s="134">
        <v>0</v>
      </c>
      <c r="R175" s="134">
        <v>0</v>
      </c>
      <c r="S175" s="134">
        <v>0</v>
      </c>
      <c r="T175" s="134">
        <v>49</v>
      </c>
      <c r="U175" s="134">
        <v>0</v>
      </c>
      <c r="V175" s="134">
        <v>0</v>
      </c>
      <c r="W175" s="134">
        <v>0</v>
      </c>
      <c r="X175" s="134">
        <v>53</v>
      </c>
      <c r="Y175" s="134">
        <v>19</v>
      </c>
      <c r="Z175" s="436">
        <f t="shared" si="17"/>
        <v>2.7894736842105261</v>
      </c>
      <c r="AA175" s="430">
        <v>126</v>
      </c>
      <c r="AB175" s="422">
        <f t="shared" si="19"/>
        <v>0.42063492063492064</v>
      </c>
      <c r="AC175" s="219"/>
      <c r="AE175" s="89">
        <v>79</v>
      </c>
      <c r="AF175" s="89">
        <f t="shared" si="20"/>
        <v>-60</v>
      </c>
    </row>
    <row r="176" spans="1:32" ht="13.5" customHeight="1" x14ac:dyDescent="0.2">
      <c r="A176" s="236"/>
      <c r="B176" s="237"/>
      <c r="C176" s="857" t="s">
        <v>80</v>
      </c>
      <c r="D176" s="130" t="s">
        <v>335</v>
      </c>
      <c r="E176" s="134">
        <v>0</v>
      </c>
      <c r="F176" s="134">
        <v>0</v>
      </c>
      <c r="G176" s="134">
        <v>0</v>
      </c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>
        <v>0</v>
      </c>
      <c r="Q176" s="134">
        <v>0</v>
      </c>
      <c r="R176" s="134">
        <v>0</v>
      </c>
      <c r="S176" s="134">
        <v>0</v>
      </c>
      <c r="T176" s="134">
        <v>0</v>
      </c>
      <c r="U176" s="134">
        <v>0</v>
      </c>
      <c r="V176" s="134">
        <v>0</v>
      </c>
      <c r="W176" s="134">
        <v>0</v>
      </c>
      <c r="X176" s="134">
        <v>0</v>
      </c>
      <c r="Y176" s="134">
        <v>0</v>
      </c>
      <c r="Z176" s="436">
        <f t="shared" si="17"/>
        <v>0</v>
      </c>
      <c r="AA176" s="430">
        <v>0</v>
      </c>
      <c r="AB176" s="422">
        <f t="shared" si="19"/>
        <v>0</v>
      </c>
      <c r="AC176" s="219"/>
      <c r="AE176" s="89">
        <v>0</v>
      </c>
      <c r="AF176" s="89">
        <f t="shared" si="20"/>
        <v>0</v>
      </c>
    </row>
    <row r="177" spans="1:32" ht="13.5" customHeight="1" x14ac:dyDescent="0.2">
      <c r="A177" s="236"/>
      <c r="B177" s="237"/>
      <c r="C177" s="857"/>
      <c r="D177" s="130" t="s">
        <v>77</v>
      </c>
      <c r="E177" s="134">
        <v>0</v>
      </c>
      <c r="F177" s="134">
        <v>0</v>
      </c>
      <c r="G177" s="134">
        <v>0</v>
      </c>
      <c r="H177" s="134">
        <v>0</v>
      </c>
      <c r="I177" s="134">
        <v>0</v>
      </c>
      <c r="J177" s="134"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4">
        <v>0</v>
      </c>
      <c r="Q177" s="134">
        <v>0</v>
      </c>
      <c r="R177" s="134">
        <v>0</v>
      </c>
      <c r="S177" s="134">
        <v>0</v>
      </c>
      <c r="T177" s="134">
        <v>0</v>
      </c>
      <c r="U177" s="134">
        <v>0</v>
      </c>
      <c r="V177" s="134">
        <v>0</v>
      </c>
      <c r="W177" s="134">
        <v>0</v>
      </c>
      <c r="X177" s="134">
        <v>0</v>
      </c>
      <c r="Y177" s="134">
        <v>0</v>
      </c>
      <c r="Z177" s="436">
        <f t="shared" si="17"/>
        <v>0</v>
      </c>
      <c r="AA177" s="430">
        <v>0</v>
      </c>
      <c r="AB177" s="422">
        <f t="shared" si="19"/>
        <v>0</v>
      </c>
      <c r="AC177" s="219"/>
      <c r="AE177" s="89">
        <v>0</v>
      </c>
      <c r="AF177" s="89">
        <f t="shared" si="20"/>
        <v>0</v>
      </c>
    </row>
    <row r="178" spans="1:32" ht="13.5" customHeight="1" x14ac:dyDescent="0.2">
      <c r="A178" s="236"/>
      <c r="B178" s="237"/>
      <c r="C178" s="857" t="s">
        <v>81</v>
      </c>
      <c r="D178" s="130" t="s">
        <v>335</v>
      </c>
      <c r="E178" s="134">
        <v>0</v>
      </c>
      <c r="F178" s="134">
        <v>0</v>
      </c>
      <c r="G178" s="134">
        <v>0</v>
      </c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>
        <v>0</v>
      </c>
      <c r="Q178" s="134">
        <v>0</v>
      </c>
      <c r="R178" s="134">
        <v>0</v>
      </c>
      <c r="S178" s="134">
        <v>0</v>
      </c>
      <c r="T178" s="134">
        <v>0</v>
      </c>
      <c r="U178" s="134">
        <v>0</v>
      </c>
      <c r="V178" s="134">
        <v>0</v>
      </c>
      <c r="W178" s="134">
        <v>0</v>
      </c>
      <c r="X178" s="134">
        <v>0</v>
      </c>
      <c r="Y178" s="134">
        <v>0</v>
      </c>
      <c r="Z178" s="436">
        <f t="shared" si="17"/>
        <v>0</v>
      </c>
      <c r="AA178" s="430">
        <v>0</v>
      </c>
      <c r="AB178" s="422">
        <f t="shared" si="19"/>
        <v>0</v>
      </c>
      <c r="AC178" s="219"/>
      <c r="AE178" s="89">
        <v>0</v>
      </c>
      <c r="AF178" s="89">
        <f t="shared" si="20"/>
        <v>0</v>
      </c>
    </row>
    <row r="179" spans="1:32" ht="13.5" customHeight="1" x14ac:dyDescent="0.2">
      <c r="A179" s="236"/>
      <c r="B179" s="237"/>
      <c r="C179" s="857"/>
      <c r="D179" s="130" t="s">
        <v>77</v>
      </c>
      <c r="E179" s="13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134">
        <v>0</v>
      </c>
      <c r="R179" s="134">
        <v>0</v>
      </c>
      <c r="S179" s="134">
        <v>0</v>
      </c>
      <c r="T179" s="134">
        <v>0</v>
      </c>
      <c r="U179" s="134">
        <v>0</v>
      </c>
      <c r="V179" s="134">
        <v>0</v>
      </c>
      <c r="W179" s="134">
        <v>0</v>
      </c>
      <c r="X179" s="134">
        <v>0</v>
      </c>
      <c r="Y179" s="134">
        <v>0</v>
      </c>
      <c r="Z179" s="436">
        <f t="shared" si="17"/>
        <v>0</v>
      </c>
      <c r="AA179" s="430">
        <v>0</v>
      </c>
      <c r="AB179" s="422">
        <f t="shared" si="19"/>
        <v>0</v>
      </c>
      <c r="AC179" s="219"/>
      <c r="AE179" s="89">
        <v>0</v>
      </c>
      <c r="AF179" s="89">
        <f t="shared" si="20"/>
        <v>0</v>
      </c>
    </row>
    <row r="180" spans="1:32" ht="13.5" customHeight="1" x14ac:dyDescent="0.2">
      <c r="A180" s="236"/>
      <c r="B180" s="237"/>
      <c r="C180" s="857" t="s">
        <v>82</v>
      </c>
      <c r="D180" s="130" t="s">
        <v>335</v>
      </c>
      <c r="E180" s="134">
        <v>0</v>
      </c>
      <c r="F180" s="134">
        <v>0</v>
      </c>
      <c r="G180" s="134">
        <v>0</v>
      </c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4">
        <v>0</v>
      </c>
      <c r="Q180" s="134">
        <v>0</v>
      </c>
      <c r="R180" s="134">
        <v>0</v>
      </c>
      <c r="S180" s="134">
        <v>0</v>
      </c>
      <c r="T180" s="134">
        <v>0</v>
      </c>
      <c r="U180" s="134">
        <v>0</v>
      </c>
      <c r="V180" s="134">
        <v>0</v>
      </c>
      <c r="W180" s="134">
        <v>0</v>
      </c>
      <c r="X180" s="134">
        <v>0</v>
      </c>
      <c r="Y180" s="134">
        <v>0</v>
      </c>
      <c r="Z180" s="436">
        <f t="shared" si="17"/>
        <v>0</v>
      </c>
      <c r="AA180" s="430">
        <v>8</v>
      </c>
      <c r="AB180" s="422">
        <f t="shared" si="19"/>
        <v>0</v>
      </c>
      <c r="AC180" s="219"/>
      <c r="AE180" s="89">
        <v>0</v>
      </c>
      <c r="AF180" s="89">
        <f t="shared" si="20"/>
        <v>0</v>
      </c>
    </row>
    <row r="181" spans="1:32" ht="13.5" customHeight="1" x14ac:dyDescent="0.2">
      <c r="A181" s="236"/>
      <c r="B181" s="237"/>
      <c r="C181" s="857"/>
      <c r="D181" s="130" t="s">
        <v>77</v>
      </c>
      <c r="E181" s="134">
        <v>0</v>
      </c>
      <c r="F181" s="134">
        <v>0</v>
      </c>
      <c r="G181" s="134">
        <v>0</v>
      </c>
      <c r="H181" s="134">
        <v>0</v>
      </c>
      <c r="I181" s="134">
        <v>0</v>
      </c>
      <c r="J181" s="134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4">
        <v>0</v>
      </c>
      <c r="Q181" s="134">
        <v>0</v>
      </c>
      <c r="R181" s="134">
        <v>0</v>
      </c>
      <c r="S181" s="134">
        <v>0</v>
      </c>
      <c r="T181" s="134">
        <v>0</v>
      </c>
      <c r="U181" s="134">
        <v>0</v>
      </c>
      <c r="V181" s="134">
        <v>0</v>
      </c>
      <c r="W181" s="134">
        <v>0</v>
      </c>
      <c r="X181" s="134">
        <v>0</v>
      </c>
      <c r="Y181" s="134">
        <v>0</v>
      </c>
      <c r="Z181" s="436">
        <f t="shared" si="17"/>
        <v>0</v>
      </c>
      <c r="AA181" s="430">
        <v>8</v>
      </c>
      <c r="AB181" s="422">
        <f t="shared" si="19"/>
        <v>0</v>
      </c>
      <c r="AC181" s="219"/>
      <c r="AE181" s="89">
        <v>0</v>
      </c>
      <c r="AF181" s="89">
        <f t="shared" si="20"/>
        <v>0</v>
      </c>
    </row>
    <row r="182" spans="1:32" ht="13.5" customHeight="1" x14ac:dyDescent="0.2">
      <c r="A182" s="236"/>
      <c r="B182" s="235"/>
      <c r="C182" s="857" t="s">
        <v>83</v>
      </c>
      <c r="D182" s="130" t="s">
        <v>335</v>
      </c>
      <c r="E182" s="134">
        <v>0</v>
      </c>
      <c r="F182" s="134">
        <v>0</v>
      </c>
      <c r="G182" s="134">
        <v>0</v>
      </c>
      <c r="H182" s="134">
        <v>0</v>
      </c>
      <c r="I182" s="134">
        <v>0</v>
      </c>
      <c r="J182" s="134"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4">
        <v>0</v>
      </c>
      <c r="Q182" s="134">
        <v>0</v>
      </c>
      <c r="R182" s="134">
        <v>0</v>
      </c>
      <c r="S182" s="134">
        <v>0</v>
      </c>
      <c r="T182" s="134">
        <v>0</v>
      </c>
      <c r="U182" s="134">
        <v>0</v>
      </c>
      <c r="V182" s="134">
        <v>0</v>
      </c>
      <c r="W182" s="134">
        <v>21</v>
      </c>
      <c r="X182" s="134">
        <v>21</v>
      </c>
      <c r="Y182" s="134">
        <v>2</v>
      </c>
      <c r="Z182" s="436">
        <f t="shared" si="17"/>
        <v>10.5</v>
      </c>
      <c r="AA182" s="430">
        <v>33888</v>
      </c>
      <c r="AB182" s="422">
        <f t="shared" si="19"/>
        <v>6.196883852691218E-4</v>
      </c>
      <c r="AC182" s="219"/>
      <c r="AE182" s="89">
        <v>41543</v>
      </c>
      <c r="AF182" s="89">
        <f t="shared" si="20"/>
        <v>-41541</v>
      </c>
    </row>
    <row r="183" spans="1:32" ht="13.5" customHeight="1" x14ac:dyDescent="0.2">
      <c r="A183" s="236"/>
      <c r="B183" s="235"/>
      <c r="C183" s="857"/>
      <c r="D183" s="130" t="s">
        <v>77</v>
      </c>
      <c r="E183" s="134">
        <v>0</v>
      </c>
      <c r="F183" s="134">
        <v>0</v>
      </c>
      <c r="G183" s="134">
        <v>0</v>
      </c>
      <c r="H183" s="134">
        <v>0</v>
      </c>
      <c r="I183" s="134">
        <v>0</v>
      </c>
      <c r="J183" s="134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0</v>
      </c>
      <c r="P183" s="134">
        <v>0</v>
      </c>
      <c r="Q183" s="134">
        <v>0</v>
      </c>
      <c r="R183" s="134">
        <v>0</v>
      </c>
      <c r="S183" s="134">
        <v>0</v>
      </c>
      <c r="T183" s="134">
        <v>0</v>
      </c>
      <c r="U183" s="134">
        <v>0</v>
      </c>
      <c r="V183" s="134">
        <v>0</v>
      </c>
      <c r="W183" s="134">
        <v>21</v>
      </c>
      <c r="X183" s="134">
        <v>21</v>
      </c>
      <c r="Y183" s="134">
        <v>2</v>
      </c>
      <c r="Z183" s="436">
        <f t="shared" si="17"/>
        <v>10.5</v>
      </c>
      <c r="AA183" s="430">
        <v>35856</v>
      </c>
      <c r="AB183" s="422">
        <f t="shared" si="19"/>
        <v>5.8567603748326642E-4</v>
      </c>
      <c r="AC183" s="219"/>
      <c r="AE183" s="89">
        <v>41677</v>
      </c>
      <c r="AF183" s="89">
        <f t="shared" si="20"/>
        <v>-41675</v>
      </c>
    </row>
    <row r="184" spans="1:32" ht="13.5" customHeight="1" x14ac:dyDescent="0.2">
      <c r="A184" s="236"/>
      <c r="B184" s="237"/>
      <c r="C184" s="857" t="s">
        <v>84</v>
      </c>
      <c r="D184" s="130" t="s">
        <v>335</v>
      </c>
      <c r="E184" s="134">
        <v>3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134">
        <v>0</v>
      </c>
      <c r="R184" s="134">
        <v>0</v>
      </c>
      <c r="S184" s="134">
        <v>0</v>
      </c>
      <c r="T184" s="134">
        <v>0</v>
      </c>
      <c r="U184" s="134">
        <v>0</v>
      </c>
      <c r="V184" s="134">
        <v>0</v>
      </c>
      <c r="W184" s="134">
        <v>0</v>
      </c>
      <c r="X184" s="134">
        <v>3</v>
      </c>
      <c r="Y184" s="134">
        <v>0</v>
      </c>
      <c r="Z184" s="436">
        <f t="shared" si="17"/>
        <v>0</v>
      </c>
      <c r="AA184" s="430">
        <v>11246</v>
      </c>
      <c r="AB184" s="422">
        <f t="shared" si="19"/>
        <v>2.6676151520540635E-4</v>
      </c>
      <c r="AC184" s="219"/>
      <c r="AE184" s="89">
        <v>10967</v>
      </c>
      <c r="AF184" s="89">
        <f t="shared" si="20"/>
        <v>-10967</v>
      </c>
    </row>
    <row r="185" spans="1:32" ht="13.5" customHeight="1" x14ac:dyDescent="0.2">
      <c r="A185" s="236"/>
      <c r="B185" s="237"/>
      <c r="C185" s="857"/>
      <c r="D185" s="130" t="s">
        <v>77</v>
      </c>
      <c r="E185" s="134">
        <v>3</v>
      </c>
      <c r="F185" s="134">
        <v>0</v>
      </c>
      <c r="G185" s="134">
        <v>0</v>
      </c>
      <c r="H185" s="134">
        <v>0</v>
      </c>
      <c r="I185" s="134">
        <v>0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4">
        <v>0</v>
      </c>
      <c r="Q185" s="134">
        <v>0</v>
      </c>
      <c r="R185" s="134">
        <v>0</v>
      </c>
      <c r="S185" s="134">
        <v>0</v>
      </c>
      <c r="T185" s="134">
        <v>0</v>
      </c>
      <c r="U185" s="134">
        <v>0</v>
      </c>
      <c r="V185" s="134">
        <v>0</v>
      </c>
      <c r="W185" s="134">
        <v>0</v>
      </c>
      <c r="X185" s="134">
        <v>3</v>
      </c>
      <c r="Y185" s="134">
        <v>0</v>
      </c>
      <c r="Z185" s="436">
        <f t="shared" si="17"/>
        <v>0</v>
      </c>
      <c r="AA185" s="430">
        <v>11404</v>
      </c>
      <c r="AB185" s="422">
        <f t="shared" si="19"/>
        <v>2.6306559102069451E-4</v>
      </c>
      <c r="AC185" s="219"/>
      <c r="AE185" s="89">
        <v>11144</v>
      </c>
      <c r="AF185" s="89">
        <f t="shared" si="20"/>
        <v>-11144</v>
      </c>
    </row>
    <row r="186" spans="1:32" ht="13.5" customHeight="1" x14ac:dyDescent="0.2">
      <c r="A186" s="236"/>
      <c r="B186" s="237"/>
      <c r="C186" s="857" t="s">
        <v>85</v>
      </c>
      <c r="D186" s="130" t="s">
        <v>335</v>
      </c>
      <c r="E186" s="134">
        <v>0</v>
      </c>
      <c r="F186" s="134">
        <v>0</v>
      </c>
      <c r="G186" s="134">
        <v>21</v>
      </c>
      <c r="H186" s="134">
        <v>6</v>
      </c>
      <c r="I186" s="134">
        <v>0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7</v>
      </c>
      <c r="P186" s="134">
        <v>0</v>
      </c>
      <c r="Q186" s="134">
        <v>0</v>
      </c>
      <c r="R186" s="134">
        <v>0</v>
      </c>
      <c r="S186" s="134">
        <v>0</v>
      </c>
      <c r="T186" s="134">
        <v>0</v>
      </c>
      <c r="U186" s="134">
        <v>0</v>
      </c>
      <c r="V186" s="134">
        <v>0</v>
      </c>
      <c r="W186" s="134">
        <v>22</v>
      </c>
      <c r="X186" s="134">
        <v>56</v>
      </c>
      <c r="Y186" s="134">
        <v>23</v>
      </c>
      <c r="Z186" s="436">
        <f t="shared" si="17"/>
        <v>2.4347826086956523</v>
      </c>
      <c r="AA186" s="430">
        <v>8040</v>
      </c>
      <c r="AB186" s="422">
        <f t="shared" si="19"/>
        <v>6.965174129353234E-3</v>
      </c>
      <c r="AC186" s="219"/>
      <c r="AE186" s="89">
        <v>10320</v>
      </c>
      <c r="AF186" s="89">
        <f t="shared" si="20"/>
        <v>-10297</v>
      </c>
    </row>
    <row r="187" spans="1:32" ht="13.5" customHeight="1" x14ac:dyDescent="0.2">
      <c r="A187" s="236"/>
      <c r="B187" s="237"/>
      <c r="C187" s="857"/>
      <c r="D187" s="130" t="s">
        <v>77</v>
      </c>
      <c r="E187" s="134">
        <v>0</v>
      </c>
      <c r="F187" s="134">
        <v>0</v>
      </c>
      <c r="G187" s="134">
        <v>21</v>
      </c>
      <c r="H187" s="134">
        <v>6</v>
      </c>
      <c r="I187" s="134">
        <v>0</v>
      </c>
      <c r="J187" s="134"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7</v>
      </c>
      <c r="P187" s="134">
        <v>0</v>
      </c>
      <c r="Q187" s="134">
        <v>0</v>
      </c>
      <c r="R187" s="134">
        <v>0</v>
      </c>
      <c r="S187" s="134">
        <v>0</v>
      </c>
      <c r="T187" s="134">
        <v>0</v>
      </c>
      <c r="U187" s="134">
        <v>0</v>
      </c>
      <c r="V187" s="134">
        <v>0</v>
      </c>
      <c r="W187" s="134">
        <v>22</v>
      </c>
      <c r="X187" s="134">
        <v>56</v>
      </c>
      <c r="Y187" s="134">
        <v>23</v>
      </c>
      <c r="Z187" s="436">
        <f t="shared" si="17"/>
        <v>2.4347826086956523</v>
      </c>
      <c r="AA187" s="430">
        <v>8040</v>
      </c>
      <c r="AB187" s="422">
        <f t="shared" si="19"/>
        <v>6.965174129353234E-3</v>
      </c>
      <c r="AC187" s="219"/>
      <c r="AE187" s="89">
        <v>10320</v>
      </c>
      <c r="AF187" s="89">
        <f t="shared" si="20"/>
        <v>-10297</v>
      </c>
    </row>
    <row r="188" spans="1:32" ht="13.5" customHeight="1" x14ac:dyDescent="0.2">
      <c r="A188" s="236"/>
      <c r="B188" s="237"/>
      <c r="C188" s="857" t="s">
        <v>278</v>
      </c>
      <c r="D188" s="130" t="s">
        <v>335</v>
      </c>
      <c r="E188" s="134">
        <v>0</v>
      </c>
      <c r="F188" s="134">
        <v>0</v>
      </c>
      <c r="G188" s="134">
        <v>0</v>
      </c>
      <c r="H188" s="134">
        <v>0</v>
      </c>
      <c r="I188" s="134">
        <v>0</v>
      </c>
      <c r="J188" s="134"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4">
        <v>0</v>
      </c>
      <c r="Q188" s="134">
        <v>0</v>
      </c>
      <c r="R188" s="134">
        <v>0</v>
      </c>
      <c r="S188" s="134">
        <v>0</v>
      </c>
      <c r="T188" s="134">
        <v>0</v>
      </c>
      <c r="U188" s="134">
        <v>0</v>
      </c>
      <c r="V188" s="134">
        <v>0</v>
      </c>
      <c r="W188" s="134">
        <v>0</v>
      </c>
      <c r="X188" s="134">
        <v>0</v>
      </c>
      <c r="Y188" s="134">
        <v>1</v>
      </c>
      <c r="Z188" s="436">
        <f t="shared" si="17"/>
        <v>0</v>
      </c>
      <c r="AA188" s="430">
        <v>155</v>
      </c>
      <c r="AB188" s="422">
        <f t="shared" si="19"/>
        <v>0</v>
      </c>
      <c r="AC188" s="219"/>
      <c r="AE188" s="89">
        <v>173</v>
      </c>
      <c r="AF188" s="89">
        <f t="shared" si="20"/>
        <v>-172</v>
      </c>
    </row>
    <row r="189" spans="1:32" ht="13.5" customHeight="1" x14ac:dyDescent="0.2">
      <c r="A189" s="236"/>
      <c r="B189" s="237"/>
      <c r="C189" s="857"/>
      <c r="D189" s="130" t="s">
        <v>77</v>
      </c>
      <c r="E189" s="13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134">
        <v>0</v>
      </c>
      <c r="R189" s="134">
        <v>0</v>
      </c>
      <c r="S189" s="134">
        <v>0</v>
      </c>
      <c r="T189" s="134">
        <v>0</v>
      </c>
      <c r="U189" s="134">
        <v>0</v>
      </c>
      <c r="V189" s="134">
        <v>0</v>
      </c>
      <c r="W189" s="134">
        <v>0</v>
      </c>
      <c r="X189" s="134">
        <v>0</v>
      </c>
      <c r="Y189" s="134">
        <v>1</v>
      </c>
      <c r="Z189" s="436">
        <f t="shared" si="17"/>
        <v>0</v>
      </c>
      <c r="AA189" s="430">
        <v>161</v>
      </c>
      <c r="AB189" s="422">
        <f t="shared" si="19"/>
        <v>0</v>
      </c>
      <c r="AC189" s="219"/>
      <c r="AE189" s="89">
        <v>173</v>
      </c>
      <c r="AF189" s="89">
        <f t="shared" si="20"/>
        <v>-172</v>
      </c>
    </row>
    <row r="190" spans="1:32" ht="13.5" customHeight="1" x14ac:dyDescent="0.2">
      <c r="A190" s="236"/>
      <c r="B190" s="235"/>
      <c r="C190" s="857" t="s">
        <v>86</v>
      </c>
      <c r="D190" s="130" t="s">
        <v>335</v>
      </c>
      <c r="E190" s="134">
        <v>0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4">
        <v>0</v>
      </c>
      <c r="Q190" s="134">
        <v>0</v>
      </c>
      <c r="R190" s="134">
        <v>0</v>
      </c>
      <c r="S190" s="134">
        <v>0</v>
      </c>
      <c r="T190" s="134">
        <v>0</v>
      </c>
      <c r="U190" s="134">
        <v>0</v>
      </c>
      <c r="V190" s="134">
        <v>0</v>
      </c>
      <c r="W190" s="134">
        <v>0</v>
      </c>
      <c r="X190" s="134">
        <v>0</v>
      </c>
      <c r="Y190" s="134">
        <v>0</v>
      </c>
      <c r="Z190" s="436">
        <f t="shared" si="17"/>
        <v>0</v>
      </c>
      <c r="AA190" s="430">
        <v>0</v>
      </c>
      <c r="AB190" s="422">
        <f t="shared" si="19"/>
        <v>0</v>
      </c>
      <c r="AC190" s="219"/>
      <c r="AE190" s="89">
        <v>0</v>
      </c>
      <c r="AF190" s="89">
        <f t="shared" si="20"/>
        <v>0</v>
      </c>
    </row>
    <row r="191" spans="1:32" ht="13.5" customHeight="1" thickBot="1" x14ac:dyDescent="0.25">
      <c r="A191" s="90"/>
      <c r="B191" s="91"/>
      <c r="C191" s="858"/>
      <c r="D191" s="95" t="s">
        <v>77</v>
      </c>
      <c r="E191" s="138">
        <v>0</v>
      </c>
      <c r="F191" s="138">
        <v>0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  <c r="P191" s="138">
        <v>0</v>
      </c>
      <c r="Q191" s="138">
        <v>0</v>
      </c>
      <c r="R191" s="138">
        <v>0</v>
      </c>
      <c r="S191" s="138">
        <v>0</v>
      </c>
      <c r="T191" s="138">
        <v>0</v>
      </c>
      <c r="U191" s="138">
        <v>0</v>
      </c>
      <c r="V191" s="138">
        <v>0</v>
      </c>
      <c r="W191" s="138">
        <v>0</v>
      </c>
      <c r="X191" s="138">
        <v>0</v>
      </c>
      <c r="Y191" s="138">
        <v>0</v>
      </c>
      <c r="Z191" s="446">
        <f t="shared" si="17"/>
        <v>0</v>
      </c>
      <c r="AA191" s="443">
        <v>0</v>
      </c>
      <c r="AB191" s="426">
        <f t="shared" si="19"/>
        <v>0</v>
      </c>
      <c r="AC191" s="219"/>
      <c r="AE191" s="89">
        <v>0</v>
      </c>
      <c r="AF191" s="89">
        <f t="shared" si="20"/>
        <v>0</v>
      </c>
    </row>
    <row r="192" spans="1:32" s="72" customFormat="1" ht="13.5" customHeight="1" x14ac:dyDescent="0.2">
      <c r="A192" s="237"/>
      <c r="B192" s="237"/>
      <c r="C192" s="217"/>
      <c r="D192" s="237"/>
      <c r="Z192" s="131"/>
      <c r="AA192" s="418"/>
      <c r="AB192" s="131"/>
      <c r="AC192" s="131"/>
    </row>
    <row r="193" spans="1:32" ht="21.75" customHeight="1" x14ac:dyDescent="0.2">
      <c r="A193" s="120" t="str">
        <f>$A$1</f>
        <v>６　令和３年度市町村別・国別訪日外国人宿泊者数（延べ人数）</v>
      </c>
      <c r="AA193" s="419"/>
      <c r="AE193" s="89"/>
      <c r="AF193" s="89"/>
    </row>
    <row r="194" spans="1:32" ht="13.5" customHeight="1" thickBot="1" x14ac:dyDescent="0.25">
      <c r="A194" s="89"/>
      <c r="Z194" s="122"/>
      <c r="AA194" s="420"/>
      <c r="AB194" s="122" t="s">
        <v>368</v>
      </c>
      <c r="AC194" s="122"/>
      <c r="AE194" s="89"/>
      <c r="AF194" s="89"/>
    </row>
    <row r="195" spans="1:32" s="114" customFormat="1" ht="13.5" customHeight="1" thickBot="1" x14ac:dyDescent="0.25">
      <c r="A195" s="123" t="s">
        <v>58</v>
      </c>
      <c r="B195" s="123" t="s">
        <v>344</v>
      </c>
      <c r="C195" s="216" t="s">
        <v>59</v>
      </c>
      <c r="D195" s="126" t="s">
        <v>60</v>
      </c>
      <c r="E195" s="127" t="s">
        <v>369</v>
      </c>
      <c r="F195" s="127" t="s">
        <v>370</v>
      </c>
      <c r="G195" s="127" t="s">
        <v>371</v>
      </c>
      <c r="H195" s="127" t="s">
        <v>372</v>
      </c>
      <c r="I195" s="127" t="s">
        <v>247</v>
      </c>
      <c r="J195" s="127" t="s">
        <v>304</v>
      </c>
      <c r="K195" s="127" t="s">
        <v>305</v>
      </c>
      <c r="L195" s="127" t="s">
        <v>306</v>
      </c>
      <c r="M195" s="125" t="s">
        <v>387</v>
      </c>
      <c r="N195" s="125" t="s">
        <v>385</v>
      </c>
      <c r="O195" s="125" t="s">
        <v>386</v>
      </c>
      <c r="P195" s="127" t="s">
        <v>248</v>
      </c>
      <c r="Q195" s="127" t="s">
        <v>249</v>
      </c>
      <c r="R195" s="127" t="s">
        <v>250</v>
      </c>
      <c r="S195" s="127" t="s">
        <v>251</v>
      </c>
      <c r="T195" s="127" t="s">
        <v>366</v>
      </c>
      <c r="U195" s="127" t="s">
        <v>252</v>
      </c>
      <c r="V195" s="127" t="s">
        <v>367</v>
      </c>
      <c r="W195" s="127" t="s">
        <v>309</v>
      </c>
      <c r="X195" s="128" t="s">
        <v>339</v>
      </c>
      <c r="Y195" s="129" t="str">
        <f>$Y$3</f>
        <v>Ｒ２年度</v>
      </c>
      <c r="Z195" s="435" t="s">
        <v>71</v>
      </c>
      <c r="AA195" s="440" t="s">
        <v>433</v>
      </c>
      <c r="AB195" s="421" t="s">
        <v>415</v>
      </c>
      <c r="AC195" s="218"/>
      <c r="AE195" s="114" t="s">
        <v>405</v>
      </c>
    </row>
    <row r="196" spans="1:32" ht="13.5" customHeight="1" x14ac:dyDescent="0.2">
      <c r="A196" s="854" t="s">
        <v>324</v>
      </c>
      <c r="B196" s="838" t="s">
        <v>325</v>
      </c>
      <c r="C196" s="839"/>
      <c r="D196" s="94" t="s">
        <v>335</v>
      </c>
      <c r="E196" s="55">
        <f t="shared" ref="E196:Y197" si="29">E198+E200+E202+E204+E206+E208+E210</f>
        <v>3</v>
      </c>
      <c r="F196" s="55">
        <f t="shared" si="29"/>
        <v>3</v>
      </c>
      <c r="G196" s="55">
        <f t="shared" si="29"/>
        <v>0</v>
      </c>
      <c r="H196" s="55">
        <f t="shared" si="29"/>
        <v>0</v>
      </c>
      <c r="I196" s="55">
        <f t="shared" si="29"/>
        <v>0</v>
      </c>
      <c r="J196" s="55">
        <f t="shared" si="29"/>
        <v>0</v>
      </c>
      <c r="K196" s="55">
        <f t="shared" si="29"/>
        <v>1</v>
      </c>
      <c r="L196" s="55">
        <f t="shared" si="29"/>
        <v>2</v>
      </c>
      <c r="M196" s="55">
        <f t="shared" si="29"/>
        <v>0</v>
      </c>
      <c r="N196" s="55">
        <f t="shared" si="29"/>
        <v>1</v>
      </c>
      <c r="O196" s="55">
        <f t="shared" si="29"/>
        <v>9</v>
      </c>
      <c r="P196" s="55">
        <f t="shared" si="29"/>
        <v>0</v>
      </c>
      <c r="Q196" s="55">
        <f t="shared" si="29"/>
        <v>0</v>
      </c>
      <c r="R196" s="55">
        <f t="shared" si="29"/>
        <v>0</v>
      </c>
      <c r="S196" s="55">
        <f t="shared" si="29"/>
        <v>0</v>
      </c>
      <c r="T196" s="55">
        <f t="shared" si="29"/>
        <v>5</v>
      </c>
      <c r="U196" s="55">
        <f t="shared" si="29"/>
        <v>0</v>
      </c>
      <c r="V196" s="55">
        <f t="shared" si="29"/>
        <v>0</v>
      </c>
      <c r="W196" s="55">
        <f t="shared" si="29"/>
        <v>12</v>
      </c>
      <c r="X196" s="55">
        <f t="shared" si="29"/>
        <v>36</v>
      </c>
      <c r="Y196" s="55">
        <f t="shared" si="29"/>
        <v>53</v>
      </c>
      <c r="Z196" s="438">
        <f t="shared" ref="Z196:Z255" si="30">IF(Y196=0,0,X196/Y196)</f>
        <v>0.67924528301886788</v>
      </c>
      <c r="AA196" s="432">
        <v>405</v>
      </c>
      <c r="AB196" s="406">
        <f>IF(AA196=0,0,X196/AA196)</f>
        <v>8.8888888888888892E-2</v>
      </c>
      <c r="AC196" s="131"/>
      <c r="AE196" s="89">
        <v>413</v>
      </c>
      <c r="AF196" s="89">
        <f>Y196-AE196</f>
        <v>-360</v>
      </c>
    </row>
    <row r="197" spans="1:32" ht="13.5" customHeight="1" thickBot="1" x14ac:dyDescent="0.25">
      <c r="A197" s="848"/>
      <c r="B197" s="840"/>
      <c r="C197" s="839"/>
      <c r="D197" s="95" t="s">
        <v>77</v>
      </c>
      <c r="E197" s="105">
        <f t="shared" si="29"/>
        <v>3</v>
      </c>
      <c r="F197" s="105">
        <f t="shared" si="29"/>
        <v>5</v>
      </c>
      <c r="G197" s="105">
        <f t="shared" si="29"/>
        <v>0</v>
      </c>
      <c r="H197" s="105">
        <f t="shared" si="29"/>
        <v>0</v>
      </c>
      <c r="I197" s="105">
        <f t="shared" si="29"/>
        <v>0</v>
      </c>
      <c r="J197" s="105">
        <f t="shared" si="29"/>
        <v>0</v>
      </c>
      <c r="K197" s="105">
        <f t="shared" si="29"/>
        <v>1</v>
      </c>
      <c r="L197" s="105">
        <f t="shared" si="29"/>
        <v>6</v>
      </c>
      <c r="M197" s="105">
        <f t="shared" si="29"/>
        <v>0</v>
      </c>
      <c r="N197" s="105">
        <f t="shared" si="29"/>
        <v>7</v>
      </c>
      <c r="O197" s="105">
        <f t="shared" si="29"/>
        <v>102</v>
      </c>
      <c r="P197" s="105">
        <f t="shared" si="29"/>
        <v>0</v>
      </c>
      <c r="Q197" s="105">
        <f t="shared" si="29"/>
        <v>0</v>
      </c>
      <c r="R197" s="105">
        <f t="shared" si="29"/>
        <v>0</v>
      </c>
      <c r="S197" s="105">
        <f t="shared" si="29"/>
        <v>0</v>
      </c>
      <c r="T197" s="105">
        <f t="shared" si="29"/>
        <v>9</v>
      </c>
      <c r="U197" s="105">
        <f t="shared" si="29"/>
        <v>0</v>
      </c>
      <c r="V197" s="105">
        <f t="shared" si="29"/>
        <v>0</v>
      </c>
      <c r="W197" s="105">
        <f t="shared" si="29"/>
        <v>80</v>
      </c>
      <c r="X197" s="105">
        <f t="shared" si="29"/>
        <v>213</v>
      </c>
      <c r="Y197" s="105">
        <f t="shared" si="29"/>
        <v>85</v>
      </c>
      <c r="Z197" s="439">
        <f t="shared" si="30"/>
        <v>2.5058823529411764</v>
      </c>
      <c r="AA197" s="433">
        <v>614</v>
      </c>
      <c r="AB197" s="407">
        <f t="shared" ref="AB197:AB255" si="31">IF(AA197=0,0,X197/AA197)</f>
        <v>0.34690553745928338</v>
      </c>
      <c r="AC197" s="131"/>
      <c r="AE197" s="89">
        <v>491</v>
      </c>
      <c r="AF197" s="89">
        <f t="shared" ref="AF197:AF255" si="32">Y197-AE197</f>
        <v>-406</v>
      </c>
    </row>
    <row r="198" spans="1:32" ht="13.5" customHeight="1" x14ac:dyDescent="0.2">
      <c r="A198" s="236"/>
      <c r="B198" s="236"/>
      <c r="C198" s="859" t="s">
        <v>87</v>
      </c>
      <c r="D198" s="96" t="s">
        <v>335</v>
      </c>
      <c r="E198" s="136">
        <v>0</v>
      </c>
      <c r="F198" s="136">
        <v>0</v>
      </c>
      <c r="G198" s="136">
        <v>0</v>
      </c>
      <c r="H198" s="136">
        <v>0</v>
      </c>
      <c r="I198" s="136">
        <v>0</v>
      </c>
      <c r="J198" s="136">
        <v>0</v>
      </c>
      <c r="K198" s="136">
        <v>0</v>
      </c>
      <c r="L198" s="136">
        <v>0</v>
      </c>
      <c r="M198" s="136">
        <v>0</v>
      </c>
      <c r="N198" s="136">
        <v>0</v>
      </c>
      <c r="O198" s="136">
        <v>2</v>
      </c>
      <c r="P198" s="136">
        <v>0</v>
      </c>
      <c r="Q198" s="136">
        <v>0</v>
      </c>
      <c r="R198" s="136">
        <v>0</v>
      </c>
      <c r="S198" s="136">
        <v>0</v>
      </c>
      <c r="T198" s="136">
        <v>0</v>
      </c>
      <c r="U198" s="136">
        <v>0</v>
      </c>
      <c r="V198" s="136">
        <v>0</v>
      </c>
      <c r="W198" s="136">
        <v>4</v>
      </c>
      <c r="X198" s="136">
        <v>6</v>
      </c>
      <c r="Y198" s="136">
        <v>4</v>
      </c>
      <c r="Z198" s="442">
        <f t="shared" si="30"/>
        <v>1.5</v>
      </c>
      <c r="AA198" s="441">
        <v>89</v>
      </c>
      <c r="AB198" s="427">
        <f t="shared" si="31"/>
        <v>6.741573033707865E-2</v>
      </c>
      <c r="AC198" s="219"/>
      <c r="AE198" s="89">
        <v>127</v>
      </c>
      <c r="AF198" s="89">
        <f t="shared" si="32"/>
        <v>-123</v>
      </c>
    </row>
    <row r="199" spans="1:32" ht="13.5" customHeight="1" x14ac:dyDescent="0.2">
      <c r="A199" s="236"/>
      <c r="B199" s="237"/>
      <c r="C199" s="857"/>
      <c r="D199" s="97" t="s">
        <v>77</v>
      </c>
      <c r="E199" s="134">
        <v>0</v>
      </c>
      <c r="F199" s="134">
        <v>0</v>
      </c>
      <c r="G199" s="134">
        <v>0</v>
      </c>
      <c r="H199" s="134">
        <v>0</v>
      </c>
      <c r="I199" s="134">
        <v>0</v>
      </c>
      <c r="J199" s="134">
        <v>0</v>
      </c>
      <c r="K199" s="134">
        <v>0</v>
      </c>
      <c r="L199" s="134">
        <v>0</v>
      </c>
      <c r="M199" s="134">
        <v>0</v>
      </c>
      <c r="N199" s="134">
        <v>0</v>
      </c>
      <c r="O199" s="134">
        <v>35</v>
      </c>
      <c r="P199" s="134">
        <v>0</v>
      </c>
      <c r="Q199" s="134">
        <v>0</v>
      </c>
      <c r="R199" s="134">
        <v>0</v>
      </c>
      <c r="S199" s="134">
        <v>0</v>
      </c>
      <c r="T199" s="134">
        <v>0</v>
      </c>
      <c r="U199" s="134">
        <v>0</v>
      </c>
      <c r="V199" s="134">
        <v>0</v>
      </c>
      <c r="W199" s="134">
        <v>61</v>
      </c>
      <c r="X199" s="134">
        <v>96</v>
      </c>
      <c r="Y199" s="134">
        <v>8</v>
      </c>
      <c r="Z199" s="436">
        <f t="shared" si="30"/>
        <v>12</v>
      </c>
      <c r="AA199" s="430">
        <v>93</v>
      </c>
      <c r="AB199" s="422">
        <f t="shared" si="31"/>
        <v>1.032258064516129</v>
      </c>
      <c r="AC199" s="219"/>
      <c r="AE199" s="89">
        <v>141</v>
      </c>
      <c r="AF199" s="89">
        <f t="shared" si="32"/>
        <v>-133</v>
      </c>
    </row>
    <row r="200" spans="1:32" ht="13.5" customHeight="1" x14ac:dyDescent="0.2">
      <c r="A200" s="236"/>
      <c r="B200" s="237"/>
      <c r="C200" s="857" t="s">
        <v>88</v>
      </c>
      <c r="D200" s="97" t="s">
        <v>335</v>
      </c>
      <c r="E200" s="134">
        <v>0</v>
      </c>
      <c r="F200" s="134">
        <v>0</v>
      </c>
      <c r="G200" s="134">
        <v>0</v>
      </c>
      <c r="H200" s="134">
        <v>0</v>
      </c>
      <c r="I200" s="134">
        <v>0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1</v>
      </c>
      <c r="P200" s="134">
        <v>0</v>
      </c>
      <c r="Q200" s="134">
        <v>0</v>
      </c>
      <c r="R200" s="134">
        <v>0</v>
      </c>
      <c r="S200" s="134">
        <v>0</v>
      </c>
      <c r="T200" s="134">
        <v>0</v>
      </c>
      <c r="U200" s="134">
        <v>0</v>
      </c>
      <c r="V200" s="134">
        <v>0</v>
      </c>
      <c r="W200" s="134">
        <v>0</v>
      </c>
      <c r="X200" s="134">
        <v>1</v>
      </c>
      <c r="Y200" s="134">
        <v>1</v>
      </c>
      <c r="Z200" s="436">
        <f t="shared" si="30"/>
        <v>1</v>
      </c>
      <c r="AA200" s="430">
        <v>0</v>
      </c>
      <c r="AB200" s="422">
        <f t="shared" si="31"/>
        <v>0</v>
      </c>
      <c r="AC200" s="219"/>
      <c r="AE200" s="89">
        <v>7</v>
      </c>
      <c r="AF200" s="89">
        <f t="shared" si="32"/>
        <v>-6</v>
      </c>
    </row>
    <row r="201" spans="1:32" ht="13.5" customHeight="1" x14ac:dyDescent="0.2">
      <c r="A201" s="236"/>
      <c r="B201" s="237"/>
      <c r="C201" s="857"/>
      <c r="D201" s="97" t="s">
        <v>77</v>
      </c>
      <c r="E201" s="134">
        <v>0</v>
      </c>
      <c r="F201" s="134">
        <v>0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1</v>
      </c>
      <c r="P201" s="134">
        <v>0</v>
      </c>
      <c r="Q201" s="134">
        <v>0</v>
      </c>
      <c r="R201" s="134">
        <v>0</v>
      </c>
      <c r="S201" s="134">
        <v>0</v>
      </c>
      <c r="T201" s="134">
        <v>0</v>
      </c>
      <c r="U201" s="134">
        <v>0</v>
      </c>
      <c r="V201" s="134">
        <v>0</v>
      </c>
      <c r="W201" s="134">
        <v>0</v>
      </c>
      <c r="X201" s="134">
        <v>1</v>
      </c>
      <c r="Y201" s="134">
        <v>4</v>
      </c>
      <c r="Z201" s="436">
        <f t="shared" si="30"/>
        <v>0.25</v>
      </c>
      <c r="AA201" s="430">
        <v>0</v>
      </c>
      <c r="AB201" s="422">
        <f t="shared" si="31"/>
        <v>0</v>
      </c>
      <c r="AC201" s="219"/>
      <c r="AE201" s="89">
        <v>7</v>
      </c>
      <c r="AF201" s="89">
        <f t="shared" si="32"/>
        <v>-3</v>
      </c>
    </row>
    <row r="202" spans="1:32" ht="13.5" customHeight="1" x14ac:dyDescent="0.2">
      <c r="A202" s="236"/>
      <c r="B202" s="237"/>
      <c r="C202" s="857" t="s">
        <v>89</v>
      </c>
      <c r="D202" s="97" t="s">
        <v>335</v>
      </c>
      <c r="E202" s="134">
        <v>0</v>
      </c>
      <c r="F202" s="134">
        <v>0</v>
      </c>
      <c r="G202" s="134">
        <v>0</v>
      </c>
      <c r="H202" s="134">
        <v>0</v>
      </c>
      <c r="I202" s="134">
        <v>0</v>
      </c>
      <c r="J202" s="134">
        <v>0</v>
      </c>
      <c r="K202" s="134">
        <v>0</v>
      </c>
      <c r="L202" s="134">
        <v>0</v>
      </c>
      <c r="M202" s="134">
        <v>0</v>
      </c>
      <c r="N202" s="134">
        <v>1</v>
      </c>
      <c r="O202" s="134">
        <v>6</v>
      </c>
      <c r="P202" s="134">
        <v>0</v>
      </c>
      <c r="Q202" s="134">
        <v>0</v>
      </c>
      <c r="R202" s="134">
        <v>0</v>
      </c>
      <c r="S202" s="134">
        <v>0</v>
      </c>
      <c r="T202" s="134">
        <v>0</v>
      </c>
      <c r="U202" s="134">
        <v>0</v>
      </c>
      <c r="V202" s="134">
        <v>0</v>
      </c>
      <c r="W202" s="134">
        <v>0</v>
      </c>
      <c r="X202" s="134">
        <v>7</v>
      </c>
      <c r="Y202" s="134">
        <v>4</v>
      </c>
      <c r="Z202" s="436">
        <f t="shared" si="30"/>
        <v>1.75</v>
      </c>
      <c r="AA202" s="430">
        <v>0</v>
      </c>
      <c r="AB202" s="422">
        <f t="shared" si="31"/>
        <v>0</v>
      </c>
      <c r="AC202" s="219"/>
      <c r="AE202" s="89">
        <v>17</v>
      </c>
      <c r="AF202" s="89">
        <f t="shared" si="32"/>
        <v>-13</v>
      </c>
    </row>
    <row r="203" spans="1:32" ht="13.5" customHeight="1" x14ac:dyDescent="0.2">
      <c r="A203" s="236"/>
      <c r="B203" s="237"/>
      <c r="C203" s="857"/>
      <c r="D203" s="97" t="s">
        <v>77</v>
      </c>
      <c r="E203" s="134"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7</v>
      </c>
      <c r="O203" s="134">
        <v>66</v>
      </c>
      <c r="P203" s="134">
        <v>0</v>
      </c>
      <c r="Q203" s="134">
        <v>0</v>
      </c>
      <c r="R203" s="134">
        <v>0</v>
      </c>
      <c r="S203" s="134">
        <v>0</v>
      </c>
      <c r="T203" s="134">
        <v>0</v>
      </c>
      <c r="U203" s="134">
        <v>0</v>
      </c>
      <c r="V203" s="134">
        <v>0</v>
      </c>
      <c r="W203" s="134">
        <v>0</v>
      </c>
      <c r="X203" s="134">
        <v>73</v>
      </c>
      <c r="Y203" s="134">
        <v>12</v>
      </c>
      <c r="Z203" s="436">
        <f t="shared" si="30"/>
        <v>6.083333333333333</v>
      </c>
      <c r="AA203" s="430">
        <v>0</v>
      </c>
      <c r="AB203" s="422">
        <f t="shared" si="31"/>
        <v>0</v>
      </c>
      <c r="AC203" s="219"/>
      <c r="AE203" s="89">
        <v>17</v>
      </c>
      <c r="AF203" s="89">
        <f t="shared" si="32"/>
        <v>-5</v>
      </c>
    </row>
    <row r="204" spans="1:32" ht="13.5" customHeight="1" x14ac:dyDescent="0.2">
      <c r="A204" s="236"/>
      <c r="B204" s="237"/>
      <c r="C204" s="857" t="s">
        <v>90</v>
      </c>
      <c r="D204" s="97" t="s">
        <v>335</v>
      </c>
      <c r="E204" s="134">
        <v>0</v>
      </c>
      <c r="F204" s="134">
        <v>2</v>
      </c>
      <c r="G204" s="134">
        <v>0</v>
      </c>
      <c r="H204" s="134">
        <v>0</v>
      </c>
      <c r="I204" s="134">
        <v>0</v>
      </c>
      <c r="J204" s="134">
        <v>0</v>
      </c>
      <c r="K204" s="134">
        <v>0</v>
      </c>
      <c r="L204" s="134">
        <v>0</v>
      </c>
      <c r="M204" s="134">
        <v>0</v>
      </c>
      <c r="N204" s="134">
        <v>0</v>
      </c>
      <c r="O204" s="134">
        <v>0</v>
      </c>
      <c r="P204" s="134">
        <v>0</v>
      </c>
      <c r="Q204" s="134">
        <v>0</v>
      </c>
      <c r="R204" s="134">
        <v>0</v>
      </c>
      <c r="S204" s="134">
        <v>0</v>
      </c>
      <c r="T204" s="134">
        <v>0</v>
      </c>
      <c r="U204" s="134">
        <v>0</v>
      </c>
      <c r="V204" s="134">
        <v>0</v>
      </c>
      <c r="W204" s="134">
        <v>5</v>
      </c>
      <c r="X204" s="134">
        <v>7</v>
      </c>
      <c r="Y204" s="134">
        <v>5</v>
      </c>
      <c r="Z204" s="436">
        <f t="shared" si="30"/>
        <v>1.4</v>
      </c>
      <c r="AA204" s="430">
        <v>43</v>
      </c>
      <c r="AB204" s="422">
        <f t="shared" si="31"/>
        <v>0.16279069767441862</v>
      </c>
      <c r="AC204" s="219"/>
      <c r="AE204" s="89">
        <v>23</v>
      </c>
      <c r="AF204" s="89">
        <f t="shared" si="32"/>
        <v>-18</v>
      </c>
    </row>
    <row r="205" spans="1:32" ht="13.5" customHeight="1" x14ac:dyDescent="0.2">
      <c r="A205" s="236"/>
      <c r="B205" s="237"/>
      <c r="C205" s="857"/>
      <c r="D205" s="97" t="s">
        <v>77</v>
      </c>
      <c r="E205" s="134">
        <v>0</v>
      </c>
      <c r="F205" s="134">
        <v>2</v>
      </c>
      <c r="G205" s="134">
        <v>0</v>
      </c>
      <c r="H205" s="134">
        <v>0</v>
      </c>
      <c r="I205" s="134">
        <v>0</v>
      </c>
      <c r="J205" s="134">
        <v>0</v>
      </c>
      <c r="K205" s="134">
        <v>0</v>
      </c>
      <c r="L205" s="134">
        <v>0</v>
      </c>
      <c r="M205" s="134">
        <v>0</v>
      </c>
      <c r="N205" s="134">
        <v>0</v>
      </c>
      <c r="O205" s="134">
        <v>0</v>
      </c>
      <c r="P205" s="134">
        <v>0</v>
      </c>
      <c r="Q205" s="134">
        <v>0</v>
      </c>
      <c r="R205" s="134">
        <v>0</v>
      </c>
      <c r="S205" s="134">
        <v>0</v>
      </c>
      <c r="T205" s="134">
        <v>0</v>
      </c>
      <c r="U205" s="134">
        <v>0</v>
      </c>
      <c r="V205" s="134">
        <v>0</v>
      </c>
      <c r="W205" s="134">
        <v>12</v>
      </c>
      <c r="X205" s="134">
        <v>14</v>
      </c>
      <c r="Y205" s="134">
        <v>5</v>
      </c>
      <c r="Z205" s="436">
        <f t="shared" si="30"/>
        <v>2.8</v>
      </c>
      <c r="AA205" s="430">
        <v>105</v>
      </c>
      <c r="AB205" s="422">
        <f t="shared" si="31"/>
        <v>0.13333333333333333</v>
      </c>
      <c r="AC205" s="219"/>
      <c r="AE205" s="89">
        <v>51</v>
      </c>
      <c r="AF205" s="89">
        <f t="shared" si="32"/>
        <v>-46</v>
      </c>
    </row>
    <row r="206" spans="1:32" ht="13.5" customHeight="1" x14ac:dyDescent="0.2">
      <c r="A206" s="236"/>
      <c r="B206" s="237"/>
      <c r="C206" s="857" t="s">
        <v>91</v>
      </c>
      <c r="D206" s="97" t="s">
        <v>335</v>
      </c>
      <c r="E206" s="134">
        <v>0</v>
      </c>
      <c r="F206" s="134">
        <v>0</v>
      </c>
      <c r="G206" s="134">
        <v>0</v>
      </c>
      <c r="H206" s="134">
        <v>0</v>
      </c>
      <c r="I206" s="134">
        <v>0</v>
      </c>
      <c r="J206" s="134">
        <v>0</v>
      </c>
      <c r="K206" s="134">
        <v>1</v>
      </c>
      <c r="L206" s="134">
        <v>0</v>
      </c>
      <c r="M206" s="134">
        <v>0</v>
      </c>
      <c r="N206" s="134">
        <v>0</v>
      </c>
      <c r="O206" s="134">
        <v>0</v>
      </c>
      <c r="P206" s="134">
        <v>0</v>
      </c>
      <c r="Q206" s="134">
        <v>0</v>
      </c>
      <c r="R206" s="134">
        <v>0</v>
      </c>
      <c r="S206" s="134">
        <v>0</v>
      </c>
      <c r="T206" s="134">
        <v>0</v>
      </c>
      <c r="U206" s="134">
        <v>0</v>
      </c>
      <c r="V206" s="134">
        <v>0</v>
      </c>
      <c r="W206" s="134">
        <v>0</v>
      </c>
      <c r="X206" s="134">
        <v>1</v>
      </c>
      <c r="Y206" s="134">
        <v>8</v>
      </c>
      <c r="Z206" s="436">
        <f t="shared" si="30"/>
        <v>0.125</v>
      </c>
      <c r="AA206" s="430">
        <v>157</v>
      </c>
      <c r="AB206" s="422">
        <f t="shared" si="31"/>
        <v>6.369426751592357E-3</v>
      </c>
      <c r="AC206" s="219"/>
      <c r="AE206" s="89">
        <v>30</v>
      </c>
      <c r="AF206" s="89">
        <f t="shared" si="32"/>
        <v>-22</v>
      </c>
    </row>
    <row r="207" spans="1:32" ht="13.5" customHeight="1" x14ac:dyDescent="0.2">
      <c r="A207" s="236"/>
      <c r="B207" s="237"/>
      <c r="C207" s="857"/>
      <c r="D207" s="97" t="s">
        <v>77</v>
      </c>
      <c r="E207" s="134">
        <v>0</v>
      </c>
      <c r="F207" s="134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1</v>
      </c>
      <c r="L207" s="134">
        <v>0</v>
      </c>
      <c r="M207" s="134">
        <v>0</v>
      </c>
      <c r="N207" s="134">
        <v>0</v>
      </c>
      <c r="O207" s="134">
        <v>0</v>
      </c>
      <c r="P207" s="134">
        <v>0</v>
      </c>
      <c r="Q207" s="134">
        <v>0</v>
      </c>
      <c r="R207" s="134">
        <v>0</v>
      </c>
      <c r="S207" s="134">
        <v>0</v>
      </c>
      <c r="T207" s="134">
        <v>0</v>
      </c>
      <c r="U207" s="134">
        <v>0</v>
      </c>
      <c r="V207" s="134">
        <v>0</v>
      </c>
      <c r="W207" s="134">
        <v>0</v>
      </c>
      <c r="X207" s="134">
        <v>1</v>
      </c>
      <c r="Y207" s="134">
        <v>8</v>
      </c>
      <c r="Z207" s="436">
        <f t="shared" si="30"/>
        <v>0.125</v>
      </c>
      <c r="AA207" s="430">
        <v>187</v>
      </c>
      <c r="AB207" s="422">
        <f t="shared" si="31"/>
        <v>5.3475935828877002E-3</v>
      </c>
      <c r="AC207" s="219"/>
      <c r="AE207" s="89">
        <v>55</v>
      </c>
      <c r="AF207" s="89">
        <f t="shared" si="32"/>
        <v>-47</v>
      </c>
    </row>
    <row r="208" spans="1:32" ht="13.5" customHeight="1" x14ac:dyDescent="0.2">
      <c r="A208" s="236"/>
      <c r="B208" s="237"/>
      <c r="C208" s="857" t="s">
        <v>92</v>
      </c>
      <c r="D208" s="97" t="s">
        <v>335</v>
      </c>
      <c r="E208" s="134">
        <v>0</v>
      </c>
      <c r="F208" s="134">
        <v>0</v>
      </c>
      <c r="G208" s="134">
        <v>0</v>
      </c>
      <c r="H208" s="134">
        <v>0</v>
      </c>
      <c r="I208" s="134">
        <v>0</v>
      </c>
      <c r="J208" s="134">
        <v>0</v>
      </c>
      <c r="K208" s="134">
        <v>0</v>
      </c>
      <c r="L208" s="134">
        <v>0</v>
      </c>
      <c r="M208" s="134">
        <v>0</v>
      </c>
      <c r="N208" s="134">
        <v>0</v>
      </c>
      <c r="O208" s="134">
        <v>0</v>
      </c>
      <c r="P208" s="134">
        <v>0</v>
      </c>
      <c r="Q208" s="134">
        <v>0</v>
      </c>
      <c r="R208" s="134">
        <v>0</v>
      </c>
      <c r="S208" s="134">
        <v>0</v>
      </c>
      <c r="T208" s="134">
        <v>0</v>
      </c>
      <c r="U208" s="134">
        <v>0</v>
      </c>
      <c r="V208" s="134">
        <v>0</v>
      </c>
      <c r="W208" s="134">
        <v>0</v>
      </c>
      <c r="X208" s="134">
        <v>0</v>
      </c>
      <c r="Y208" s="134">
        <v>2</v>
      </c>
      <c r="Z208" s="436">
        <f t="shared" si="30"/>
        <v>0</v>
      </c>
      <c r="AA208" s="430">
        <v>39</v>
      </c>
      <c r="AB208" s="422">
        <f t="shared" si="31"/>
        <v>0</v>
      </c>
      <c r="AC208" s="219"/>
      <c r="AE208" s="89">
        <v>84</v>
      </c>
      <c r="AF208" s="89">
        <f t="shared" si="32"/>
        <v>-82</v>
      </c>
    </row>
    <row r="209" spans="1:32" ht="13.5" customHeight="1" x14ac:dyDescent="0.2">
      <c r="A209" s="236"/>
      <c r="B209" s="237"/>
      <c r="C209" s="857"/>
      <c r="D209" s="97" t="s">
        <v>77</v>
      </c>
      <c r="E209" s="134">
        <v>0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4">
        <v>0</v>
      </c>
      <c r="Q209" s="134">
        <v>0</v>
      </c>
      <c r="R209" s="134">
        <v>0</v>
      </c>
      <c r="S209" s="134">
        <v>0</v>
      </c>
      <c r="T209" s="134">
        <v>0</v>
      </c>
      <c r="U209" s="134">
        <v>0</v>
      </c>
      <c r="V209" s="134">
        <v>0</v>
      </c>
      <c r="W209" s="134">
        <v>0</v>
      </c>
      <c r="X209" s="134">
        <v>0</v>
      </c>
      <c r="Y209" s="134">
        <v>4</v>
      </c>
      <c r="Z209" s="436">
        <f t="shared" si="30"/>
        <v>0</v>
      </c>
      <c r="AA209" s="430">
        <v>78</v>
      </c>
      <c r="AB209" s="422">
        <f t="shared" si="31"/>
        <v>0</v>
      </c>
      <c r="AC209" s="219"/>
      <c r="AE209" s="89">
        <v>84</v>
      </c>
      <c r="AF209" s="89">
        <f t="shared" si="32"/>
        <v>-80</v>
      </c>
    </row>
    <row r="210" spans="1:32" ht="13.5" customHeight="1" x14ac:dyDescent="0.2">
      <c r="A210" s="236"/>
      <c r="B210" s="235"/>
      <c r="C210" s="857" t="s">
        <v>338</v>
      </c>
      <c r="D210" s="97" t="s">
        <v>335</v>
      </c>
      <c r="E210" s="134">
        <v>3</v>
      </c>
      <c r="F210" s="134">
        <v>1</v>
      </c>
      <c r="G210" s="134">
        <v>0</v>
      </c>
      <c r="H210" s="134">
        <v>0</v>
      </c>
      <c r="I210" s="134">
        <v>0</v>
      </c>
      <c r="J210" s="134">
        <v>0</v>
      </c>
      <c r="K210" s="134">
        <v>0</v>
      </c>
      <c r="L210" s="134">
        <v>2</v>
      </c>
      <c r="M210" s="134">
        <v>0</v>
      </c>
      <c r="N210" s="134">
        <v>0</v>
      </c>
      <c r="O210" s="134">
        <v>0</v>
      </c>
      <c r="P210" s="134">
        <v>0</v>
      </c>
      <c r="Q210" s="134">
        <v>0</v>
      </c>
      <c r="R210" s="134">
        <v>0</v>
      </c>
      <c r="S210" s="134">
        <v>0</v>
      </c>
      <c r="T210" s="134">
        <v>5</v>
      </c>
      <c r="U210" s="134">
        <v>0</v>
      </c>
      <c r="V210" s="134">
        <v>0</v>
      </c>
      <c r="W210" s="134">
        <v>3</v>
      </c>
      <c r="X210" s="134">
        <v>14</v>
      </c>
      <c r="Y210" s="134">
        <v>29</v>
      </c>
      <c r="Z210" s="436">
        <f t="shared" si="30"/>
        <v>0.48275862068965519</v>
      </c>
      <c r="AA210" s="430">
        <v>77</v>
      </c>
      <c r="AB210" s="422">
        <f t="shared" si="31"/>
        <v>0.18181818181818182</v>
      </c>
      <c r="AC210" s="219"/>
      <c r="AE210" s="89">
        <v>125</v>
      </c>
      <c r="AF210" s="89">
        <f t="shared" si="32"/>
        <v>-96</v>
      </c>
    </row>
    <row r="211" spans="1:32" ht="13.5" customHeight="1" thickBot="1" x14ac:dyDescent="0.25">
      <c r="A211" s="236"/>
      <c r="B211" s="235"/>
      <c r="C211" s="858"/>
      <c r="D211" s="99" t="s">
        <v>77</v>
      </c>
      <c r="E211" s="135">
        <v>3</v>
      </c>
      <c r="F211" s="135">
        <v>3</v>
      </c>
      <c r="G211" s="135">
        <v>0</v>
      </c>
      <c r="H211" s="135">
        <v>0</v>
      </c>
      <c r="I211" s="135">
        <v>0</v>
      </c>
      <c r="J211" s="135">
        <v>0</v>
      </c>
      <c r="K211" s="135">
        <v>0</v>
      </c>
      <c r="L211" s="135">
        <v>6</v>
      </c>
      <c r="M211" s="135">
        <v>0</v>
      </c>
      <c r="N211" s="135">
        <v>0</v>
      </c>
      <c r="O211" s="135">
        <v>0</v>
      </c>
      <c r="P211" s="135">
        <v>0</v>
      </c>
      <c r="Q211" s="135">
        <v>0</v>
      </c>
      <c r="R211" s="135">
        <v>0</v>
      </c>
      <c r="S211" s="135">
        <v>0</v>
      </c>
      <c r="T211" s="135">
        <v>9</v>
      </c>
      <c r="U211" s="135">
        <v>0</v>
      </c>
      <c r="V211" s="135">
        <v>0</v>
      </c>
      <c r="W211" s="135">
        <v>7</v>
      </c>
      <c r="X211" s="135">
        <v>28</v>
      </c>
      <c r="Y211" s="135">
        <v>44</v>
      </c>
      <c r="Z211" s="437">
        <f t="shared" si="30"/>
        <v>0.63636363636363635</v>
      </c>
      <c r="AA211" s="431">
        <v>151</v>
      </c>
      <c r="AB211" s="423">
        <f t="shared" si="31"/>
        <v>0.18543046357615894</v>
      </c>
      <c r="AC211" s="219"/>
      <c r="AE211" s="89">
        <v>136</v>
      </c>
      <c r="AF211" s="89">
        <f t="shared" si="32"/>
        <v>-92</v>
      </c>
    </row>
    <row r="212" spans="1:32" ht="13.5" customHeight="1" x14ac:dyDescent="0.2">
      <c r="A212" s="842" t="s">
        <v>17</v>
      </c>
      <c r="B212" s="843"/>
      <c r="C212" s="844"/>
      <c r="D212" s="94" t="s">
        <v>335</v>
      </c>
      <c r="E212" s="55">
        <f t="shared" ref="E212:Y213" si="33">E214+E266+E284</f>
        <v>740</v>
      </c>
      <c r="F212" s="55">
        <f t="shared" si="33"/>
        <v>106</v>
      </c>
      <c r="G212" s="55">
        <f t="shared" si="33"/>
        <v>163</v>
      </c>
      <c r="H212" s="55">
        <f t="shared" si="33"/>
        <v>46</v>
      </c>
      <c r="I212" s="55">
        <f t="shared" si="33"/>
        <v>43</v>
      </c>
      <c r="J212" s="55">
        <f t="shared" si="33"/>
        <v>60</v>
      </c>
      <c r="K212" s="55">
        <f t="shared" si="33"/>
        <v>67</v>
      </c>
      <c r="L212" s="55">
        <f t="shared" si="33"/>
        <v>88</v>
      </c>
      <c r="M212" s="55">
        <f t="shared" si="33"/>
        <v>29</v>
      </c>
      <c r="N212" s="55">
        <f t="shared" si="33"/>
        <v>37</v>
      </c>
      <c r="O212" s="55">
        <f t="shared" si="33"/>
        <v>368</v>
      </c>
      <c r="P212" s="55">
        <f t="shared" si="33"/>
        <v>12</v>
      </c>
      <c r="Q212" s="55">
        <f t="shared" si="33"/>
        <v>66</v>
      </c>
      <c r="R212" s="55">
        <f t="shared" si="33"/>
        <v>96</v>
      </c>
      <c r="S212" s="55">
        <f t="shared" si="33"/>
        <v>64</v>
      </c>
      <c r="T212" s="55">
        <f t="shared" si="33"/>
        <v>516</v>
      </c>
      <c r="U212" s="55">
        <f t="shared" si="33"/>
        <v>16</v>
      </c>
      <c r="V212" s="55">
        <f t="shared" si="33"/>
        <v>37</v>
      </c>
      <c r="W212" s="55">
        <f t="shared" si="33"/>
        <v>864</v>
      </c>
      <c r="X212" s="55">
        <f t="shared" si="33"/>
        <v>3418</v>
      </c>
      <c r="Y212" s="55">
        <f t="shared" si="33"/>
        <v>3009</v>
      </c>
      <c r="Z212" s="438">
        <f t="shared" si="30"/>
        <v>1.1359255566633433</v>
      </c>
      <c r="AA212" s="432">
        <v>655364</v>
      </c>
      <c r="AB212" s="406">
        <f t="shared" si="31"/>
        <v>5.2154222691511891E-3</v>
      </c>
      <c r="AC212" s="131"/>
      <c r="AE212" s="89">
        <v>595238</v>
      </c>
      <c r="AF212" s="89">
        <f t="shared" si="32"/>
        <v>-592229</v>
      </c>
    </row>
    <row r="213" spans="1:32" ht="13.5" customHeight="1" thickBot="1" x14ac:dyDescent="0.25">
      <c r="A213" s="845"/>
      <c r="B213" s="846"/>
      <c r="C213" s="844"/>
      <c r="D213" s="95" t="s">
        <v>77</v>
      </c>
      <c r="E213" s="105">
        <f t="shared" si="33"/>
        <v>1233</v>
      </c>
      <c r="F213" s="105">
        <f t="shared" si="33"/>
        <v>157</v>
      </c>
      <c r="G213" s="105">
        <f t="shared" si="33"/>
        <v>236</v>
      </c>
      <c r="H213" s="105">
        <f t="shared" si="33"/>
        <v>83</v>
      </c>
      <c r="I213" s="105">
        <f t="shared" si="33"/>
        <v>83</v>
      </c>
      <c r="J213" s="105">
        <f t="shared" si="33"/>
        <v>62</v>
      </c>
      <c r="K213" s="105">
        <f t="shared" si="33"/>
        <v>68</v>
      </c>
      <c r="L213" s="105">
        <f t="shared" si="33"/>
        <v>126</v>
      </c>
      <c r="M213" s="105">
        <f t="shared" si="33"/>
        <v>56</v>
      </c>
      <c r="N213" s="105">
        <f t="shared" si="33"/>
        <v>69</v>
      </c>
      <c r="O213" s="105">
        <f t="shared" si="33"/>
        <v>583</v>
      </c>
      <c r="P213" s="105">
        <f t="shared" si="33"/>
        <v>27</v>
      </c>
      <c r="Q213" s="105">
        <f t="shared" si="33"/>
        <v>121</v>
      </c>
      <c r="R213" s="105">
        <f t="shared" si="33"/>
        <v>211</v>
      </c>
      <c r="S213" s="105">
        <f t="shared" si="33"/>
        <v>244</v>
      </c>
      <c r="T213" s="105">
        <f t="shared" si="33"/>
        <v>897</v>
      </c>
      <c r="U213" s="105">
        <f t="shared" si="33"/>
        <v>18</v>
      </c>
      <c r="V213" s="105">
        <f t="shared" si="33"/>
        <v>62</v>
      </c>
      <c r="W213" s="105">
        <f t="shared" si="33"/>
        <v>1182</v>
      </c>
      <c r="X213" s="105">
        <f t="shared" si="33"/>
        <v>5518</v>
      </c>
      <c r="Y213" s="105">
        <f t="shared" si="33"/>
        <v>4905</v>
      </c>
      <c r="Z213" s="439">
        <f t="shared" si="30"/>
        <v>1.1249745158002038</v>
      </c>
      <c r="AA213" s="433">
        <v>923211</v>
      </c>
      <c r="AB213" s="407">
        <f t="shared" si="31"/>
        <v>5.976965179141063E-3</v>
      </c>
      <c r="AC213" s="131"/>
      <c r="AE213" s="89">
        <v>796367</v>
      </c>
      <c r="AF213" s="89">
        <f t="shared" si="32"/>
        <v>-791462</v>
      </c>
    </row>
    <row r="214" spans="1:32" ht="13.5" customHeight="1" x14ac:dyDescent="0.2">
      <c r="A214" s="236"/>
      <c r="B214" s="838" t="s">
        <v>326</v>
      </c>
      <c r="C214" s="847"/>
      <c r="D214" s="94" t="s">
        <v>335</v>
      </c>
      <c r="E214" s="55">
        <f t="shared" ref="E214:Y215" si="34">E216+E218+E220+E222+E224+E226+E228+E230+E232+E234+E236+E238+E240+E242+E244+E246+E248+E250+E252+E254+E260+E262+E264</f>
        <v>652</v>
      </c>
      <c r="F214" s="55">
        <f t="shared" si="34"/>
        <v>100</v>
      </c>
      <c r="G214" s="55">
        <f t="shared" si="34"/>
        <v>107</v>
      </c>
      <c r="H214" s="55">
        <f t="shared" si="34"/>
        <v>30</v>
      </c>
      <c r="I214" s="55">
        <f t="shared" si="34"/>
        <v>33</v>
      </c>
      <c r="J214" s="55">
        <f t="shared" si="34"/>
        <v>45</v>
      </c>
      <c r="K214" s="55">
        <f t="shared" si="34"/>
        <v>58</v>
      </c>
      <c r="L214" s="55">
        <f t="shared" si="34"/>
        <v>72</v>
      </c>
      <c r="M214" s="55">
        <f t="shared" si="34"/>
        <v>12</v>
      </c>
      <c r="N214" s="55">
        <f t="shared" si="34"/>
        <v>25</v>
      </c>
      <c r="O214" s="55">
        <f t="shared" si="34"/>
        <v>281</v>
      </c>
      <c r="P214" s="55">
        <f t="shared" si="34"/>
        <v>10</v>
      </c>
      <c r="Q214" s="55">
        <f t="shared" si="34"/>
        <v>56</v>
      </c>
      <c r="R214" s="55">
        <f t="shared" si="34"/>
        <v>84</v>
      </c>
      <c r="S214" s="55">
        <f t="shared" si="34"/>
        <v>60</v>
      </c>
      <c r="T214" s="55">
        <f t="shared" si="34"/>
        <v>460</v>
      </c>
      <c r="U214" s="55">
        <f t="shared" si="34"/>
        <v>13</v>
      </c>
      <c r="V214" s="55">
        <f t="shared" si="34"/>
        <v>34</v>
      </c>
      <c r="W214" s="55">
        <f t="shared" si="34"/>
        <v>694</v>
      </c>
      <c r="X214" s="55">
        <f t="shared" si="34"/>
        <v>2826</v>
      </c>
      <c r="Y214" s="55">
        <f t="shared" si="34"/>
        <v>2279</v>
      </c>
      <c r="Z214" s="438">
        <f t="shared" si="30"/>
        <v>1.2400175515577008</v>
      </c>
      <c r="AA214" s="432">
        <v>633171</v>
      </c>
      <c r="AB214" s="406">
        <f t="shared" si="31"/>
        <v>4.4632492644167219E-3</v>
      </c>
      <c r="AC214" s="131"/>
      <c r="AE214" s="89">
        <v>579892</v>
      </c>
      <c r="AF214" s="89">
        <f t="shared" si="32"/>
        <v>-577613</v>
      </c>
    </row>
    <row r="215" spans="1:32" ht="13.5" customHeight="1" thickBot="1" x14ac:dyDescent="0.25">
      <c r="A215" s="236"/>
      <c r="B215" s="840"/>
      <c r="C215" s="839"/>
      <c r="D215" s="95" t="s">
        <v>77</v>
      </c>
      <c r="E215" s="60">
        <f t="shared" si="34"/>
        <v>1065</v>
      </c>
      <c r="F215" s="60">
        <f t="shared" si="34"/>
        <v>151</v>
      </c>
      <c r="G215" s="60">
        <f t="shared" si="34"/>
        <v>153</v>
      </c>
      <c r="H215" s="60">
        <f t="shared" si="34"/>
        <v>59</v>
      </c>
      <c r="I215" s="60">
        <f t="shared" si="34"/>
        <v>69</v>
      </c>
      <c r="J215" s="60">
        <f t="shared" si="34"/>
        <v>47</v>
      </c>
      <c r="K215" s="60">
        <f t="shared" si="34"/>
        <v>59</v>
      </c>
      <c r="L215" s="60">
        <f t="shared" si="34"/>
        <v>97</v>
      </c>
      <c r="M215" s="60">
        <f t="shared" si="34"/>
        <v>21</v>
      </c>
      <c r="N215" s="60">
        <f t="shared" si="34"/>
        <v>46</v>
      </c>
      <c r="O215" s="60">
        <f t="shared" si="34"/>
        <v>478</v>
      </c>
      <c r="P215" s="60">
        <f t="shared" si="34"/>
        <v>25</v>
      </c>
      <c r="Q215" s="60">
        <f t="shared" si="34"/>
        <v>99</v>
      </c>
      <c r="R215" s="60">
        <f t="shared" si="34"/>
        <v>194</v>
      </c>
      <c r="S215" s="60">
        <f t="shared" si="34"/>
        <v>239</v>
      </c>
      <c r="T215" s="60">
        <f t="shared" si="34"/>
        <v>826</v>
      </c>
      <c r="U215" s="60">
        <f t="shared" si="34"/>
        <v>15</v>
      </c>
      <c r="V215" s="60">
        <f t="shared" si="34"/>
        <v>59</v>
      </c>
      <c r="W215" s="60">
        <f t="shared" si="34"/>
        <v>927</v>
      </c>
      <c r="X215" s="60">
        <f t="shared" si="34"/>
        <v>4629</v>
      </c>
      <c r="Y215" s="60">
        <f t="shared" si="34"/>
        <v>3866</v>
      </c>
      <c r="Z215" s="439">
        <f t="shared" si="30"/>
        <v>1.1973616140713916</v>
      </c>
      <c r="AA215" s="434">
        <v>895458</v>
      </c>
      <c r="AB215" s="407">
        <f t="shared" si="31"/>
        <v>5.169421681418894E-3</v>
      </c>
      <c r="AC215" s="131"/>
      <c r="AE215" s="89">
        <v>776209</v>
      </c>
      <c r="AF215" s="89">
        <f t="shared" si="32"/>
        <v>-772343</v>
      </c>
    </row>
    <row r="216" spans="1:32" ht="13.5" customHeight="1" x14ac:dyDescent="0.2">
      <c r="A216" s="236"/>
      <c r="B216" s="236"/>
      <c r="C216" s="859" t="s">
        <v>155</v>
      </c>
      <c r="D216" s="96" t="s">
        <v>335</v>
      </c>
      <c r="E216" s="134">
        <v>260</v>
      </c>
      <c r="F216" s="134">
        <v>63</v>
      </c>
      <c r="G216" s="134">
        <v>31</v>
      </c>
      <c r="H216" s="134">
        <v>5</v>
      </c>
      <c r="I216" s="134">
        <v>20</v>
      </c>
      <c r="J216" s="134">
        <v>21</v>
      </c>
      <c r="K216" s="134">
        <v>45</v>
      </c>
      <c r="L216" s="134">
        <v>52</v>
      </c>
      <c r="M216" s="134">
        <v>1</v>
      </c>
      <c r="N216" s="134">
        <v>7</v>
      </c>
      <c r="O216" s="134">
        <v>49</v>
      </c>
      <c r="P216" s="134">
        <v>0</v>
      </c>
      <c r="Q216" s="134">
        <v>8</v>
      </c>
      <c r="R216" s="134">
        <v>9</v>
      </c>
      <c r="S216" s="134">
        <v>3</v>
      </c>
      <c r="T216" s="134">
        <v>171</v>
      </c>
      <c r="U216" s="134">
        <v>3</v>
      </c>
      <c r="V216" s="134">
        <v>17</v>
      </c>
      <c r="W216" s="134">
        <v>140</v>
      </c>
      <c r="X216" s="134">
        <v>905</v>
      </c>
      <c r="Y216" s="134">
        <v>759</v>
      </c>
      <c r="Z216" s="436">
        <f t="shared" si="30"/>
        <v>1.1923583662714097</v>
      </c>
      <c r="AA216" s="430">
        <v>213566</v>
      </c>
      <c r="AB216" s="422">
        <f t="shared" si="31"/>
        <v>4.237565904685203E-3</v>
      </c>
      <c r="AC216" s="219"/>
      <c r="AE216" s="89">
        <v>161569</v>
      </c>
      <c r="AF216" s="89">
        <f t="shared" si="32"/>
        <v>-160810</v>
      </c>
    </row>
    <row r="217" spans="1:32" ht="13.5" customHeight="1" x14ac:dyDescent="0.2">
      <c r="A217" s="236"/>
      <c r="B217" s="237"/>
      <c r="C217" s="857"/>
      <c r="D217" s="97" t="s">
        <v>77</v>
      </c>
      <c r="E217" s="134">
        <v>305</v>
      </c>
      <c r="F217" s="134">
        <v>86</v>
      </c>
      <c r="G217" s="134">
        <v>31</v>
      </c>
      <c r="H217" s="134">
        <v>5</v>
      </c>
      <c r="I217" s="134">
        <v>21</v>
      </c>
      <c r="J217" s="134">
        <v>22</v>
      </c>
      <c r="K217" s="134">
        <v>45</v>
      </c>
      <c r="L217" s="134">
        <v>52</v>
      </c>
      <c r="M217" s="134">
        <v>3</v>
      </c>
      <c r="N217" s="134">
        <v>7</v>
      </c>
      <c r="O217" s="134">
        <v>58</v>
      </c>
      <c r="P217" s="134">
        <v>0</v>
      </c>
      <c r="Q217" s="134">
        <v>8</v>
      </c>
      <c r="R217" s="134">
        <v>9</v>
      </c>
      <c r="S217" s="134">
        <v>3</v>
      </c>
      <c r="T217" s="134">
        <v>190</v>
      </c>
      <c r="U217" s="134">
        <v>3</v>
      </c>
      <c r="V217" s="134">
        <v>17</v>
      </c>
      <c r="W217" s="134">
        <v>141</v>
      </c>
      <c r="X217" s="134">
        <v>1006</v>
      </c>
      <c r="Y217" s="134">
        <v>1353</v>
      </c>
      <c r="Z217" s="436">
        <f t="shared" si="30"/>
        <v>0.74353288987435329</v>
      </c>
      <c r="AA217" s="430">
        <v>241344</v>
      </c>
      <c r="AB217" s="422">
        <f t="shared" si="31"/>
        <v>4.1683240519756037E-3</v>
      </c>
      <c r="AC217" s="219"/>
      <c r="AE217" s="89">
        <v>188365</v>
      </c>
      <c r="AF217" s="89">
        <f t="shared" si="32"/>
        <v>-187012</v>
      </c>
    </row>
    <row r="218" spans="1:32" ht="13.5" customHeight="1" x14ac:dyDescent="0.2">
      <c r="A218" s="236"/>
      <c r="B218" s="237"/>
      <c r="C218" s="857" t="s">
        <v>282</v>
      </c>
      <c r="D218" s="97" t="s">
        <v>335</v>
      </c>
      <c r="E218" s="134">
        <v>0</v>
      </c>
      <c r="F218" s="134">
        <v>0</v>
      </c>
      <c r="G218" s="134">
        <v>0</v>
      </c>
      <c r="H218" s="134">
        <v>0</v>
      </c>
      <c r="I218" s="134">
        <v>0</v>
      </c>
      <c r="J218" s="134">
        <v>1</v>
      </c>
      <c r="K218" s="134">
        <v>0</v>
      </c>
      <c r="L218" s="134">
        <v>0</v>
      </c>
      <c r="M218" s="134">
        <v>0</v>
      </c>
      <c r="N218" s="134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40</v>
      </c>
      <c r="T218" s="134">
        <v>4</v>
      </c>
      <c r="U218" s="134">
        <v>0</v>
      </c>
      <c r="V218" s="134">
        <v>0</v>
      </c>
      <c r="W218" s="134">
        <v>1</v>
      </c>
      <c r="X218" s="134">
        <v>46</v>
      </c>
      <c r="Y218" s="134">
        <v>26</v>
      </c>
      <c r="Z218" s="436">
        <f t="shared" si="30"/>
        <v>1.7692307692307692</v>
      </c>
      <c r="AA218" s="430">
        <v>126</v>
      </c>
      <c r="AB218" s="422">
        <f t="shared" si="31"/>
        <v>0.36507936507936506</v>
      </c>
      <c r="AC218" s="219"/>
      <c r="AE218" s="89">
        <v>199</v>
      </c>
      <c r="AF218" s="89">
        <f t="shared" si="32"/>
        <v>-173</v>
      </c>
    </row>
    <row r="219" spans="1:32" ht="13.5" customHeight="1" x14ac:dyDescent="0.2">
      <c r="A219" s="236"/>
      <c r="B219" s="237"/>
      <c r="C219" s="857"/>
      <c r="D219" s="97" t="s">
        <v>77</v>
      </c>
      <c r="E219" s="134">
        <v>0</v>
      </c>
      <c r="F219" s="134">
        <v>0</v>
      </c>
      <c r="G219" s="134">
        <v>0</v>
      </c>
      <c r="H219" s="134">
        <v>0</v>
      </c>
      <c r="I219" s="134">
        <v>0</v>
      </c>
      <c r="J219" s="134">
        <v>1</v>
      </c>
      <c r="K219" s="134">
        <v>0</v>
      </c>
      <c r="L219" s="134">
        <v>0</v>
      </c>
      <c r="M219" s="134">
        <v>0</v>
      </c>
      <c r="N219" s="134">
        <v>0</v>
      </c>
      <c r="O219" s="134">
        <v>0</v>
      </c>
      <c r="P219" s="134">
        <v>0</v>
      </c>
      <c r="Q219" s="134">
        <v>0</v>
      </c>
      <c r="R219" s="134">
        <v>0</v>
      </c>
      <c r="S219" s="134">
        <v>199</v>
      </c>
      <c r="T219" s="134">
        <v>5</v>
      </c>
      <c r="U219" s="134">
        <v>0</v>
      </c>
      <c r="V219" s="134">
        <v>0</v>
      </c>
      <c r="W219" s="134">
        <v>1</v>
      </c>
      <c r="X219" s="134">
        <v>206</v>
      </c>
      <c r="Y219" s="134">
        <v>40</v>
      </c>
      <c r="Z219" s="436">
        <f t="shared" si="30"/>
        <v>5.15</v>
      </c>
      <c r="AA219" s="430">
        <v>293</v>
      </c>
      <c r="AB219" s="422">
        <f t="shared" si="31"/>
        <v>0.70307167235494883</v>
      </c>
      <c r="AC219" s="219"/>
      <c r="AE219" s="89">
        <v>516</v>
      </c>
      <c r="AF219" s="89">
        <f t="shared" si="32"/>
        <v>-476</v>
      </c>
    </row>
    <row r="220" spans="1:32" ht="13.5" customHeight="1" x14ac:dyDescent="0.2">
      <c r="A220" s="236"/>
      <c r="B220" s="237"/>
      <c r="C220" s="857" t="s">
        <v>283</v>
      </c>
      <c r="D220" s="97" t="s">
        <v>335</v>
      </c>
      <c r="E220" s="134">
        <v>0</v>
      </c>
      <c r="F220" s="134">
        <v>0</v>
      </c>
      <c r="G220" s="134">
        <v>0</v>
      </c>
      <c r="H220" s="134">
        <v>0</v>
      </c>
      <c r="I220" s="134">
        <v>0</v>
      </c>
      <c r="J220" s="134">
        <v>0</v>
      </c>
      <c r="K220" s="134">
        <v>0</v>
      </c>
      <c r="L220" s="134">
        <v>0</v>
      </c>
      <c r="M220" s="134">
        <v>0</v>
      </c>
      <c r="N220" s="134">
        <v>0</v>
      </c>
      <c r="O220" s="134">
        <v>0</v>
      </c>
      <c r="P220" s="134">
        <v>0</v>
      </c>
      <c r="Q220" s="134">
        <v>0</v>
      </c>
      <c r="R220" s="134">
        <v>0</v>
      </c>
      <c r="S220" s="134">
        <v>0</v>
      </c>
      <c r="T220" s="134">
        <v>0</v>
      </c>
      <c r="U220" s="134">
        <v>0</v>
      </c>
      <c r="V220" s="134">
        <v>0</v>
      </c>
      <c r="W220" s="134">
        <v>0</v>
      </c>
      <c r="X220" s="134">
        <v>0</v>
      </c>
      <c r="Y220" s="134">
        <v>14</v>
      </c>
      <c r="Z220" s="436">
        <f t="shared" si="30"/>
        <v>0</v>
      </c>
      <c r="AA220" s="430">
        <v>1195</v>
      </c>
      <c r="AB220" s="422">
        <f t="shared" si="31"/>
        <v>0</v>
      </c>
      <c r="AC220" s="219"/>
      <c r="AE220" s="89">
        <v>349</v>
      </c>
      <c r="AF220" s="89">
        <f t="shared" si="32"/>
        <v>-335</v>
      </c>
    </row>
    <row r="221" spans="1:32" ht="13.5" customHeight="1" x14ac:dyDescent="0.2">
      <c r="A221" s="236"/>
      <c r="B221" s="237"/>
      <c r="C221" s="857"/>
      <c r="D221" s="97" t="s">
        <v>77</v>
      </c>
      <c r="E221" s="134"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>
        <v>0</v>
      </c>
      <c r="M221" s="134">
        <v>0</v>
      </c>
      <c r="N221" s="134">
        <v>0</v>
      </c>
      <c r="O221" s="134">
        <v>0</v>
      </c>
      <c r="P221" s="134">
        <v>0</v>
      </c>
      <c r="Q221" s="134">
        <v>0</v>
      </c>
      <c r="R221" s="134">
        <v>0</v>
      </c>
      <c r="S221" s="134">
        <v>0</v>
      </c>
      <c r="T221" s="134">
        <v>0</v>
      </c>
      <c r="U221" s="134">
        <v>0</v>
      </c>
      <c r="V221" s="134">
        <v>0</v>
      </c>
      <c r="W221" s="134">
        <v>0</v>
      </c>
      <c r="X221" s="134">
        <v>0</v>
      </c>
      <c r="Y221" s="134">
        <v>14</v>
      </c>
      <c r="Z221" s="436">
        <f t="shared" si="30"/>
        <v>0</v>
      </c>
      <c r="AA221" s="430">
        <v>2160</v>
      </c>
      <c r="AB221" s="422">
        <f t="shared" si="31"/>
        <v>0</v>
      </c>
      <c r="AC221" s="219"/>
      <c r="AE221" s="89">
        <v>417</v>
      </c>
      <c r="AF221" s="89">
        <f t="shared" si="32"/>
        <v>-403</v>
      </c>
    </row>
    <row r="222" spans="1:32" ht="13.5" customHeight="1" x14ac:dyDescent="0.2">
      <c r="A222" s="236"/>
      <c r="B222" s="237"/>
      <c r="C222" s="857" t="s">
        <v>156</v>
      </c>
      <c r="D222" s="97" t="s">
        <v>335</v>
      </c>
      <c r="E222" s="134">
        <v>159</v>
      </c>
      <c r="F222" s="134">
        <v>25</v>
      </c>
      <c r="G222" s="134">
        <v>51</v>
      </c>
      <c r="H222" s="134">
        <v>20</v>
      </c>
      <c r="I222" s="134">
        <v>3</v>
      </c>
      <c r="J222" s="134">
        <v>7</v>
      </c>
      <c r="K222" s="134">
        <v>10</v>
      </c>
      <c r="L222" s="134">
        <v>8</v>
      </c>
      <c r="M222" s="134">
        <v>9</v>
      </c>
      <c r="N222" s="134">
        <v>17</v>
      </c>
      <c r="O222" s="134">
        <v>57</v>
      </c>
      <c r="P222" s="134">
        <v>2</v>
      </c>
      <c r="Q222" s="134">
        <v>23</v>
      </c>
      <c r="R222" s="134">
        <v>28</v>
      </c>
      <c r="S222" s="134">
        <v>3</v>
      </c>
      <c r="T222" s="134">
        <v>141</v>
      </c>
      <c r="U222" s="134">
        <v>1</v>
      </c>
      <c r="V222" s="134">
        <v>2</v>
      </c>
      <c r="W222" s="134">
        <v>114</v>
      </c>
      <c r="X222" s="134">
        <v>680</v>
      </c>
      <c r="Y222" s="134">
        <v>432</v>
      </c>
      <c r="Z222" s="436">
        <f t="shared" si="30"/>
        <v>1.5740740740740742</v>
      </c>
      <c r="AA222" s="430">
        <v>89986</v>
      </c>
      <c r="AB222" s="422">
        <f t="shared" si="31"/>
        <v>7.5567310470517632E-3</v>
      </c>
      <c r="AC222" s="219"/>
      <c r="AE222" s="89">
        <v>75313</v>
      </c>
      <c r="AF222" s="89">
        <f t="shared" si="32"/>
        <v>-74881</v>
      </c>
    </row>
    <row r="223" spans="1:32" ht="13.5" customHeight="1" x14ac:dyDescent="0.2">
      <c r="A223" s="236"/>
      <c r="B223" s="237"/>
      <c r="C223" s="857"/>
      <c r="D223" s="97" t="s">
        <v>77</v>
      </c>
      <c r="E223" s="134">
        <v>267</v>
      </c>
      <c r="F223" s="134">
        <v>51</v>
      </c>
      <c r="G223" s="134">
        <v>84</v>
      </c>
      <c r="H223" s="134">
        <v>28</v>
      </c>
      <c r="I223" s="134">
        <v>3</v>
      </c>
      <c r="J223" s="134">
        <v>7</v>
      </c>
      <c r="K223" s="134">
        <v>11</v>
      </c>
      <c r="L223" s="134">
        <v>9</v>
      </c>
      <c r="M223" s="134">
        <v>16</v>
      </c>
      <c r="N223" s="134">
        <v>38</v>
      </c>
      <c r="O223" s="134">
        <v>243</v>
      </c>
      <c r="P223" s="134">
        <v>8</v>
      </c>
      <c r="Q223" s="134">
        <v>50</v>
      </c>
      <c r="R223" s="134">
        <v>57</v>
      </c>
      <c r="S223" s="134">
        <v>3</v>
      </c>
      <c r="T223" s="134">
        <v>280</v>
      </c>
      <c r="U223" s="134">
        <v>1</v>
      </c>
      <c r="V223" s="134">
        <v>4</v>
      </c>
      <c r="W223" s="134">
        <v>235</v>
      </c>
      <c r="X223" s="134">
        <v>1395</v>
      </c>
      <c r="Y223" s="134">
        <v>832</v>
      </c>
      <c r="Z223" s="436">
        <f t="shared" si="30"/>
        <v>1.6766826923076923</v>
      </c>
      <c r="AA223" s="430">
        <v>153840</v>
      </c>
      <c r="AB223" s="422">
        <f t="shared" si="31"/>
        <v>9.0678627145085802E-3</v>
      </c>
      <c r="AC223" s="219"/>
      <c r="AE223" s="89">
        <v>132199</v>
      </c>
      <c r="AF223" s="89">
        <f t="shared" si="32"/>
        <v>-131367</v>
      </c>
    </row>
    <row r="224" spans="1:32" ht="13.5" customHeight="1" x14ac:dyDescent="0.2">
      <c r="A224" s="236"/>
      <c r="B224" s="237"/>
      <c r="C224" s="857" t="s">
        <v>157</v>
      </c>
      <c r="D224" s="97" t="s">
        <v>335</v>
      </c>
      <c r="E224" s="134"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  <c r="L224" s="134">
        <v>0</v>
      </c>
      <c r="M224" s="134">
        <v>0</v>
      </c>
      <c r="N224" s="134">
        <v>0</v>
      </c>
      <c r="O224" s="134">
        <v>0</v>
      </c>
      <c r="P224" s="134">
        <v>0</v>
      </c>
      <c r="Q224" s="134">
        <v>0</v>
      </c>
      <c r="R224" s="134">
        <v>0</v>
      </c>
      <c r="S224" s="134">
        <v>0</v>
      </c>
      <c r="T224" s="134">
        <v>0</v>
      </c>
      <c r="U224" s="134">
        <v>0</v>
      </c>
      <c r="V224" s="134">
        <v>0</v>
      </c>
      <c r="W224" s="134">
        <v>0</v>
      </c>
      <c r="X224" s="134">
        <v>0</v>
      </c>
      <c r="Y224" s="134">
        <v>0</v>
      </c>
      <c r="Z224" s="436">
        <f t="shared" si="30"/>
        <v>0</v>
      </c>
      <c r="AA224" s="430">
        <v>0</v>
      </c>
      <c r="AB224" s="422">
        <f t="shared" si="31"/>
        <v>0</v>
      </c>
      <c r="AC224" s="219"/>
      <c r="AE224" s="89">
        <v>0</v>
      </c>
      <c r="AF224" s="89">
        <f t="shared" si="32"/>
        <v>0</v>
      </c>
    </row>
    <row r="225" spans="1:32" ht="13.5" customHeight="1" x14ac:dyDescent="0.2">
      <c r="A225" s="236"/>
      <c r="B225" s="237"/>
      <c r="C225" s="857"/>
      <c r="D225" s="97" t="s">
        <v>77</v>
      </c>
      <c r="E225" s="134">
        <v>0</v>
      </c>
      <c r="F225" s="134">
        <v>0</v>
      </c>
      <c r="G225" s="134">
        <v>0</v>
      </c>
      <c r="H225" s="134">
        <v>0</v>
      </c>
      <c r="I225" s="134">
        <v>0</v>
      </c>
      <c r="J225" s="134">
        <v>0</v>
      </c>
      <c r="K225" s="134">
        <v>0</v>
      </c>
      <c r="L225" s="134">
        <v>0</v>
      </c>
      <c r="M225" s="134">
        <v>0</v>
      </c>
      <c r="N225" s="134">
        <v>0</v>
      </c>
      <c r="O225" s="134">
        <v>0</v>
      </c>
      <c r="P225" s="134">
        <v>0</v>
      </c>
      <c r="Q225" s="134">
        <v>0</v>
      </c>
      <c r="R225" s="134">
        <v>0</v>
      </c>
      <c r="S225" s="134">
        <v>0</v>
      </c>
      <c r="T225" s="134">
        <v>0</v>
      </c>
      <c r="U225" s="134">
        <v>0</v>
      </c>
      <c r="V225" s="134">
        <v>0</v>
      </c>
      <c r="W225" s="134">
        <v>0</v>
      </c>
      <c r="X225" s="134">
        <v>0</v>
      </c>
      <c r="Y225" s="134">
        <v>0</v>
      </c>
      <c r="Z225" s="436">
        <f t="shared" si="30"/>
        <v>0</v>
      </c>
      <c r="AA225" s="430">
        <v>0</v>
      </c>
      <c r="AB225" s="422">
        <f t="shared" si="31"/>
        <v>0</v>
      </c>
      <c r="AC225" s="219"/>
      <c r="AE225" s="89">
        <v>0</v>
      </c>
      <c r="AF225" s="89">
        <f t="shared" si="32"/>
        <v>0</v>
      </c>
    </row>
    <row r="226" spans="1:32" ht="13.5" customHeight="1" x14ac:dyDescent="0.2">
      <c r="A226" s="236"/>
      <c r="B226" s="237"/>
      <c r="C226" s="857" t="s">
        <v>158</v>
      </c>
      <c r="D226" s="97" t="s">
        <v>335</v>
      </c>
      <c r="E226" s="134">
        <v>0</v>
      </c>
      <c r="F226" s="134">
        <v>0</v>
      </c>
      <c r="G226" s="134">
        <v>0</v>
      </c>
      <c r="H226" s="134">
        <v>0</v>
      </c>
      <c r="I226" s="134">
        <v>0</v>
      </c>
      <c r="J226" s="134">
        <v>0</v>
      </c>
      <c r="K226" s="134">
        <v>0</v>
      </c>
      <c r="L226" s="134">
        <v>0</v>
      </c>
      <c r="M226" s="134">
        <v>0</v>
      </c>
      <c r="N226" s="134">
        <v>0</v>
      </c>
      <c r="O226" s="134">
        <v>0</v>
      </c>
      <c r="P226" s="134">
        <v>0</v>
      </c>
      <c r="Q226" s="134">
        <v>0</v>
      </c>
      <c r="R226" s="134">
        <v>0</v>
      </c>
      <c r="S226" s="134">
        <v>0</v>
      </c>
      <c r="T226" s="134">
        <v>0</v>
      </c>
      <c r="U226" s="134">
        <v>0</v>
      </c>
      <c r="V226" s="134">
        <v>0</v>
      </c>
      <c r="W226" s="134">
        <v>0</v>
      </c>
      <c r="X226" s="134">
        <v>0</v>
      </c>
      <c r="Y226" s="134">
        <v>4</v>
      </c>
      <c r="Z226" s="436">
        <f t="shared" si="30"/>
        <v>0</v>
      </c>
      <c r="AA226" s="430">
        <v>1689</v>
      </c>
      <c r="AB226" s="422">
        <f t="shared" si="31"/>
        <v>0</v>
      </c>
      <c r="AC226" s="219"/>
      <c r="AE226" s="89">
        <v>1982</v>
      </c>
      <c r="AF226" s="89">
        <f t="shared" si="32"/>
        <v>-1978</v>
      </c>
    </row>
    <row r="227" spans="1:32" ht="13.5" customHeight="1" x14ac:dyDescent="0.2">
      <c r="A227" s="236"/>
      <c r="B227" s="237"/>
      <c r="C227" s="857"/>
      <c r="D227" s="97" t="s">
        <v>77</v>
      </c>
      <c r="E227" s="134">
        <v>0</v>
      </c>
      <c r="F227" s="134">
        <v>0</v>
      </c>
      <c r="G227" s="134">
        <v>0</v>
      </c>
      <c r="H227" s="134">
        <v>0</v>
      </c>
      <c r="I227" s="134">
        <v>0</v>
      </c>
      <c r="J227" s="134">
        <v>0</v>
      </c>
      <c r="K227" s="134">
        <v>0</v>
      </c>
      <c r="L227" s="134">
        <v>0</v>
      </c>
      <c r="M227" s="134">
        <v>0</v>
      </c>
      <c r="N227" s="134">
        <v>0</v>
      </c>
      <c r="O227" s="134">
        <v>0</v>
      </c>
      <c r="P227" s="134">
        <v>0</v>
      </c>
      <c r="Q227" s="134">
        <v>0</v>
      </c>
      <c r="R227" s="134">
        <v>0</v>
      </c>
      <c r="S227" s="134">
        <v>0</v>
      </c>
      <c r="T227" s="134">
        <v>0</v>
      </c>
      <c r="U227" s="134">
        <v>0</v>
      </c>
      <c r="V227" s="134">
        <v>0</v>
      </c>
      <c r="W227" s="134">
        <v>0</v>
      </c>
      <c r="X227" s="134">
        <v>0</v>
      </c>
      <c r="Y227" s="134">
        <v>4</v>
      </c>
      <c r="Z227" s="436">
        <f t="shared" si="30"/>
        <v>0</v>
      </c>
      <c r="AA227" s="430">
        <v>2216</v>
      </c>
      <c r="AB227" s="422">
        <f t="shared" si="31"/>
        <v>0</v>
      </c>
      <c r="AC227" s="219"/>
      <c r="AE227" s="89">
        <v>2408</v>
      </c>
      <c r="AF227" s="89">
        <f t="shared" si="32"/>
        <v>-2404</v>
      </c>
    </row>
    <row r="228" spans="1:32" ht="13.5" customHeight="1" x14ac:dyDescent="0.2">
      <c r="A228" s="236"/>
      <c r="B228" s="237"/>
      <c r="C228" s="857" t="s">
        <v>159</v>
      </c>
      <c r="D228" s="97" t="s">
        <v>335</v>
      </c>
      <c r="E228" s="134">
        <v>0</v>
      </c>
      <c r="F228" s="134">
        <v>0</v>
      </c>
      <c r="G228" s="134">
        <v>0</v>
      </c>
      <c r="H228" s="134">
        <v>0</v>
      </c>
      <c r="I228" s="134">
        <v>0</v>
      </c>
      <c r="J228" s="134">
        <v>0</v>
      </c>
      <c r="K228" s="134">
        <v>0</v>
      </c>
      <c r="L228" s="134">
        <v>0</v>
      </c>
      <c r="M228" s="134">
        <v>0</v>
      </c>
      <c r="N228" s="134">
        <v>0</v>
      </c>
      <c r="O228" s="134">
        <v>0</v>
      </c>
      <c r="P228" s="134">
        <v>0</v>
      </c>
      <c r="Q228" s="134">
        <v>0</v>
      </c>
      <c r="R228" s="134">
        <v>0</v>
      </c>
      <c r="S228" s="134">
        <v>0</v>
      </c>
      <c r="T228" s="134">
        <v>0</v>
      </c>
      <c r="U228" s="134">
        <v>0</v>
      </c>
      <c r="V228" s="134">
        <v>0</v>
      </c>
      <c r="W228" s="134">
        <v>0</v>
      </c>
      <c r="X228" s="134">
        <v>0</v>
      </c>
      <c r="Y228" s="134">
        <v>0</v>
      </c>
      <c r="Z228" s="436">
        <f t="shared" si="30"/>
        <v>0</v>
      </c>
      <c r="AA228" s="430">
        <v>2</v>
      </c>
      <c r="AB228" s="422">
        <f t="shared" si="31"/>
        <v>0</v>
      </c>
      <c r="AC228" s="219"/>
      <c r="AE228" s="89">
        <v>54</v>
      </c>
      <c r="AF228" s="89">
        <f t="shared" si="32"/>
        <v>-54</v>
      </c>
    </row>
    <row r="229" spans="1:32" ht="13.5" customHeight="1" x14ac:dyDescent="0.2">
      <c r="A229" s="236"/>
      <c r="B229" s="237"/>
      <c r="C229" s="857"/>
      <c r="D229" s="97" t="s">
        <v>77</v>
      </c>
      <c r="E229" s="134">
        <v>0</v>
      </c>
      <c r="F229" s="134">
        <v>0</v>
      </c>
      <c r="G229" s="134">
        <v>0</v>
      </c>
      <c r="H229" s="134">
        <v>0</v>
      </c>
      <c r="I229" s="134">
        <v>0</v>
      </c>
      <c r="J229" s="134">
        <v>0</v>
      </c>
      <c r="K229" s="134">
        <v>0</v>
      </c>
      <c r="L229" s="134">
        <v>0</v>
      </c>
      <c r="M229" s="134">
        <v>0</v>
      </c>
      <c r="N229" s="134">
        <v>0</v>
      </c>
      <c r="O229" s="134">
        <v>0</v>
      </c>
      <c r="P229" s="134">
        <v>0</v>
      </c>
      <c r="Q229" s="134">
        <v>0</v>
      </c>
      <c r="R229" s="134">
        <v>0</v>
      </c>
      <c r="S229" s="134">
        <v>0</v>
      </c>
      <c r="T229" s="134">
        <v>0</v>
      </c>
      <c r="U229" s="134">
        <v>0</v>
      </c>
      <c r="V229" s="134">
        <v>0</v>
      </c>
      <c r="W229" s="134">
        <v>0</v>
      </c>
      <c r="X229" s="134">
        <v>0</v>
      </c>
      <c r="Y229" s="134">
        <v>0</v>
      </c>
      <c r="Z229" s="436">
        <f t="shared" si="30"/>
        <v>0</v>
      </c>
      <c r="AA229" s="430">
        <v>6</v>
      </c>
      <c r="AB229" s="422">
        <f t="shared" si="31"/>
        <v>0</v>
      </c>
      <c r="AC229" s="219"/>
      <c r="AE229" s="89">
        <v>54</v>
      </c>
      <c r="AF229" s="89">
        <f t="shared" si="32"/>
        <v>-54</v>
      </c>
    </row>
    <row r="230" spans="1:32" ht="13.5" customHeight="1" x14ac:dyDescent="0.2">
      <c r="A230" s="236"/>
      <c r="B230" s="235"/>
      <c r="C230" s="857" t="s">
        <v>160</v>
      </c>
      <c r="D230" s="97" t="s">
        <v>335</v>
      </c>
      <c r="E230" s="134">
        <v>0</v>
      </c>
      <c r="F230" s="134">
        <v>0</v>
      </c>
      <c r="G230" s="134">
        <v>0</v>
      </c>
      <c r="H230" s="134">
        <v>0</v>
      </c>
      <c r="I230" s="134">
        <v>0</v>
      </c>
      <c r="J230" s="134">
        <v>0</v>
      </c>
      <c r="K230" s="134">
        <v>0</v>
      </c>
      <c r="L230" s="134">
        <v>0</v>
      </c>
      <c r="M230" s="134">
        <v>0</v>
      </c>
      <c r="N230" s="134">
        <v>0</v>
      </c>
      <c r="O230" s="134">
        <v>0</v>
      </c>
      <c r="P230" s="134">
        <v>0</v>
      </c>
      <c r="Q230" s="134">
        <v>0</v>
      </c>
      <c r="R230" s="134">
        <v>0</v>
      </c>
      <c r="S230" s="134">
        <v>0</v>
      </c>
      <c r="T230" s="134">
        <v>0</v>
      </c>
      <c r="U230" s="134">
        <v>0</v>
      </c>
      <c r="V230" s="134">
        <v>0</v>
      </c>
      <c r="W230" s="134">
        <v>0</v>
      </c>
      <c r="X230" s="134">
        <v>0</v>
      </c>
      <c r="Y230" s="134">
        <v>0</v>
      </c>
      <c r="Z230" s="436">
        <f t="shared" si="30"/>
        <v>0</v>
      </c>
      <c r="AA230" s="430">
        <v>95</v>
      </c>
      <c r="AB230" s="422">
        <f t="shared" si="31"/>
        <v>0</v>
      </c>
      <c r="AC230" s="219"/>
      <c r="AE230" s="89">
        <v>47</v>
      </c>
      <c r="AF230" s="89">
        <f t="shared" si="32"/>
        <v>-47</v>
      </c>
    </row>
    <row r="231" spans="1:32" ht="13.5" customHeight="1" x14ac:dyDescent="0.2">
      <c r="A231" s="236"/>
      <c r="B231" s="235"/>
      <c r="C231" s="857"/>
      <c r="D231" s="97" t="s">
        <v>77</v>
      </c>
      <c r="E231" s="134">
        <v>0</v>
      </c>
      <c r="F231" s="134">
        <v>0</v>
      </c>
      <c r="G231" s="134">
        <v>0</v>
      </c>
      <c r="H231" s="134">
        <v>0</v>
      </c>
      <c r="I231" s="134">
        <v>0</v>
      </c>
      <c r="J231" s="134">
        <v>0</v>
      </c>
      <c r="K231" s="134">
        <v>0</v>
      </c>
      <c r="L231" s="134">
        <v>0</v>
      </c>
      <c r="M231" s="134">
        <v>0</v>
      </c>
      <c r="N231" s="134">
        <v>0</v>
      </c>
      <c r="O231" s="134">
        <v>0</v>
      </c>
      <c r="P231" s="134">
        <v>0</v>
      </c>
      <c r="Q231" s="134">
        <v>0</v>
      </c>
      <c r="R231" s="134">
        <v>0</v>
      </c>
      <c r="S231" s="134">
        <v>0</v>
      </c>
      <c r="T231" s="134">
        <v>0</v>
      </c>
      <c r="U231" s="134">
        <v>0</v>
      </c>
      <c r="V231" s="134">
        <v>0</v>
      </c>
      <c r="W231" s="134">
        <v>0</v>
      </c>
      <c r="X231" s="134">
        <v>0</v>
      </c>
      <c r="Y231" s="134">
        <v>0</v>
      </c>
      <c r="Z231" s="436">
        <f t="shared" si="30"/>
        <v>0</v>
      </c>
      <c r="AA231" s="430">
        <v>95</v>
      </c>
      <c r="AB231" s="422">
        <f t="shared" si="31"/>
        <v>0</v>
      </c>
      <c r="AC231" s="219"/>
      <c r="AE231" s="89">
        <v>47</v>
      </c>
      <c r="AF231" s="89">
        <f t="shared" si="32"/>
        <v>-47</v>
      </c>
    </row>
    <row r="232" spans="1:32" ht="13.5" customHeight="1" x14ac:dyDescent="0.2">
      <c r="A232" s="236"/>
      <c r="B232" s="237"/>
      <c r="C232" s="857" t="s">
        <v>161</v>
      </c>
      <c r="D232" s="97" t="s">
        <v>335</v>
      </c>
      <c r="E232" s="134"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  <c r="L232" s="134">
        <v>0</v>
      </c>
      <c r="M232" s="134">
        <v>0</v>
      </c>
      <c r="N232" s="134">
        <v>0</v>
      </c>
      <c r="O232" s="134">
        <v>0</v>
      </c>
      <c r="P232" s="134">
        <v>0</v>
      </c>
      <c r="Q232" s="134">
        <v>0</v>
      </c>
      <c r="R232" s="134">
        <v>0</v>
      </c>
      <c r="S232" s="134">
        <v>0</v>
      </c>
      <c r="T232" s="134">
        <v>0</v>
      </c>
      <c r="U232" s="134">
        <v>0</v>
      </c>
      <c r="V232" s="134">
        <v>0</v>
      </c>
      <c r="W232" s="134">
        <v>0</v>
      </c>
      <c r="X232" s="134">
        <v>0</v>
      </c>
      <c r="Y232" s="134">
        <v>0</v>
      </c>
      <c r="Z232" s="436">
        <f t="shared" si="30"/>
        <v>0</v>
      </c>
      <c r="AA232" s="430">
        <v>15</v>
      </c>
      <c r="AB232" s="422">
        <f t="shared" si="31"/>
        <v>0</v>
      </c>
      <c r="AC232" s="219"/>
      <c r="AE232" s="89">
        <v>42</v>
      </c>
      <c r="AF232" s="89">
        <f t="shared" si="32"/>
        <v>-42</v>
      </c>
    </row>
    <row r="233" spans="1:32" ht="13.5" customHeight="1" x14ac:dyDescent="0.2">
      <c r="A233" s="236"/>
      <c r="B233" s="237"/>
      <c r="C233" s="857"/>
      <c r="D233" s="97" t="s">
        <v>77</v>
      </c>
      <c r="E233" s="134">
        <v>0</v>
      </c>
      <c r="F233" s="134">
        <v>0</v>
      </c>
      <c r="G233" s="134">
        <v>0</v>
      </c>
      <c r="H233" s="134">
        <v>0</v>
      </c>
      <c r="I233" s="134">
        <v>0</v>
      </c>
      <c r="J233" s="134">
        <v>0</v>
      </c>
      <c r="K233" s="134">
        <v>0</v>
      </c>
      <c r="L233" s="134">
        <v>0</v>
      </c>
      <c r="M233" s="134">
        <v>0</v>
      </c>
      <c r="N233" s="134">
        <v>0</v>
      </c>
      <c r="O233" s="134">
        <v>0</v>
      </c>
      <c r="P233" s="134">
        <v>0</v>
      </c>
      <c r="Q233" s="134">
        <v>0</v>
      </c>
      <c r="R233" s="134">
        <v>0</v>
      </c>
      <c r="S233" s="134">
        <v>0</v>
      </c>
      <c r="T233" s="134">
        <v>0</v>
      </c>
      <c r="U233" s="134">
        <v>0</v>
      </c>
      <c r="V233" s="134">
        <v>0</v>
      </c>
      <c r="W233" s="134">
        <v>0</v>
      </c>
      <c r="X233" s="134">
        <v>0</v>
      </c>
      <c r="Y233" s="134">
        <v>0</v>
      </c>
      <c r="Z233" s="436">
        <f t="shared" si="30"/>
        <v>0</v>
      </c>
      <c r="AA233" s="430">
        <v>15</v>
      </c>
      <c r="AB233" s="422">
        <f t="shared" si="31"/>
        <v>0</v>
      </c>
      <c r="AC233" s="219"/>
      <c r="AE233" s="89">
        <v>44</v>
      </c>
      <c r="AF233" s="89">
        <f t="shared" si="32"/>
        <v>-44</v>
      </c>
    </row>
    <row r="234" spans="1:32" ht="13.5" customHeight="1" x14ac:dyDescent="0.2">
      <c r="A234" s="236"/>
      <c r="B234" s="237"/>
      <c r="C234" s="857" t="s">
        <v>162</v>
      </c>
      <c r="D234" s="97" t="s">
        <v>335</v>
      </c>
      <c r="E234" s="134">
        <v>0</v>
      </c>
      <c r="F234" s="134">
        <v>0</v>
      </c>
      <c r="G234" s="134">
        <v>0</v>
      </c>
      <c r="H234" s="134">
        <v>0</v>
      </c>
      <c r="I234" s="134">
        <v>0</v>
      </c>
      <c r="J234" s="134">
        <v>0</v>
      </c>
      <c r="K234" s="134">
        <v>0</v>
      </c>
      <c r="L234" s="134">
        <v>0</v>
      </c>
      <c r="M234" s="134">
        <v>0</v>
      </c>
      <c r="N234" s="134">
        <v>0</v>
      </c>
      <c r="O234" s="134">
        <v>0</v>
      </c>
      <c r="P234" s="134">
        <v>0</v>
      </c>
      <c r="Q234" s="134">
        <v>0</v>
      </c>
      <c r="R234" s="134">
        <v>0</v>
      </c>
      <c r="S234" s="134">
        <v>0</v>
      </c>
      <c r="T234" s="134">
        <v>0</v>
      </c>
      <c r="U234" s="134">
        <v>4</v>
      </c>
      <c r="V234" s="134">
        <v>0</v>
      </c>
      <c r="W234" s="134">
        <v>2</v>
      </c>
      <c r="X234" s="134">
        <v>6</v>
      </c>
      <c r="Y234" s="134">
        <v>49</v>
      </c>
      <c r="Z234" s="436">
        <f t="shared" si="30"/>
        <v>0.12244897959183673</v>
      </c>
      <c r="AA234" s="430">
        <v>156656</v>
      </c>
      <c r="AB234" s="422">
        <f t="shared" si="31"/>
        <v>3.8300480032683074E-5</v>
      </c>
      <c r="AC234" s="219"/>
      <c r="AE234" s="89">
        <v>207739</v>
      </c>
      <c r="AF234" s="89">
        <f t="shared" si="32"/>
        <v>-207690</v>
      </c>
    </row>
    <row r="235" spans="1:32" ht="13.5" customHeight="1" x14ac:dyDescent="0.2">
      <c r="A235" s="236"/>
      <c r="B235" s="237"/>
      <c r="C235" s="857"/>
      <c r="D235" s="97" t="s">
        <v>77</v>
      </c>
      <c r="E235" s="134">
        <v>0</v>
      </c>
      <c r="F235" s="134">
        <v>0</v>
      </c>
      <c r="G235" s="134">
        <v>0</v>
      </c>
      <c r="H235" s="134">
        <v>0</v>
      </c>
      <c r="I235" s="134">
        <v>0</v>
      </c>
      <c r="J235" s="134">
        <v>0</v>
      </c>
      <c r="K235" s="134">
        <v>0</v>
      </c>
      <c r="L235" s="134">
        <v>0</v>
      </c>
      <c r="M235" s="134">
        <v>0</v>
      </c>
      <c r="N235" s="134">
        <v>0</v>
      </c>
      <c r="O235" s="134">
        <v>0</v>
      </c>
      <c r="P235" s="134">
        <v>0</v>
      </c>
      <c r="Q235" s="134">
        <v>0</v>
      </c>
      <c r="R235" s="134">
        <v>0</v>
      </c>
      <c r="S235" s="134">
        <v>0</v>
      </c>
      <c r="T235" s="134">
        <v>0</v>
      </c>
      <c r="U235" s="134">
        <v>4</v>
      </c>
      <c r="V235" s="134">
        <v>0</v>
      </c>
      <c r="W235" s="134">
        <v>14</v>
      </c>
      <c r="X235" s="134">
        <v>18</v>
      </c>
      <c r="Y235" s="134">
        <v>49</v>
      </c>
      <c r="Z235" s="436">
        <f t="shared" si="30"/>
        <v>0.36734693877551022</v>
      </c>
      <c r="AA235" s="430">
        <v>156656</v>
      </c>
      <c r="AB235" s="422">
        <f t="shared" si="31"/>
        <v>1.1490144009804923E-4</v>
      </c>
      <c r="AC235" s="219"/>
      <c r="AE235" s="89">
        <v>207878</v>
      </c>
      <c r="AF235" s="89">
        <f t="shared" si="32"/>
        <v>-207829</v>
      </c>
    </row>
    <row r="236" spans="1:32" ht="13.5" customHeight="1" x14ac:dyDescent="0.2">
      <c r="A236" s="236"/>
      <c r="B236" s="237"/>
      <c r="C236" s="857" t="s">
        <v>163</v>
      </c>
      <c r="D236" s="97" t="s">
        <v>335</v>
      </c>
      <c r="E236" s="134">
        <v>28</v>
      </c>
      <c r="F236" s="134">
        <v>5</v>
      </c>
      <c r="G236" s="134">
        <v>8</v>
      </c>
      <c r="H236" s="134">
        <v>0</v>
      </c>
      <c r="I236" s="134">
        <v>0</v>
      </c>
      <c r="J236" s="134">
        <v>3</v>
      </c>
      <c r="K236" s="134">
        <v>2</v>
      </c>
      <c r="L236" s="134">
        <v>1</v>
      </c>
      <c r="M236" s="134">
        <v>2</v>
      </c>
      <c r="N236" s="134">
        <v>1</v>
      </c>
      <c r="O236" s="134">
        <v>3</v>
      </c>
      <c r="P236" s="134">
        <v>5</v>
      </c>
      <c r="Q236" s="134">
        <v>14</v>
      </c>
      <c r="R236" s="134">
        <v>17</v>
      </c>
      <c r="S236" s="134">
        <v>6</v>
      </c>
      <c r="T236" s="134">
        <v>47</v>
      </c>
      <c r="U236" s="134">
        <v>3</v>
      </c>
      <c r="V236" s="134">
        <v>10</v>
      </c>
      <c r="W236" s="134">
        <v>399</v>
      </c>
      <c r="X236" s="134">
        <v>554</v>
      </c>
      <c r="Y236" s="134">
        <v>528</v>
      </c>
      <c r="Z236" s="436">
        <f t="shared" si="30"/>
        <v>1.0492424242424243</v>
      </c>
      <c r="AA236" s="430">
        <v>14943</v>
      </c>
      <c r="AB236" s="422">
        <f t="shared" si="31"/>
        <v>3.707421535166968E-2</v>
      </c>
      <c r="AC236" s="219"/>
      <c r="AE236" s="89">
        <v>10647</v>
      </c>
      <c r="AF236" s="89">
        <f t="shared" si="32"/>
        <v>-10119</v>
      </c>
    </row>
    <row r="237" spans="1:32" ht="13.5" customHeight="1" x14ac:dyDescent="0.2">
      <c r="A237" s="236"/>
      <c r="B237" s="237"/>
      <c r="C237" s="857"/>
      <c r="D237" s="97" t="s">
        <v>77</v>
      </c>
      <c r="E237" s="134">
        <v>34</v>
      </c>
      <c r="F237" s="134">
        <v>5</v>
      </c>
      <c r="G237" s="134">
        <v>14</v>
      </c>
      <c r="H237" s="134">
        <v>0</v>
      </c>
      <c r="I237" s="134">
        <v>0</v>
      </c>
      <c r="J237" s="134">
        <v>4</v>
      </c>
      <c r="K237" s="134">
        <v>2</v>
      </c>
      <c r="L237" s="134">
        <v>1</v>
      </c>
      <c r="M237" s="134">
        <v>2</v>
      </c>
      <c r="N237" s="134">
        <v>1</v>
      </c>
      <c r="O237" s="134">
        <v>3</v>
      </c>
      <c r="P237" s="134">
        <v>14</v>
      </c>
      <c r="Q237" s="134">
        <v>19</v>
      </c>
      <c r="R237" s="134">
        <v>20</v>
      </c>
      <c r="S237" s="134">
        <v>6</v>
      </c>
      <c r="T237" s="134">
        <v>94</v>
      </c>
      <c r="U237" s="134">
        <v>5</v>
      </c>
      <c r="V237" s="134">
        <v>13</v>
      </c>
      <c r="W237" s="134">
        <v>481</v>
      </c>
      <c r="X237" s="134">
        <v>718</v>
      </c>
      <c r="Y237" s="134">
        <v>642</v>
      </c>
      <c r="Z237" s="436">
        <f t="shared" si="30"/>
        <v>1.118380062305296</v>
      </c>
      <c r="AA237" s="430">
        <v>17728</v>
      </c>
      <c r="AB237" s="422">
        <f t="shared" si="31"/>
        <v>4.0500902527075812E-2</v>
      </c>
      <c r="AC237" s="219"/>
      <c r="AE237" s="89">
        <v>14378</v>
      </c>
      <c r="AF237" s="89">
        <f t="shared" si="32"/>
        <v>-13736</v>
      </c>
    </row>
    <row r="238" spans="1:32" ht="13.5" customHeight="1" x14ac:dyDescent="0.2">
      <c r="A238" s="236"/>
      <c r="B238" s="237"/>
      <c r="C238" s="857" t="s">
        <v>164</v>
      </c>
      <c r="D238" s="97" t="s">
        <v>335</v>
      </c>
      <c r="E238" s="134">
        <v>12</v>
      </c>
      <c r="F238" s="134">
        <v>1</v>
      </c>
      <c r="G238" s="134">
        <v>1</v>
      </c>
      <c r="H238" s="134">
        <v>0</v>
      </c>
      <c r="I238" s="134">
        <v>0</v>
      </c>
      <c r="J238" s="134">
        <v>0</v>
      </c>
      <c r="K238" s="134">
        <v>0</v>
      </c>
      <c r="L238" s="134">
        <v>3</v>
      </c>
      <c r="M238" s="134">
        <v>0</v>
      </c>
      <c r="N238" s="134">
        <v>0</v>
      </c>
      <c r="O238" s="134">
        <v>1</v>
      </c>
      <c r="P238" s="134">
        <v>0</v>
      </c>
      <c r="Q238" s="134">
        <v>0</v>
      </c>
      <c r="R238" s="134">
        <v>3</v>
      </c>
      <c r="S238" s="134">
        <v>2</v>
      </c>
      <c r="T238" s="134">
        <v>0</v>
      </c>
      <c r="U238" s="134">
        <v>0</v>
      </c>
      <c r="V238" s="134">
        <v>0</v>
      </c>
      <c r="W238" s="134">
        <v>2</v>
      </c>
      <c r="X238" s="134">
        <v>25</v>
      </c>
      <c r="Y238" s="134">
        <v>77</v>
      </c>
      <c r="Z238" s="436">
        <f t="shared" si="30"/>
        <v>0.32467532467532467</v>
      </c>
      <c r="AA238" s="430">
        <v>22516</v>
      </c>
      <c r="AB238" s="422">
        <f t="shared" si="31"/>
        <v>1.1103215491206253E-3</v>
      </c>
      <c r="AC238" s="219"/>
      <c r="AE238" s="89">
        <v>21333</v>
      </c>
      <c r="AF238" s="89">
        <f t="shared" si="32"/>
        <v>-21256</v>
      </c>
    </row>
    <row r="239" spans="1:32" ht="13.5" customHeight="1" x14ac:dyDescent="0.2">
      <c r="A239" s="236"/>
      <c r="B239" s="237"/>
      <c r="C239" s="857"/>
      <c r="D239" s="97" t="s">
        <v>77</v>
      </c>
      <c r="E239" s="134">
        <v>87</v>
      </c>
      <c r="F239" s="134">
        <v>1</v>
      </c>
      <c r="G239" s="134">
        <v>2</v>
      </c>
      <c r="H239" s="134">
        <v>0</v>
      </c>
      <c r="I239" s="134">
        <v>0</v>
      </c>
      <c r="J239" s="134">
        <v>0</v>
      </c>
      <c r="K239" s="134">
        <v>0</v>
      </c>
      <c r="L239" s="134">
        <v>3</v>
      </c>
      <c r="M239" s="134">
        <v>0</v>
      </c>
      <c r="N239" s="134">
        <v>0</v>
      </c>
      <c r="O239" s="134">
        <v>3</v>
      </c>
      <c r="P239" s="134">
        <v>0</v>
      </c>
      <c r="Q239" s="134">
        <v>0</v>
      </c>
      <c r="R239" s="134">
        <v>6</v>
      </c>
      <c r="S239" s="134">
        <v>2</v>
      </c>
      <c r="T239" s="134">
        <v>0</v>
      </c>
      <c r="U239" s="134">
        <v>0</v>
      </c>
      <c r="V239" s="134">
        <v>0</v>
      </c>
      <c r="W239" s="134">
        <v>3</v>
      </c>
      <c r="X239" s="134">
        <v>107</v>
      </c>
      <c r="Y239" s="134">
        <v>106</v>
      </c>
      <c r="Z239" s="436">
        <f t="shared" si="30"/>
        <v>1.0094339622641511</v>
      </c>
      <c r="AA239" s="430">
        <v>26219</v>
      </c>
      <c r="AB239" s="422">
        <f t="shared" si="31"/>
        <v>4.0810099546130666E-3</v>
      </c>
      <c r="AC239" s="219"/>
      <c r="AE239" s="89">
        <v>39789</v>
      </c>
      <c r="AF239" s="89">
        <f t="shared" si="32"/>
        <v>-39683</v>
      </c>
    </row>
    <row r="240" spans="1:32" ht="13.5" customHeight="1" x14ac:dyDescent="0.2">
      <c r="A240" s="236"/>
      <c r="B240" s="237"/>
      <c r="C240" s="857" t="s">
        <v>165</v>
      </c>
      <c r="D240" s="97" t="s">
        <v>335</v>
      </c>
      <c r="E240" s="134">
        <v>0</v>
      </c>
      <c r="F240" s="134">
        <v>0</v>
      </c>
      <c r="G240" s="134">
        <v>10</v>
      </c>
      <c r="H240" s="134">
        <v>0</v>
      </c>
      <c r="I240" s="134">
        <v>0</v>
      </c>
      <c r="J240" s="134">
        <v>0</v>
      </c>
      <c r="K240" s="134">
        <v>0</v>
      </c>
      <c r="L240" s="134">
        <v>0</v>
      </c>
      <c r="M240" s="134">
        <v>0</v>
      </c>
      <c r="N240" s="134">
        <v>0</v>
      </c>
      <c r="O240" s="134">
        <v>0</v>
      </c>
      <c r="P240" s="134">
        <v>0</v>
      </c>
      <c r="Q240" s="134">
        <v>0</v>
      </c>
      <c r="R240" s="134">
        <v>0</v>
      </c>
      <c r="S240" s="134">
        <v>0</v>
      </c>
      <c r="T240" s="134">
        <v>14</v>
      </c>
      <c r="U240" s="134">
        <v>0</v>
      </c>
      <c r="V240" s="134">
        <v>0</v>
      </c>
      <c r="W240" s="134">
        <v>5</v>
      </c>
      <c r="X240" s="134">
        <v>29</v>
      </c>
      <c r="Y240" s="134">
        <v>22</v>
      </c>
      <c r="Z240" s="436">
        <f t="shared" si="30"/>
        <v>1.3181818181818181</v>
      </c>
      <c r="AA240" s="430">
        <v>10546</v>
      </c>
      <c r="AB240" s="422">
        <f t="shared" si="31"/>
        <v>2.7498577659776217E-3</v>
      </c>
      <c r="AC240" s="219"/>
      <c r="AE240" s="89">
        <v>10247</v>
      </c>
      <c r="AF240" s="89">
        <f t="shared" si="32"/>
        <v>-10225</v>
      </c>
    </row>
    <row r="241" spans="1:32" ht="13.5" customHeight="1" x14ac:dyDescent="0.2">
      <c r="A241" s="236"/>
      <c r="B241" s="237"/>
      <c r="C241" s="857"/>
      <c r="D241" s="97" t="s">
        <v>77</v>
      </c>
      <c r="E241" s="134">
        <v>0</v>
      </c>
      <c r="F241" s="134">
        <v>0</v>
      </c>
      <c r="G241" s="134">
        <v>14</v>
      </c>
      <c r="H241" s="134">
        <v>0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0</v>
      </c>
      <c r="O241" s="134">
        <v>0</v>
      </c>
      <c r="P241" s="134">
        <v>0</v>
      </c>
      <c r="Q241" s="134">
        <v>0</v>
      </c>
      <c r="R241" s="134">
        <v>0</v>
      </c>
      <c r="S241" s="134">
        <v>0</v>
      </c>
      <c r="T241" s="134">
        <v>14</v>
      </c>
      <c r="U241" s="134">
        <v>0</v>
      </c>
      <c r="V241" s="134">
        <v>0</v>
      </c>
      <c r="W241" s="134">
        <v>6</v>
      </c>
      <c r="X241" s="134">
        <v>34</v>
      </c>
      <c r="Y241" s="134">
        <v>29</v>
      </c>
      <c r="Z241" s="436">
        <f t="shared" si="30"/>
        <v>1.1724137931034482</v>
      </c>
      <c r="AA241" s="430">
        <v>13383</v>
      </c>
      <c r="AB241" s="422">
        <f t="shared" si="31"/>
        <v>2.5405365015317939E-3</v>
      </c>
      <c r="AC241" s="219"/>
      <c r="AE241" s="89">
        <v>13698</v>
      </c>
      <c r="AF241" s="89">
        <f t="shared" si="32"/>
        <v>-13669</v>
      </c>
    </row>
    <row r="242" spans="1:32" ht="13.5" customHeight="1" x14ac:dyDescent="0.2">
      <c r="A242" s="236"/>
      <c r="B242" s="237"/>
      <c r="C242" s="857" t="s">
        <v>166</v>
      </c>
      <c r="D242" s="97" t="s">
        <v>335</v>
      </c>
      <c r="E242" s="134">
        <v>99</v>
      </c>
      <c r="F242" s="134">
        <v>6</v>
      </c>
      <c r="G242" s="134">
        <v>6</v>
      </c>
      <c r="H242" s="134">
        <v>1</v>
      </c>
      <c r="I242" s="134">
        <v>3</v>
      </c>
      <c r="J242" s="134">
        <v>2</v>
      </c>
      <c r="K242" s="134">
        <v>1</v>
      </c>
      <c r="L242" s="134">
        <v>0</v>
      </c>
      <c r="M242" s="134">
        <v>0</v>
      </c>
      <c r="N242" s="134">
        <v>0</v>
      </c>
      <c r="O242" s="134">
        <v>5</v>
      </c>
      <c r="P242" s="134">
        <v>3</v>
      </c>
      <c r="Q242" s="134">
        <v>6</v>
      </c>
      <c r="R242" s="134">
        <v>12</v>
      </c>
      <c r="S242" s="134">
        <v>1</v>
      </c>
      <c r="T242" s="134">
        <v>7</v>
      </c>
      <c r="U242" s="134">
        <v>2</v>
      </c>
      <c r="V242" s="134">
        <v>1</v>
      </c>
      <c r="W242" s="134">
        <v>5</v>
      </c>
      <c r="X242" s="134">
        <v>160</v>
      </c>
      <c r="Y242" s="134">
        <v>123</v>
      </c>
      <c r="Z242" s="436">
        <f t="shared" si="30"/>
        <v>1.3008130081300813</v>
      </c>
      <c r="AA242" s="430">
        <v>5107</v>
      </c>
      <c r="AB242" s="422">
        <f t="shared" si="31"/>
        <v>3.1329547679655373E-2</v>
      </c>
      <c r="AC242" s="219"/>
      <c r="AE242" s="89">
        <v>4164</v>
      </c>
      <c r="AF242" s="89">
        <f t="shared" si="32"/>
        <v>-4041</v>
      </c>
    </row>
    <row r="243" spans="1:32" ht="13.5" customHeight="1" x14ac:dyDescent="0.2">
      <c r="A243" s="236"/>
      <c r="B243" s="237"/>
      <c r="C243" s="857"/>
      <c r="D243" s="97" t="s">
        <v>77</v>
      </c>
      <c r="E243" s="134">
        <v>119</v>
      </c>
      <c r="F243" s="134">
        <v>8</v>
      </c>
      <c r="G243" s="134">
        <v>8</v>
      </c>
      <c r="H243" s="134">
        <v>1</v>
      </c>
      <c r="I243" s="134">
        <v>3</v>
      </c>
      <c r="J243" s="134">
        <v>2</v>
      </c>
      <c r="K243" s="134">
        <v>1</v>
      </c>
      <c r="L243" s="134">
        <v>0</v>
      </c>
      <c r="M243" s="134">
        <v>0</v>
      </c>
      <c r="N243" s="134">
        <v>0</v>
      </c>
      <c r="O243" s="134">
        <v>5</v>
      </c>
      <c r="P243" s="134">
        <v>3</v>
      </c>
      <c r="Q243" s="134">
        <v>10</v>
      </c>
      <c r="R243" s="134">
        <v>29</v>
      </c>
      <c r="S243" s="134">
        <v>1</v>
      </c>
      <c r="T243" s="134">
        <v>12</v>
      </c>
      <c r="U243" s="134">
        <v>2</v>
      </c>
      <c r="V243" s="134">
        <v>1</v>
      </c>
      <c r="W243" s="134">
        <v>8</v>
      </c>
      <c r="X243" s="134">
        <v>213</v>
      </c>
      <c r="Y243" s="134">
        <v>211</v>
      </c>
      <c r="Z243" s="436">
        <f t="shared" si="30"/>
        <v>1.0094786729857821</v>
      </c>
      <c r="AA243" s="430">
        <v>7613</v>
      </c>
      <c r="AB243" s="422">
        <f t="shared" si="31"/>
        <v>2.7978457900958886E-2</v>
      </c>
      <c r="AC243" s="219"/>
      <c r="AE243" s="89">
        <v>5361</v>
      </c>
      <c r="AF243" s="89">
        <f t="shared" si="32"/>
        <v>-5150</v>
      </c>
    </row>
    <row r="244" spans="1:32" ht="13.5" customHeight="1" x14ac:dyDescent="0.2">
      <c r="A244" s="236"/>
      <c r="B244" s="237"/>
      <c r="C244" s="857" t="s">
        <v>167</v>
      </c>
      <c r="D244" s="97" t="s">
        <v>335</v>
      </c>
      <c r="E244" s="134">
        <v>0</v>
      </c>
      <c r="F244" s="134">
        <v>0</v>
      </c>
      <c r="G244" s="134">
        <v>0</v>
      </c>
      <c r="H244" s="134">
        <v>0</v>
      </c>
      <c r="I244" s="134">
        <v>0</v>
      </c>
      <c r="J244" s="134">
        <v>0</v>
      </c>
      <c r="K244" s="134">
        <v>0</v>
      </c>
      <c r="L244" s="134">
        <v>0</v>
      </c>
      <c r="M244" s="134">
        <v>0</v>
      </c>
      <c r="N244" s="134">
        <v>0</v>
      </c>
      <c r="O244" s="134">
        <v>166</v>
      </c>
      <c r="P244" s="134">
        <v>0</v>
      </c>
      <c r="Q244" s="134">
        <v>0</v>
      </c>
      <c r="R244" s="134">
        <v>0</v>
      </c>
      <c r="S244" s="134">
        <v>0</v>
      </c>
      <c r="T244" s="134">
        <v>0</v>
      </c>
      <c r="U244" s="134">
        <v>0</v>
      </c>
      <c r="V244" s="134">
        <v>0</v>
      </c>
      <c r="W244" s="134">
        <v>0</v>
      </c>
      <c r="X244" s="134">
        <v>166</v>
      </c>
      <c r="Y244" s="134">
        <v>3</v>
      </c>
      <c r="Z244" s="436">
        <f t="shared" si="30"/>
        <v>55.333333333333336</v>
      </c>
      <c r="AA244" s="430">
        <v>2465</v>
      </c>
      <c r="AB244" s="422">
        <f t="shared" si="31"/>
        <v>6.7342799188640973E-2</v>
      </c>
      <c r="AC244" s="219"/>
      <c r="AE244" s="89">
        <v>2385</v>
      </c>
      <c r="AF244" s="89">
        <f t="shared" si="32"/>
        <v>-2382</v>
      </c>
    </row>
    <row r="245" spans="1:32" ht="13.5" customHeight="1" x14ac:dyDescent="0.2">
      <c r="A245" s="236"/>
      <c r="B245" s="237"/>
      <c r="C245" s="857"/>
      <c r="D245" s="97" t="s">
        <v>77</v>
      </c>
      <c r="E245" s="134">
        <v>0</v>
      </c>
      <c r="F245" s="134">
        <v>0</v>
      </c>
      <c r="G245" s="134">
        <v>0</v>
      </c>
      <c r="H245" s="134">
        <v>0</v>
      </c>
      <c r="I245" s="134">
        <v>0</v>
      </c>
      <c r="J245" s="134">
        <v>0</v>
      </c>
      <c r="K245" s="134">
        <v>0</v>
      </c>
      <c r="L245" s="134">
        <v>0</v>
      </c>
      <c r="M245" s="134">
        <v>0</v>
      </c>
      <c r="N245" s="134">
        <v>0</v>
      </c>
      <c r="O245" s="134">
        <v>166</v>
      </c>
      <c r="P245" s="134">
        <v>0</v>
      </c>
      <c r="Q245" s="134">
        <v>0</v>
      </c>
      <c r="R245" s="134">
        <v>0</v>
      </c>
      <c r="S245" s="134">
        <v>0</v>
      </c>
      <c r="T245" s="134">
        <v>0</v>
      </c>
      <c r="U245" s="134">
        <v>0</v>
      </c>
      <c r="V245" s="134">
        <v>0</v>
      </c>
      <c r="W245" s="134">
        <v>0</v>
      </c>
      <c r="X245" s="134">
        <v>166</v>
      </c>
      <c r="Y245" s="134">
        <v>3</v>
      </c>
      <c r="Z245" s="436">
        <f t="shared" si="30"/>
        <v>55.333333333333336</v>
      </c>
      <c r="AA245" s="430">
        <v>3305</v>
      </c>
      <c r="AB245" s="422">
        <f t="shared" si="31"/>
        <v>5.0226928895612706E-2</v>
      </c>
      <c r="AC245" s="219"/>
      <c r="AE245" s="89">
        <v>3076</v>
      </c>
      <c r="AF245" s="89">
        <f t="shared" si="32"/>
        <v>-3073</v>
      </c>
    </row>
    <row r="246" spans="1:32" ht="13.5" customHeight="1" x14ac:dyDescent="0.2">
      <c r="A246" s="236"/>
      <c r="B246" s="237"/>
      <c r="C246" s="857" t="s">
        <v>168</v>
      </c>
      <c r="D246" s="97" t="s">
        <v>335</v>
      </c>
      <c r="E246" s="134">
        <v>94</v>
      </c>
      <c r="F246" s="134">
        <v>0</v>
      </c>
      <c r="G246" s="134">
        <v>0</v>
      </c>
      <c r="H246" s="134">
        <v>4</v>
      </c>
      <c r="I246" s="134">
        <v>7</v>
      </c>
      <c r="J246" s="134">
        <v>11</v>
      </c>
      <c r="K246" s="134">
        <v>0</v>
      </c>
      <c r="L246" s="134">
        <v>8</v>
      </c>
      <c r="M246" s="134">
        <v>0</v>
      </c>
      <c r="N246" s="134">
        <v>0</v>
      </c>
      <c r="O246" s="134">
        <v>0</v>
      </c>
      <c r="P246" s="134">
        <v>0</v>
      </c>
      <c r="Q246" s="134">
        <v>5</v>
      </c>
      <c r="R246" s="134">
        <v>15</v>
      </c>
      <c r="S246" s="134">
        <v>5</v>
      </c>
      <c r="T246" s="134">
        <v>76</v>
      </c>
      <c r="U246" s="134">
        <v>0</v>
      </c>
      <c r="V246" s="134">
        <v>4</v>
      </c>
      <c r="W246" s="134">
        <v>26</v>
      </c>
      <c r="X246" s="134">
        <v>255</v>
      </c>
      <c r="Y246" s="134">
        <v>214</v>
      </c>
      <c r="Z246" s="436">
        <f t="shared" si="30"/>
        <v>1.191588785046729</v>
      </c>
      <c r="AA246" s="430">
        <v>113692</v>
      </c>
      <c r="AB246" s="422">
        <f t="shared" si="31"/>
        <v>2.2429018752418814E-3</v>
      </c>
      <c r="AC246" s="219"/>
      <c r="AE246" s="89">
        <v>83283</v>
      </c>
      <c r="AF246" s="89">
        <f t="shared" si="32"/>
        <v>-83069</v>
      </c>
    </row>
    <row r="247" spans="1:32" ht="13.5" customHeight="1" x14ac:dyDescent="0.2">
      <c r="A247" s="236"/>
      <c r="B247" s="237"/>
      <c r="C247" s="857"/>
      <c r="D247" s="97" t="s">
        <v>77</v>
      </c>
      <c r="E247" s="134">
        <v>253</v>
      </c>
      <c r="F247" s="134">
        <v>0</v>
      </c>
      <c r="G247" s="134">
        <v>0</v>
      </c>
      <c r="H247" s="134">
        <v>25</v>
      </c>
      <c r="I247" s="134">
        <v>42</v>
      </c>
      <c r="J247" s="134">
        <v>11</v>
      </c>
      <c r="K247" s="134">
        <v>0</v>
      </c>
      <c r="L247" s="134">
        <v>32</v>
      </c>
      <c r="M247" s="134">
        <v>0</v>
      </c>
      <c r="N247" s="134">
        <v>0</v>
      </c>
      <c r="O247" s="134">
        <v>0</v>
      </c>
      <c r="P247" s="134">
        <v>0</v>
      </c>
      <c r="Q247" s="134">
        <v>12</v>
      </c>
      <c r="R247" s="134">
        <v>73</v>
      </c>
      <c r="S247" s="134">
        <v>25</v>
      </c>
      <c r="T247" s="134">
        <v>231</v>
      </c>
      <c r="U247" s="134">
        <v>0</v>
      </c>
      <c r="V247" s="134">
        <v>24</v>
      </c>
      <c r="W247" s="134">
        <v>38</v>
      </c>
      <c r="X247" s="134">
        <v>766</v>
      </c>
      <c r="Y247" s="134">
        <v>544</v>
      </c>
      <c r="Z247" s="436">
        <f t="shared" si="30"/>
        <v>1.4080882352941178</v>
      </c>
      <c r="AA247" s="430">
        <v>269738</v>
      </c>
      <c r="AB247" s="422">
        <f t="shared" si="31"/>
        <v>2.8397926877191944E-3</v>
      </c>
      <c r="AC247" s="219"/>
      <c r="AE247" s="89">
        <v>166792</v>
      </c>
      <c r="AF247" s="89">
        <f t="shared" si="32"/>
        <v>-166248</v>
      </c>
    </row>
    <row r="248" spans="1:32" ht="13.5" customHeight="1" x14ac:dyDescent="0.2">
      <c r="A248" s="236"/>
      <c r="B248" s="235"/>
      <c r="C248" s="857" t="s">
        <v>169</v>
      </c>
      <c r="D248" s="97" t="s">
        <v>335</v>
      </c>
      <c r="E248" s="134">
        <v>0</v>
      </c>
      <c r="F248" s="134">
        <v>0</v>
      </c>
      <c r="G248" s="134">
        <v>0</v>
      </c>
      <c r="H248" s="134">
        <v>0</v>
      </c>
      <c r="I248" s="134">
        <v>0</v>
      </c>
      <c r="J248" s="134">
        <v>0</v>
      </c>
      <c r="K248" s="134">
        <v>0</v>
      </c>
      <c r="L248" s="134">
        <v>0</v>
      </c>
      <c r="M248" s="134">
        <v>0</v>
      </c>
      <c r="N248" s="134">
        <v>0</v>
      </c>
      <c r="O248" s="134">
        <v>0</v>
      </c>
      <c r="P248" s="134">
        <v>0</v>
      </c>
      <c r="Q248" s="134">
        <v>0</v>
      </c>
      <c r="R248" s="134">
        <v>0</v>
      </c>
      <c r="S248" s="134">
        <v>0</v>
      </c>
      <c r="T248" s="134">
        <v>0</v>
      </c>
      <c r="U248" s="134">
        <v>0</v>
      </c>
      <c r="V248" s="134">
        <v>0</v>
      </c>
      <c r="W248" s="134">
        <v>0</v>
      </c>
      <c r="X248" s="134">
        <v>0</v>
      </c>
      <c r="Y248" s="134">
        <v>0</v>
      </c>
      <c r="Z248" s="436">
        <f t="shared" si="30"/>
        <v>0</v>
      </c>
      <c r="AA248" s="430">
        <v>31</v>
      </c>
      <c r="AB248" s="422">
        <f t="shared" si="31"/>
        <v>0</v>
      </c>
      <c r="AC248" s="219"/>
      <c r="AE248" s="89">
        <v>15</v>
      </c>
      <c r="AF248" s="89">
        <f t="shared" si="32"/>
        <v>-15</v>
      </c>
    </row>
    <row r="249" spans="1:32" ht="13.5" customHeight="1" x14ac:dyDescent="0.2">
      <c r="A249" s="236"/>
      <c r="B249" s="235"/>
      <c r="C249" s="857"/>
      <c r="D249" s="97" t="s">
        <v>77</v>
      </c>
      <c r="E249" s="134">
        <v>0</v>
      </c>
      <c r="F249" s="134">
        <v>0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4">
        <v>0</v>
      </c>
      <c r="M249" s="134">
        <v>0</v>
      </c>
      <c r="N249" s="134">
        <v>0</v>
      </c>
      <c r="O249" s="134">
        <v>0</v>
      </c>
      <c r="P249" s="134">
        <v>0</v>
      </c>
      <c r="Q249" s="134">
        <v>0</v>
      </c>
      <c r="R249" s="134">
        <v>0</v>
      </c>
      <c r="S249" s="134">
        <v>0</v>
      </c>
      <c r="T249" s="134">
        <v>0</v>
      </c>
      <c r="U249" s="134">
        <v>0</v>
      </c>
      <c r="V249" s="134">
        <v>0</v>
      </c>
      <c r="W249" s="134">
        <v>0</v>
      </c>
      <c r="X249" s="134">
        <v>0</v>
      </c>
      <c r="Y249" s="134">
        <v>0</v>
      </c>
      <c r="Z249" s="436">
        <f t="shared" si="30"/>
        <v>0</v>
      </c>
      <c r="AA249" s="430">
        <v>31</v>
      </c>
      <c r="AB249" s="422">
        <f t="shared" si="31"/>
        <v>0</v>
      </c>
      <c r="AC249" s="219"/>
      <c r="AE249" s="89">
        <v>15</v>
      </c>
      <c r="AF249" s="89">
        <f t="shared" si="32"/>
        <v>-15</v>
      </c>
    </row>
    <row r="250" spans="1:32" ht="13.5" customHeight="1" x14ac:dyDescent="0.2">
      <c r="A250" s="236"/>
      <c r="B250" s="237"/>
      <c r="C250" s="857" t="s">
        <v>170</v>
      </c>
      <c r="D250" s="97" t="s">
        <v>335</v>
      </c>
      <c r="E250" s="134">
        <v>0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>
        <v>0</v>
      </c>
      <c r="M250" s="134">
        <v>0</v>
      </c>
      <c r="N250" s="134">
        <v>0</v>
      </c>
      <c r="O250" s="134">
        <v>0</v>
      </c>
      <c r="P250" s="134">
        <v>0</v>
      </c>
      <c r="Q250" s="134">
        <v>0</v>
      </c>
      <c r="R250" s="134">
        <v>0</v>
      </c>
      <c r="S250" s="134">
        <v>0</v>
      </c>
      <c r="T250" s="134">
        <v>0</v>
      </c>
      <c r="U250" s="134">
        <v>0</v>
      </c>
      <c r="V250" s="134">
        <v>0</v>
      </c>
      <c r="W250" s="134">
        <v>0</v>
      </c>
      <c r="X250" s="134">
        <v>0</v>
      </c>
      <c r="Y250" s="134">
        <v>0</v>
      </c>
      <c r="Z250" s="436">
        <f t="shared" si="30"/>
        <v>0</v>
      </c>
      <c r="AA250" s="430">
        <v>173</v>
      </c>
      <c r="AB250" s="422">
        <f t="shared" si="31"/>
        <v>0</v>
      </c>
      <c r="AC250" s="219"/>
      <c r="AE250" s="89">
        <v>40</v>
      </c>
      <c r="AF250" s="89">
        <f t="shared" si="32"/>
        <v>-40</v>
      </c>
    </row>
    <row r="251" spans="1:32" ht="13.5" customHeight="1" x14ac:dyDescent="0.2">
      <c r="A251" s="236"/>
      <c r="B251" s="237"/>
      <c r="C251" s="857"/>
      <c r="D251" s="97" t="s">
        <v>77</v>
      </c>
      <c r="E251" s="134">
        <v>0</v>
      </c>
      <c r="F251" s="134">
        <v>0</v>
      </c>
      <c r="G251" s="134">
        <v>0</v>
      </c>
      <c r="H251" s="134">
        <v>0</v>
      </c>
      <c r="I251" s="134">
        <v>0</v>
      </c>
      <c r="J251" s="134">
        <v>0</v>
      </c>
      <c r="K251" s="134">
        <v>0</v>
      </c>
      <c r="L251" s="134">
        <v>0</v>
      </c>
      <c r="M251" s="134">
        <v>0</v>
      </c>
      <c r="N251" s="134">
        <v>0</v>
      </c>
      <c r="O251" s="134">
        <v>0</v>
      </c>
      <c r="P251" s="134">
        <v>0</v>
      </c>
      <c r="Q251" s="134">
        <v>0</v>
      </c>
      <c r="R251" s="134">
        <v>0</v>
      </c>
      <c r="S251" s="134">
        <v>0</v>
      </c>
      <c r="T251" s="134">
        <v>0</v>
      </c>
      <c r="U251" s="134">
        <v>0</v>
      </c>
      <c r="V251" s="134">
        <v>0</v>
      </c>
      <c r="W251" s="134">
        <v>0</v>
      </c>
      <c r="X251" s="134">
        <v>0</v>
      </c>
      <c r="Y251" s="134">
        <v>0</v>
      </c>
      <c r="Z251" s="436">
        <f t="shared" si="30"/>
        <v>0</v>
      </c>
      <c r="AA251" s="430">
        <v>282</v>
      </c>
      <c r="AB251" s="422">
        <f t="shared" si="31"/>
        <v>0</v>
      </c>
      <c r="AC251" s="219"/>
      <c r="AE251" s="89">
        <v>129</v>
      </c>
      <c r="AF251" s="89">
        <f t="shared" si="32"/>
        <v>-129</v>
      </c>
    </row>
    <row r="252" spans="1:32" ht="13.5" customHeight="1" x14ac:dyDescent="0.2">
      <c r="A252" s="236"/>
      <c r="B252" s="237"/>
      <c r="C252" s="857" t="s">
        <v>171</v>
      </c>
      <c r="D252" s="97" t="s">
        <v>335</v>
      </c>
      <c r="E252" s="134">
        <v>0</v>
      </c>
      <c r="F252" s="134">
        <v>0</v>
      </c>
      <c r="G252" s="134">
        <v>0</v>
      </c>
      <c r="H252" s="134">
        <v>0</v>
      </c>
      <c r="I252" s="134">
        <v>0</v>
      </c>
      <c r="J252" s="134">
        <v>0</v>
      </c>
      <c r="K252" s="134">
        <v>0</v>
      </c>
      <c r="L252" s="134">
        <v>0</v>
      </c>
      <c r="M252" s="134">
        <v>0</v>
      </c>
      <c r="N252" s="134">
        <v>0</v>
      </c>
      <c r="O252" s="134">
        <v>0</v>
      </c>
      <c r="P252" s="134">
        <v>0</v>
      </c>
      <c r="Q252" s="134">
        <v>0</v>
      </c>
      <c r="R252" s="134">
        <v>0</v>
      </c>
      <c r="S252" s="134">
        <v>0</v>
      </c>
      <c r="T252" s="134">
        <v>0</v>
      </c>
      <c r="U252" s="134">
        <v>0</v>
      </c>
      <c r="V252" s="134">
        <v>0</v>
      </c>
      <c r="W252" s="134">
        <v>0</v>
      </c>
      <c r="X252" s="134">
        <v>0</v>
      </c>
      <c r="Y252" s="134">
        <v>2</v>
      </c>
      <c r="Z252" s="436">
        <f t="shared" si="30"/>
        <v>0</v>
      </c>
      <c r="AA252" s="430">
        <v>105</v>
      </c>
      <c r="AB252" s="422">
        <f t="shared" si="31"/>
        <v>0</v>
      </c>
      <c r="AC252" s="219"/>
      <c r="AE252" s="89">
        <v>63</v>
      </c>
      <c r="AF252" s="89">
        <f t="shared" si="32"/>
        <v>-61</v>
      </c>
    </row>
    <row r="253" spans="1:32" ht="13.5" customHeight="1" x14ac:dyDescent="0.2">
      <c r="A253" s="236"/>
      <c r="B253" s="237"/>
      <c r="C253" s="857"/>
      <c r="D253" s="97" t="s">
        <v>77</v>
      </c>
      <c r="E253" s="134">
        <v>0</v>
      </c>
      <c r="F253" s="134">
        <v>0</v>
      </c>
      <c r="G253" s="134">
        <v>0</v>
      </c>
      <c r="H253" s="134">
        <v>0</v>
      </c>
      <c r="I253" s="134">
        <v>0</v>
      </c>
      <c r="J253" s="134">
        <v>0</v>
      </c>
      <c r="K253" s="134">
        <v>0</v>
      </c>
      <c r="L253" s="134">
        <v>0</v>
      </c>
      <c r="M253" s="134">
        <v>0</v>
      </c>
      <c r="N253" s="134">
        <v>0</v>
      </c>
      <c r="O253" s="134">
        <v>0</v>
      </c>
      <c r="P253" s="134">
        <v>0</v>
      </c>
      <c r="Q253" s="134">
        <v>0</v>
      </c>
      <c r="R253" s="134">
        <v>0</v>
      </c>
      <c r="S253" s="134">
        <v>0</v>
      </c>
      <c r="T253" s="134">
        <v>0</v>
      </c>
      <c r="U253" s="134">
        <v>0</v>
      </c>
      <c r="V253" s="134">
        <v>0</v>
      </c>
      <c r="W253" s="134">
        <v>0</v>
      </c>
      <c r="X253" s="134">
        <v>0</v>
      </c>
      <c r="Y253" s="134">
        <v>4</v>
      </c>
      <c r="Z253" s="436">
        <f t="shared" si="30"/>
        <v>0</v>
      </c>
      <c r="AA253" s="430">
        <v>217</v>
      </c>
      <c r="AB253" s="422">
        <f t="shared" si="31"/>
        <v>0</v>
      </c>
      <c r="AC253" s="219"/>
      <c r="AE253" s="89">
        <v>357</v>
      </c>
      <c r="AF253" s="89">
        <f t="shared" si="32"/>
        <v>-353</v>
      </c>
    </row>
    <row r="254" spans="1:32" ht="13.5" customHeight="1" x14ac:dyDescent="0.2">
      <c r="A254" s="236"/>
      <c r="B254" s="237"/>
      <c r="C254" s="857" t="s">
        <v>172</v>
      </c>
      <c r="D254" s="97" t="s">
        <v>335</v>
      </c>
      <c r="E254" s="134">
        <v>0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>
        <v>0</v>
      </c>
      <c r="M254" s="134">
        <v>0</v>
      </c>
      <c r="N254" s="134">
        <v>0</v>
      </c>
      <c r="O254" s="134">
        <v>0</v>
      </c>
      <c r="P254" s="134">
        <v>0</v>
      </c>
      <c r="Q254" s="134">
        <v>0</v>
      </c>
      <c r="R254" s="134">
        <v>0</v>
      </c>
      <c r="S254" s="134">
        <v>0</v>
      </c>
      <c r="T254" s="134">
        <v>0</v>
      </c>
      <c r="U254" s="134">
        <v>0</v>
      </c>
      <c r="V254" s="134">
        <v>0</v>
      </c>
      <c r="W254" s="134">
        <v>0</v>
      </c>
      <c r="X254" s="134">
        <v>0</v>
      </c>
      <c r="Y254" s="134">
        <v>2</v>
      </c>
      <c r="Z254" s="436">
        <f t="shared" si="30"/>
        <v>0</v>
      </c>
      <c r="AA254" s="430">
        <v>59</v>
      </c>
      <c r="AB254" s="422">
        <f t="shared" si="31"/>
        <v>0</v>
      </c>
      <c r="AC254" s="219"/>
      <c r="AE254" s="89">
        <v>113</v>
      </c>
      <c r="AF254" s="89">
        <f t="shared" si="32"/>
        <v>-111</v>
      </c>
    </row>
    <row r="255" spans="1:32" ht="13.5" customHeight="1" x14ac:dyDescent="0.2">
      <c r="A255" s="236"/>
      <c r="B255" s="237"/>
      <c r="C255" s="857"/>
      <c r="D255" s="97" t="s">
        <v>77</v>
      </c>
      <c r="E255" s="134">
        <v>0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4">
        <v>0</v>
      </c>
      <c r="M255" s="134">
        <v>0</v>
      </c>
      <c r="N255" s="134">
        <v>0</v>
      </c>
      <c r="O255" s="134">
        <v>0</v>
      </c>
      <c r="P255" s="134">
        <v>0</v>
      </c>
      <c r="Q255" s="134">
        <v>0</v>
      </c>
      <c r="R255" s="134">
        <v>0</v>
      </c>
      <c r="S255" s="134">
        <v>0</v>
      </c>
      <c r="T255" s="134">
        <v>0</v>
      </c>
      <c r="U255" s="134">
        <v>0</v>
      </c>
      <c r="V255" s="134">
        <v>0</v>
      </c>
      <c r="W255" s="134">
        <v>0</v>
      </c>
      <c r="X255" s="134">
        <v>0</v>
      </c>
      <c r="Y255" s="134">
        <v>2</v>
      </c>
      <c r="Z255" s="436">
        <f t="shared" si="30"/>
        <v>0</v>
      </c>
      <c r="AA255" s="430">
        <v>102</v>
      </c>
      <c r="AB255" s="422">
        <f t="shared" si="31"/>
        <v>0</v>
      </c>
      <c r="AC255" s="219"/>
      <c r="AE255" s="89">
        <v>357</v>
      </c>
      <c r="AF255" s="89">
        <f t="shared" si="32"/>
        <v>-355</v>
      </c>
    </row>
    <row r="256" spans="1:32" s="72" customFormat="1" ht="13.5" customHeight="1" x14ac:dyDescent="0.2">
      <c r="A256" s="237"/>
      <c r="B256" s="237"/>
      <c r="C256" s="217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13"/>
      <c r="AA256" s="418"/>
      <c r="AB256" s="131"/>
      <c r="AC256" s="131"/>
    </row>
    <row r="257" spans="1:32" ht="21.75" customHeight="1" x14ac:dyDescent="0.2">
      <c r="A257" s="120" t="str">
        <f>$A$1</f>
        <v>６　令和３年度市町村別・国別訪日外国人宿泊者数（延べ人数）</v>
      </c>
      <c r="AA257" s="419"/>
      <c r="AE257" s="89"/>
      <c r="AF257" s="89"/>
    </row>
    <row r="258" spans="1:32" ht="13.5" customHeight="1" thickBot="1" x14ac:dyDescent="0.25">
      <c r="A258" s="89"/>
      <c r="Z258" s="122"/>
      <c r="AA258" s="420"/>
      <c r="AB258" s="122" t="s">
        <v>368</v>
      </c>
      <c r="AC258" s="122"/>
      <c r="AE258" s="89"/>
      <c r="AF258" s="89"/>
    </row>
    <row r="259" spans="1:32" s="114" customFormat="1" ht="13.5" customHeight="1" thickBot="1" x14ac:dyDescent="0.25">
      <c r="A259" s="123" t="s">
        <v>58</v>
      </c>
      <c r="B259" s="123" t="s">
        <v>344</v>
      </c>
      <c r="C259" s="216" t="s">
        <v>59</v>
      </c>
      <c r="D259" s="126" t="s">
        <v>60</v>
      </c>
      <c r="E259" s="127" t="s">
        <v>369</v>
      </c>
      <c r="F259" s="127" t="s">
        <v>370</v>
      </c>
      <c r="G259" s="127" t="s">
        <v>371</v>
      </c>
      <c r="H259" s="127" t="s">
        <v>372</v>
      </c>
      <c r="I259" s="127" t="s">
        <v>247</v>
      </c>
      <c r="J259" s="127" t="s">
        <v>304</v>
      </c>
      <c r="K259" s="127" t="s">
        <v>305</v>
      </c>
      <c r="L259" s="127" t="s">
        <v>306</v>
      </c>
      <c r="M259" s="127" t="s">
        <v>387</v>
      </c>
      <c r="N259" s="127" t="s">
        <v>385</v>
      </c>
      <c r="O259" s="127" t="s">
        <v>386</v>
      </c>
      <c r="P259" s="127" t="s">
        <v>248</v>
      </c>
      <c r="Q259" s="127" t="s">
        <v>249</v>
      </c>
      <c r="R259" s="127" t="s">
        <v>250</v>
      </c>
      <c r="S259" s="127" t="s">
        <v>251</v>
      </c>
      <c r="T259" s="127" t="s">
        <v>366</v>
      </c>
      <c r="U259" s="127" t="s">
        <v>252</v>
      </c>
      <c r="V259" s="127" t="s">
        <v>367</v>
      </c>
      <c r="W259" s="127" t="s">
        <v>309</v>
      </c>
      <c r="X259" s="128" t="s">
        <v>339</v>
      </c>
      <c r="Y259" s="129" t="str">
        <f>$Y$3</f>
        <v>Ｒ２年度</v>
      </c>
      <c r="Z259" s="435" t="s">
        <v>71</v>
      </c>
      <c r="AA259" s="440" t="s">
        <v>433</v>
      </c>
      <c r="AB259" s="421" t="s">
        <v>415</v>
      </c>
      <c r="AC259" s="218"/>
      <c r="AE259" s="114" t="s">
        <v>405</v>
      </c>
    </row>
    <row r="260" spans="1:32" ht="13.5" customHeight="1" x14ac:dyDescent="0.2">
      <c r="A260" s="854" t="s">
        <v>327</v>
      </c>
      <c r="B260" s="854" t="s">
        <v>328</v>
      </c>
      <c r="C260" s="857" t="s">
        <v>173</v>
      </c>
      <c r="D260" s="97" t="s">
        <v>335</v>
      </c>
      <c r="E260" s="134">
        <v>0</v>
      </c>
      <c r="F260" s="134">
        <v>0</v>
      </c>
      <c r="G260" s="134">
        <v>0</v>
      </c>
      <c r="H260" s="134">
        <v>0</v>
      </c>
      <c r="I260" s="134">
        <v>0</v>
      </c>
      <c r="J260" s="134">
        <v>0</v>
      </c>
      <c r="K260" s="134">
        <v>0</v>
      </c>
      <c r="L260" s="134">
        <v>0</v>
      </c>
      <c r="M260" s="134">
        <v>0</v>
      </c>
      <c r="N260" s="134">
        <v>0</v>
      </c>
      <c r="O260" s="134">
        <v>0</v>
      </c>
      <c r="P260" s="134">
        <v>0</v>
      </c>
      <c r="Q260" s="134">
        <v>0</v>
      </c>
      <c r="R260" s="134">
        <v>0</v>
      </c>
      <c r="S260" s="134">
        <v>0</v>
      </c>
      <c r="T260" s="134">
        <v>0</v>
      </c>
      <c r="U260" s="134">
        <v>0</v>
      </c>
      <c r="V260" s="134">
        <v>0</v>
      </c>
      <c r="W260" s="134">
        <v>0</v>
      </c>
      <c r="X260" s="134">
        <v>0</v>
      </c>
      <c r="Y260" s="134">
        <v>15</v>
      </c>
      <c r="Z260" s="436">
        <f t="shared" ref="Z260:Z319" si="35">IF(Y260=0,0,X260/Y260)</f>
        <v>0</v>
      </c>
      <c r="AA260" s="430">
        <v>25</v>
      </c>
      <c r="AB260" s="422">
        <f>IF(AA260=0,0,X260/AA260)</f>
        <v>0</v>
      </c>
      <c r="AC260" s="219"/>
      <c r="AE260" s="89">
        <v>14</v>
      </c>
      <c r="AF260" s="89">
        <f>Y260-AE260</f>
        <v>1</v>
      </c>
    </row>
    <row r="261" spans="1:32" ht="13.5" customHeight="1" x14ac:dyDescent="0.2">
      <c r="A261" s="848"/>
      <c r="B261" s="848"/>
      <c r="C261" s="857"/>
      <c r="D261" s="97" t="s">
        <v>77</v>
      </c>
      <c r="E261" s="134">
        <v>0</v>
      </c>
      <c r="F261" s="134">
        <v>0</v>
      </c>
      <c r="G261" s="134">
        <v>0</v>
      </c>
      <c r="H261" s="134">
        <v>0</v>
      </c>
      <c r="I261" s="134">
        <v>0</v>
      </c>
      <c r="J261" s="134">
        <v>0</v>
      </c>
      <c r="K261" s="134">
        <v>0</v>
      </c>
      <c r="L261" s="134">
        <v>0</v>
      </c>
      <c r="M261" s="134">
        <v>0</v>
      </c>
      <c r="N261" s="134">
        <v>0</v>
      </c>
      <c r="O261" s="134">
        <v>0</v>
      </c>
      <c r="P261" s="134">
        <v>0</v>
      </c>
      <c r="Q261" s="134">
        <v>0</v>
      </c>
      <c r="R261" s="134">
        <v>0</v>
      </c>
      <c r="S261" s="134">
        <v>0</v>
      </c>
      <c r="T261" s="134">
        <v>0</v>
      </c>
      <c r="U261" s="134">
        <v>0</v>
      </c>
      <c r="V261" s="134">
        <v>0</v>
      </c>
      <c r="W261" s="134">
        <v>0</v>
      </c>
      <c r="X261" s="134">
        <v>0</v>
      </c>
      <c r="Y261" s="134">
        <v>15</v>
      </c>
      <c r="Z261" s="436">
        <f t="shared" si="35"/>
        <v>0</v>
      </c>
      <c r="AA261" s="430">
        <v>36</v>
      </c>
      <c r="AB261" s="422">
        <f t="shared" ref="AB261:AB319" si="36">IF(AA261=0,0,X261/AA261)</f>
        <v>0</v>
      </c>
      <c r="AC261" s="219"/>
      <c r="AE261" s="89">
        <v>35</v>
      </c>
      <c r="AF261" s="89">
        <f t="shared" ref="AF261:AF319" si="37">Y261-AE261</f>
        <v>-20</v>
      </c>
    </row>
    <row r="262" spans="1:32" ht="13.5" customHeight="1" x14ac:dyDescent="0.2">
      <c r="A262" s="236"/>
      <c r="B262" s="237"/>
      <c r="C262" s="857" t="s">
        <v>174</v>
      </c>
      <c r="D262" s="97" t="s">
        <v>335</v>
      </c>
      <c r="E262" s="134">
        <v>0</v>
      </c>
      <c r="F262" s="134">
        <v>0</v>
      </c>
      <c r="G262" s="134">
        <v>0</v>
      </c>
      <c r="H262" s="134">
        <v>0</v>
      </c>
      <c r="I262" s="134">
        <v>0</v>
      </c>
      <c r="J262" s="134">
        <v>0</v>
      </c>
      <c r="K262" s="134">
        <v>0</v>
      </c>
      <c r="L262" s="134">
        <v>0</v>
      </c>
      <c r="M262" s="134">
        <v>0</v>
      </c>
      <c r="N262" s="134">
        <v>0</v>
      </c>
      <c r="O262" s="134">
        <v>0</v>
      </c>
      <c r="P262" s="134">
        <v>0</v>
      </c>
      <c r="Q262" s="134">
        <v>0</v>
      </c>
      <c r="R262" s="134">
        <v>0</v>
      </c>
      <c r="S262" s="134">
        <v>0</v>
      </c>
      <c r="T262" s="134">
        <v>0</v>
      </c>
      <c r="U262" s="134">
        <v>0</v>
      </c>
      <c r="V262" s="134">
        <v>0</v>
      </c>
      <c r="W262" s="134">
        <v>0</v>
      </c>
      <c r="X262" s="134">
        <v>0</v>
      </c>
      <c r="Y262" s="134">
        <v>0</v>
      </c>
      <c r="Z262" s="436">
        <f t="shared" si="35"/>
        <v>0</v>
      </c>
      <c r="AA262" s="430">
        <v>70</v>
      </c>
      <c r="AB262" s="422">
        <f t="shared" si="36"/>
        <v>0</v>
      </c>
      <c r="AC262" s="219"/>
      <c r="AE262" s="89">
        <v>18</v>
      </c>
      <c r="AF262" s="89">
        <f t="shared" si="37"/>
        <v>-18</v>
      </c>
    </row>
    <row r="263" spans="1:32" ht="13.5" customHeight="1" x14ac:dyDescent="0.2">
      <c r="A263" s="236"/>
      <c r="B263" s="237"/>
      <c r="C263" s="857"/>
      <c r="D263" s="97" t="s">
        <v>77</v>
      </c>
      <c r="E263" s="134">
        <v>0</v>
      </c>
      <c r="F263" s="134">
        <v>0</v>
      </c>
      <c r="G263" s="134">
        <v>0</v>
      </c>
      <c r="H263" s="134">
        <v>0</v>
      </c>
      <c r="I263" s="134">
        <v>0</v>
      </c>
      <c r="J263" s="134">
        <v>0</v>
      </c>
      <c r="K263" s="134">
        <v>0</v>
      </c>
      <c r="L263" s="134">
        <v>0</v>
      </c>
      <c r="M263" s="134">
        <v>0</v>
      </c>
      <c r="N263" s="134">
        <v>0</v>
      </c>
      <c r="O263" s="134">
        <v>0</v>
      </c>
      <c r="P263" s="134">
        <v>0</v>
      </c>
      <c r="Q263" s="134">
        <v>0</v>
      </c>
      <c r="R263" s="134">
        <v>0</v>
      </c>
      <c r="S263" s="134">
        <v>0</v>
      </c>
      <c r="T263" s="134">
        <v>0</v>
      </c>
      <c r="U263" s="134">
        <v>0</v>
      </c>
      <c r="V263" s="134">
        <v>0</v>
      </c>
      <c r="W263" s="134">
        <v>0</v>
      </c>
      <c r="X263" s="134">
        <v>0</v>
      </c>
      <c r="Y263" s="134">
        <v>0</v>
      </c>
      <c r="Z263" s="436">
        <f t="shared" si="35"/>
        <v>0</v>
      </c>
      <c r="AA263" s="430">
        <v>70</v>
      </c>
      <c r="AB263" s="422">
        <f t="shared" si="36"/>
        <v>0</v>
      </c>
      <c r="AC263" s="219"/>
      <c r="AE263" s="89">
        <v>18</v>
      </c>
      <c r="AF263" s="89">
        <f t="shared" si="37"/>
        <v>-18</v>
      </c>
    </row>
    <row r="264" spans="1:32" ht="13.5" customHeight="1" x14ac:dyDescent="0.2">
      <c r="A264" s="236"/>
      <c r="B264" s="235"/>
      <c r="C264" s="857" t="s">
        <v>141</v>
      </c>
      <c r="D264" s="97" t="s">
        <v>335</v>
      </c>
      <c r="E264" s="134"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  <c r="L264" s="134">
        <v>0</v>
      </c>
      <c r="M264" s="134">
        <v>0</v>
      </c>
      <c r="N264" s="134">
        <v>0</v>
      </c>
      <c r="O264" s="134">
        <v>0</v>
      </c>
      <c r="P264" s="134">
        <v>0</v>
      </c>
      <c r="Q264" s="134">
        <v>0</v>
      </c>
      <c r="R264" s="134">
        <v>0</v>
      </c>
      <c r="S264" s="134">
        <v>0</v>
      </c>
      <c r="T264" s="134">
        <v>0</v>
      </c>
      <c r="U264" s="134">
        <v>0</v>
      </c>
      <c r="V264" s="134">
        <v>0</v>
      </c>
      <c r="W264" s="134">
        <v>0</v>
      </c>
      <c r="X264" s="134">
        <v>0</v>
      </c>
      <c r="Y264" s="134">
        <v>9</v>
      </c>
      <c r="Z264" s="436">
        <f t="shared" si="35"/>
        <v>0</v>
      </c>
      <c r="AA264" s="430">
        <v>109</v>
      </c>
      <c r="AB264" s="422">
        <f t="shared" si="36"/>
        <v>0</v>
      </c>
      <c r="AC264" s="219"/>
      <c r="AE264" s="89">
        <v>276</v>
      </c>
      <c r="AF264" s="89">
        <f t="shared" si="37"/>
        <v>-267</v>
      </c>
    </row>
    <row r="265" spans="1:32" ht="13.5" customHeight="1" thickBot="1" x14ac:dyDescent="0.25">
      <c r="A265" s="236"/>
      <c r="B265" s="235"/>
      <c r="C265" s="858"/>
      <c r="D265" s="99" t="s">
        <v>77</v>
      </c>
      <c r="E265" s="135">
        <v>0</v>
      </c>
      <c r="F265" s="135">
        <v>0</v>
      </c>
      <c r="G265" s="135">
        <v>0</v>
      </c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5">
        <v>0</v>
      </c>
      <c r="N265" s="135">
        <v>0</v>
      </c>
      <c r="O265" s="135">
        <v>0</v>
      </c>
      <c r="P265" s="135">
        <v>0</v>
      </c>
      <c r="Q265" s="135">
        <v>0</v>
      </c>
      <c r="R265" s="135">
        <v>0</v>
      </c>
      <c r="S265" s="135">
        <v>0</v>
      </c>
      <c r="T265" s="135">
        <v>0</v>
      </c>
      <c r="U265" s="135">
        <v>0</v>
      </c>
      <c r="V265" s="135">
        <v>0</v>
      </c>
      <c r="W265" s="135">
        <v>0</v>
      </c>
      <c r="X265" s="135">
        <v>0</v>
      </c>
      <c r="Y265" s="135">
        <v>18</v>
      </c>
      <c r="Z265" s="437">
        <f t="shared" si="35"/>
        <v>0</v>
      </c>
      <c r="AA265" s="431">
        <v>109</v>
      </c>
      <c r="AB265" s="423">
        <f t="shared" si="36"/>
        <v>0</v>
      </c>
      <c r="AC265" s="219"/>
      <c r="AE265" s="89">
        <v>276</v>
      </c>
      <c r="AF265" s="89">
        <f t="shared" si="37"/>
        <v>-258</v>
      </c>
    </row>
    <row r="266" spans="1:32" ht="13.5" customHeight="1" x14ac:dyDescent="0.2">
      <c r="A266" s="236"/>
      <c r="B266" s="838" t="s">
        <v>329</v>
      </c>
      <c r="C266" s="839"/>
      <c r="D266" s="94" t="s">
        <v>335</v>
      </c>
      <c r="E266" s="55">
        <f t="shared" ref="E266:Y267" si="38">E268+E270+E272+E274+E276+E278+E280+E282</f>
        <v>4</v>
      </c>
      <c r="F266" s="55">
        <f t="shared" si="38"/>
        <v>2</v>
      </c>
      <c r="G266" s="55">
        <f t="shared" si="38"/>
        <v>0</v>
      </c>
      <c r="H266" s="55">
        <f t="shared" si="38"/>
        <v>0</v>
      </c>
      <c r="I266" s="55">
        <f t="shared" si="38"/>
        <v>0</v>
      </c>
      <c r="J266" s="55">
        <f t="shared" si="38"/>
        <v>0</v>
      </c>
      <c r="K266" s="55">
        <f t="shared" si="38"/>
        <v>3</v>
      </c>
      <c r="L266" s="55">
        <f t="shared" si="38"/>
        <v>1</v>
      </c>
      <c r="M266" s="55">
        <f t="shared" si="38"/>
        <v>0</v>
      </c>
      <c r="N266" s="55">
        <f t="shared" si="38"/>
        <v>7</v>
      </c>
      <c r="O266" s="55">
        <f t="shared" si="38"/>
        <v>57</v>
      </c>
      <c r="P266" s="55">
        <f t="shared" si="38"/>
        <v>0</v>
      </c>
      <c r="Q266" s="55">
        <f t="shared" si="38"/>
        <v>0</v>
      </c>
      <c r="R266" s="55">
        <f t="shared" si="38"/>
        <v>0</v>
      </c>
      <c r="S266" s="55">
        <f t="shared" si="38"/>
        <v>0</v>
      </c>
      <c r="T266" s="55">
        <f t="shared" si="38"/>
        <v>11</v>
      </c>
      <c r="U266" s="55">
        <f t="shared" si="38"/>
        <v>0</v>
      </c>
      <c r="V266" s="55">
        <f t="shared" si="38"/>
        <v>0</v>
      </c>
      <c r="W266" s="55">
        <f t="shared" si="38"/>
        <v>0</v>
      </c>
      <c r="X266" s="55">
        <f t="shared" si="38"/>
        <v>85</v>
      </c>
      <c r="Y266" s="55">
        <f t="shared" si="38"/>
        <v>133</v>
      </c>
      <c r="Z266" s="438">
        <f t="shared" si="35"/>
        <v>0.63909774436090228</v>
      </c>
      <c r="AA266" s="432">
        <v>947</v>
      </c>
      <c r="AB266" s="406">
        <f t="shared" si="36"/>
        <v>8.9757127771911305E-2</v>
      </c>
      <c r="AC266" s="131"/>
      <c r="AE266" s="89">
        <v>461</v>
      </c>
      <c r="AF266" s="89">
        <f t="shared" si="37"/>
        <v>-328</v>
      </c>
    </row>
    <row r="267" spans="1:32" ht="13.5" customHeight="1" thickBot="1" x14ac:dyDescent="0.25">
      <c r="A267" s="236"/>
      <c r="B267" s="840"/>
      <c r="C267" s="839"/>
      <c r="D267" s="95" t="s">
        <v>77</v>
      </c>
      <c r="E267" s="105">
        <f t="shared" si="38"/>
        <v>5</v>
      </c>
      <c r="F267" s="105">
        <f t="shared" si="38"/>
        <v>2</v>
      </c>
      <c r="G267" s="105">
        <f t="shared" si="38"/>
        <v>0</v>
      </c>
      <c r="H267" s="105">
        <f t="shared" si="38"/>
        <v>0</v>
      </c>
      <c r="I267" s="105">
        <f t="shared" si="38"/>
        <v>0</v>
      </c>
      <c r="J267" s="105">
        <f t="shared" si="38"/>
        <v>0</v>
      </c>
      <c r="K267" s="105">
        <f t="shared" si="38"/>
        <v>3</v>
      </c>
      <c r="L267" s="105">
        <f t="shared" si="38"/>
        <v>3</v>
      </c>
      <c r="M267" s="105">
        <f t="shared" si="38"/>
        <v>0</v>
      </c>
      <c r="N267" s="105">
        <f t="shared" si="38"/>
        <v>17</v>
      </c>
      <c r="O267" s="105">
        <f t="shared" si="38"/>
        <v>67</v>
      </c>
      <c r="P267" s="105">
        <f t="shared" si="38"/>
        <v>0</v>
      </c>
      <c r="Q267" s="105">
        <f t="shared" si="38"/>
        <v>0</v>
      </c>
      <c r="R267" s="105">
        <f t="shared" si="38"/>
        <v>0</v>
      </c>
      <c r="S267" s="105">
        <f t="shared" si="38"/>
        <v>0</v>
      </c>
      <c r="T267" s="105">
        <f t="shared" si="38"/>
        <v>11</v>
      </c>
      <c r="U267" s="105">
        <f t="shared" si="38"/>
        <v>0</v>
      </c>
      <c r="V267" s="105">
        <f t="shared" si="38"/>
        <v>0</v>
      </c>
      <c r="W267" s="105">
        <f t="shared" si="38"/>
        <v>0</v>
      </c>
      <c r="X267" s="105">
        <f t="shared" si="38"/>
        <v>108</v>
      </c>
      <c r="Y267" s="105">
        <f t="shared" si="38"/>
        <v>183</v>
      </c>
      <c r="Z267" s="439">
        <f t="shared" si="35"/>
        <v>0.5901639344262295</v>
      </c>
      <c r="AA267" s="433">
        <v>1136</v>
      </c>
      <c r="AB267" s="407">
        <f t="shared" si="36"/>
        <v>9.5070422535211266E-2</v>
      </c>
      <c r="AC267" s="131"/>
      <c r="AE267" s="89">
        <v>735</v>
      </c>
      <c r="AF267" s="89">
        <f t="shared" si="37"/>
        <v>-552</v>
      </c>
    </row>
    <row r="268" spans="1:32" ht="13.5" customHeight="1" x14ac:dyDescent="0.2">
      <c r="A268" s="236"/>
      <c r="B268" s="236"/>
      <c r="C268" s="859" t="s">
        <v>175</v>
      </c>
      <c r="D268" s="100" t="s">
        <v>335</v>
      </c>
      <c r="E268" s="134">
        <v>2</v>
      </c>
      <c r="F268" s="134">
        <v>2</v>
      </c>
      <c r="G268" s="134">
        <v>0</v>
      </c>
      <c r="H268" s="134">
        <v>0</v>
      </c>
      <c r="I268" s="134">
        <v>0</v>
      </c>
      <c r="J268" s="134">
        <v>0</v>
      </c>
      <c r="K268" s="134">
        <v>3</v>
      </c>
      <c r="L268" s="134">
        <v>1</v>
      </c>
      <c r="M268" s="134">
        <v>0</v>
      </c>
      <c r="N268" s="134">
        <v>7</v>
      </c>
      <c r="O268" s="134">
        <v>15</v>
      </c>
      <c r="P268" s="134">
        <v>0</v>
      </c>
      <c r="Q268" s="134">
        <v>0</v>
      </c>
      <c r="R268" s="134">
        <v>0</v>
      </c>
      <c r="S268" s="134">
        <v>0</v>
      </c>
      <c r="T268" s="134">
        <v>4</v>
      </c>
      <c r="U268" s="134">
        <v>0</v>
      </c>
      <c r="V268" s="134">
        <v>0</v>
      </c>
      <c r="W268" s="134">
        <v>0</v>
      </c>
      <c r="X268" s="134">
        <v>34</v>
      </c>
      <c r="Y268" s="134">
        <v>120</v>
      </c>
      <c r="Z268" s="436">
        <f t="shared" si="35"/>
        <v>0.28333333333333333</v>
      </c>
      <c r="AA268" s="430">
        <v>341</v>
      </c>
      <c r="AB268" s="422">
        <f t="shared" si="36"/>
        <v>9.9706744868035185E-2</v>
      </c>
      <c r="AC268" s="219"/>
      <c r="AE268" s="89">
        <v>148</v>
      </c>
      <c r="AF268" s="89">
        <f t="shared" si="37"/>
        <v>-28</v>
      </c>
    </row>
    <row r="269" spans="1:32" ht="13.5" customHeight="1" x14ac:dyDescent="0.2">
      <c r="A269" s="236"/>
      <c r="B269" s="237"/>
      <c r="C269" s="857"/>
      <c r="D269" s="97" t="s">
        <v>77</v>
      </c>
      <c r="E269" s="134">
        <v>3</v>
      </c>
      <c r="F269" s="134">
        <v>2</v>
      </c>
      <c r="G269" s="134">
        <v>0</v>
      </c>
      <c r="H269" s="134">
        <v>0</v>
      </c>
      <c r="I269" s="134">
        <v>0</v>
      </c>
      <c r="J269" s="134">
        <v>0</v>
      </c>
      <c r="K269" s="134">
        <v>3</v>
      </c>
      <c r="L269" s="134">
        <v>3</v>
      </c>
      <c r="M269" s="134">
        <v>0</v>
      </c>
      <c r="N269" s="134">
        <v>17</v>
      </c>
      <c r="O269" s="134">
        <v>25</v>
      </c>
      <c r="P269" s="134">
        <v>0</v>
      </c>
      <c r="Q269" s="134">
        <v>0</v>
      </c>
      <c r="R269" s="134">
        <v>0</v>
      </c>
      <c r="S269" s="134">
        <v>0</v>
      </c>
      <c r="T269" s="134">
        <v>4</v>
      </c>
      <c r="U269" s="134">
        <v>0</v>
      </c>
      <c r="V269" s="134">
        <v>0</v>
      </c>
      <c r="W269" s="134">
        <v>0</v>
      </c>
      <c r="X269" s="134">
        <v>57</v>
      </c>
      <c r="Y269" s="134">
        <v>170</v>
      </c>
      <c r="Z269" s="436">
        <f t="shared" si="35"/>
        <v>0.3352941176470588</v>
      </c>
      <c r="AA269" s="430">
        <v>420</v>
      </c>
      <c r="AB269" s="422">
        <f t="shared" si="36"/>
        <v>0.1357142857142857</v>
      </c>
      <c r="AC269" s="219"/>
      <c r="AE269" s="89">
        <v>233</v>
      </c>
      <c r="AF269" s="89">
        <f t="shared" si="37"/>
        <v>-63</v>
      </c>
    </row>
    <row r="270" spans="1:32" ht="13.5" customHeight="1" x14ac:dyDescent="0.2">
      <c r="A270" s="236"/>
      <c r="B270" s="237"/>
      <c r="C270" s="857" t="s">
        <v>176</v>
      </c>
      <c r="D270" s="97" t="s">
        <v>335</v>
      </c>
      <c r="E270" s="134">
        <v>0</v>
      </c>
      <c r="F270" s="134">
        <v>0</v>
      </c>
      <c r="G270" s="134">
        <v>0</v>
      </c>
      <c r="H270" s="134">
        <v>0</v>
      </c>
      <c r="I270" s="134">
        <v>0</v>
      </c>
      <c r="J270" s="134">
        <v>0</v>
      </c>
      <c r="K270" s="134">
        <v>0</v>
      </c>
      <c r="L270" s="134">
        <v>0</v>
      </c>
      <c r="M270" s="134">
        <v>0</v>
      </c>
      <c r="N270" s="134">
        <v>0</v>
      </c>
      <c r="O270" s="134">
        <v>2</v>
      </c>
      <c r="P270" s="134">
        <v>0</v>
      </c>
      <c r="Q270" s="134">
        <v>0</v>
      </c>
      <c r="R270" s="134">
        <v>0</v>
      </c>
      <c r="S270" s="134">
        <v>0</v>
      </c>
      <c r="T270" s="134">
        <v>1</v>
      </c>
      <c r="U270" s="134">
        <v>0</v>
      </c>
      <c r="V270" s="134">
        <v>0</v>
      </c>
      <c r="W270" s="134">
        <v>0</v>
      </c>
      <c r="X270" s="134">
        <v>3</v>
      </c>
      <c r="Y270" s="134">
        <v>0</v>
      </c>
      <c r="Z270" s="436">
        <f t="shared" si="35"/>
        <v>0</v>
      </c>
      <c r="AA270" s="430">
        <v>26</v>
      </c>
      <c r="AB270" s="422">
        <f t="shared" si="36"/>
        <v>0.11538461538461539</v>
      </c>
      <c r="AC270" s="219"/>
      <c r="AE270" s="89">
        <v>121</v>
      </c>
      <c r="AF270" s="89">
        <f t="shared" si="37"/>
        <v>-121</v>
      </c>
    </row>
    <row r="271" spans="1:32" ht="13.5" customHeight="1" x14ac:dyDescent="0.2">
      <c r="A271" s="236"/>
      <c r="B271" s="237"/>
      <c r="C271" s="857"/>
      <c r="D271" s="97" t="s">
        <v>77</v>
      </c>
      <c r="E271" s="134">
        <v>0</v>
      </c>
      <c r="F271" s="134">
        <v>0</v>
      </c>
      <c r="G271" s="134">
        <v>0</v>
      </c>
      <c r="H271" s="134">
        <v>0</v>
      </c>
      <c r="I271" s="134">
        <v>0</v>
      </c>
      <c r="J271" s="134">
        <v>0</v>
      </c>
      <c r="K271" s="134">
        <v>0</v>
      </c>
      <c r="L271" s="134">
        <v>0</v>
      </c>
      <c r="M271" s="134">
        <v>0</v>
      </c>
      <c r="N271" s="134">
        <v>0</v>
      </c>
      <c r="O271" s="134">
        <v>2</v>
      </c>
      <c r="P271" s="134">
        <v>0</v>
      </c>
      <c r="Q271" s="134">
        <v>0</v>
      </c>
      <c r="R271" s="134">
        <v>0</v>
      </c>
      <c r="S271" s="134">
        <v>0</v>
      </c>
      <c r="T271" s="134">
        <v>1</v>
      </c>
      <c r="U271" s="134">
        <v>0</v>
      </c>
      <c r="V271" s="134">
        <v>0</v>
      </c>
      <c r="W271" s="134">
        <v>0</v>
      </c>
      <c r="X271" s="134">
        <v>3</v>
      </c>
      <c r="Y271" s="134">
        <v>0</v>
      </c>
      <c r="Z271" s="436">
        <f t="shared" si="35"/>
        <v>0</v>
      </c>
      <c r="AA271" s="430">
        <v>26</v>
      </c>
      <c r="AB271" s="422">
        <f t="shared" si="36"/>
        <v>0.11538461538461539</v>
      </c>
      <c r="AC271" s="219"/>
      <c r="AE271" s="89">
        <v>176</v>
      </c>
      <c r="AF271" s="89">
        <f t="shared" si="37"/>
        <v>-176</v>
      </c>
    </row>
    <row r="272" spans="1:32" ht="13.5" customHeight="1" x14ac:dyDescent="0.2">
      <c r="A272" s="236"/>
      <c r="B272" s="237"/>
      <c r="C272" s="857" t="s">
        <v>177</v>
      </c>
      <c r="D272" s="97" t="s">
        <v>335</v>
      </c>
      <c r="E272" s="134">
        <v>0</v>
      </c>
      <c r="F272" s="134">
        <v>0</v>
      </c>
      <c r="G272" s="134">
        <v>0</v>
      </c>
      <c r="H272" s="134">
        <v>0</v>
      </c>
      <c r="I272" s="134">
        <v>0</v>
      </c>
      <c r="J272" s="134">
        <v>0</v>
      </c>
      <c r="K272" s="134">
        <v>0</v>
      </c>
      <c r="L272" s="134">
        <v>0</v>
      </c>
      <c r="M272" s="134">
        <v>0</v>
      </c>
      <c r="N272" s="134">
        <v>0</v>
      </c>
      <c r="O272" s="134">
        <v>0</v>
      </c>
      <c r="P272" s="134">
        <v>0</v>
      </c>
      <c r="Q272" s="134">
        <v>0</v>
      </c>
      <c r="R272" s="134">
        <v>0</v>
      </c>
      <c r="S272" s="134">
        <v>0</v>
      </c>
      <c r="T272" s="134">
        <v>0</v>
      </c>
      <c r="U272" s="134">
        <v>0</v>
      </c>
      <c r="V272" s="134">
        <v>0</v>
      </c>
      <c r="W272" s="134">
        <v>0</v>
      </c>
      <c r="X272" s="134">
        <v>0</v>
      </c>
      <c r="Y272" s="134">
        <v>0</v>
      </c>
      <c r="Z272" s="436">
        <f t="shared" si="35"/>
        <v>0</v>
      </c>
      <c r="AA272" s="430">
        <v>71</v>
      </c>
      <c r="AB272" s="422">
        <f t="shared" si="36"/>
        <v>0</v>
      </c>
      <c r="AC272" s="219"/>
      <c r="AE272" s="89">
        <v>25</v>
      </c>
      <c r="AF272" s="89">
        <f t="shared" si="37"/>
        <v>-25</v>
      </c>
    </row>
    <row r="273" spans="1:32" ht="13.5" customHeight="1" x14ac:dyDescent="0.2">
      <c r="A273" s="236"/>
      <c r="B273" s="237"/>
      <c r="C273" s="857"/>
      <c r="D273" s="97" t="s">
        <v>77</v>
      </c>
      <c r="E273" s="134">
        <v>0</v>
      </c>
      <c r="F273" s="134">
        <v>0</v>
      </c>
      <c r="G273" s="134">
        <v>0</v>
      </c>
      <c r="H273" s="134">
        <v>0</v>
      </c>
      <c r="I273" s="134">
        <v>0</v>
      </c>
      <c r="J273" s="134">
        <v>0</v>
      </c>
      <c r="K273" s="134">
        <v>0</v>
      </c>
      <c r="L273" s="134">
        <v>0</v>
      </c>
      <c r="M273" s="134">
        <v>0</v>
      </c>
      <c r="N273" s="134">
        <v>0</v>
      </c>
      <c r="O273" s="134">
        <v>0</v>
      </c>
      <c r="P273" s="134">
        <v>0</v>
      </c>
      <c r="Q273" s="134">
        <v>0</v>
      </c>
      <c r="R273" s="134">
        <v>0</v>
      </c>
      <c r="S273" s="134">
        <v>0</v>
      </c>
      <c r="T273" s="134">
        <v>0</v>
      </c>
      <c r="U273" s="134">
        <v>0</v>
      </c>
      <c r="V273" s="134">
        <v>0</v>
      </c>
      <c r="W273" s="134">
        <v>0</v>
      </c>
      <c r="X273" s="134">
        <v>0</v>
      </c>
      <c r="Y273" s="134">
        <v>0</v>
      </c>
      <c r="Z273" s="436">
        <f t="shared" si="35"/>
        <v>0</v>
      </c>
      <c r="AA273" s="430">
        <v>71</v>
      </c>
      <c r="AB273" s="422">
        <f t="shared" si="36"/>
        <v>0</v>
      </c>
      <c r="AC273" s="219"/>
      <c r="AE273" s="89">
        <v>25</v>
      </c>
      <c r="AF273" s="89">
        <f t="shared" si="37"/>
        <v>-25</v>
      </c>
    </row>
    <row r="274" spans="1:32" ht="13.5" customHeight="1" x14ac:dyDescent="0.2">
      <c r="A274" s="236"/>
      <c r="B274" s="237"/>
      <c r="C274" s="857" t="s">
        <v>178</v>
      </c>
      <c r="D274" s="97" t="s">
        <v>335</v>
      </c>
      <c r="E274" s="134">
        <v>0</v>
      </c>
      <c r="F274" s="134">
        <v>0</v>
      </c>
      <c r="G274" s="134">
        <v>0</v>
      </c>
      <c r="H274" s="134">
        <v>0</v>
      </c>
      <c r="I274" s="134">
        <v>0</v>
      </c>
      <c r="J274" s="134">
        <v>0</v>
      </c>
      <c r="K274" s="134">
        <v>0</v>
      </c>
      <c r="L274" s="134">
        <v>0</v>
      </c>
      <c r="M274" s="134">
        <v>0</v>
      </c>
      <c r="N274" s="134">
        <v>0</v>
      </c>
      <c r="O274" s="134">
        <v>0</v>
      </c>
      <c r="P274" s="134">
        <v>0</v>
      </c>
      <c r="Q274" s="134">
        <v>0</v>
      </c>
      <c r="R274" s="134">
        <v>0</v>
      </c>
      <c r="S274" s="134">
        <v>0</v>
      </c>
      <c r="T274" s="134">
        <v>0</v>
      </c>
      <c r="U274" s="134">
        <v>0</v>
      </c>
      <c r="V274" s="134">
        <v>0</v>
      </c>
      <c r="W274" s="134">
        <v>0</v>
      </c>
      <c r="X274" s="134">
        <v>0</v>
      </c>
      <c r="Y274" s="134">
        <v>0</v>
      </c>
      <c r="Z274" s="436">
        <f t="shared" si="35"/>
        <v>0</v>
      </c>
      <c r="AA274" s="430">
        <v>41</v>
      </c>
      <c r="AB274" s="422">
        <f t="shared" si="36"/>
        <v>0</v>
      </c>
      <c r="AC274" s="219"/>
      <c r="AE274" s="89">
        <v>59</v>
      </c>
      <c r="AF274" s="89">
        <f t="shared" si="37"/>
        <v>-59</v>
      </c>
    </row>
    <row r="275" spans="1:32" ht="13.5" customHeight="1" x14ac:dyDescent="0.2">
      <c r="A275" s="236"/>
      <c r="B275" s="237"/>
      <c r="C275" s="857"/>
      <c r="D275" s="97" t="s">
        <v>77</v>
      </c>
      <c r="E275" s="134">
        <v>0</v>
      </c>
      <c r="F275" s="134">
        <v>0</v>
      </c>
      <c r="G275" s="134">
        <v>0</v>
      </c>
      <c r="H275" s="134">
        <v>0</v>
      </c>
      <c r="I275" s="134">
        <v>0</v>
      </c>
      <c r="J275" s="134">
        <v>0</v>
      </c>
      <c r="K275" s="134">
        <v>0</v>
      </c>
      <c r="L275" s="134">
        <v>0</v>
      </c>
      <c r="M275" s="134">
        <v>0</v>
      </c>
      <c r="N275" s="134">
        <v>0</v>
      </c>
      <c r="O275" s="134">
        <v>0</v>
      </c>
      <c r="P275" s="134">
        <v>0</v>
      </c>
      <c r="Q275" s="134">
        <v>0</v>
      </c>
      <c r="R275" s="134">
        <v>0</v>
      </c>
      <c r="S275" s="134">
        <v>0</v>
      </c>
      <c r="T275" s="134">
        <v>0</v>
      </c>
      <c r="U275" s="134">
        <v>0</v>
      </c>
      <c r="V275" s="134">
        <v>0</v>
      </c>
      <c r="W275" s="134">
        <v>0</v>
      </c>
      <c r="X275" s="134">
        <v>0</v>
      </c>
      <c r="Y275" s="134">
        <v>0</v>
      </c>
      <c r="Z275" s="436">
        <f t="shared" si="35"/>
        <v>0</v>
      </c>
      <c r="AA275" s="430">
        <v>41</v>
      </c>
      <c r="AB275" s="422">
        <f t="shared" si="36"/>
        <v>0</v>
      </c>
      <c r="AC275" s="219"/>
      <c r="AE275" s="89">
        <v>168</v>
      </c>
      <c r="AF275" s="89">
        <f t="shared" si="37"/>
        <v>-168</v>
      </c>
    </row>
    <row r="276" spans="1:32" ht="13.5" customHeight="1" x14ac:dyDescent="0.2">
      <c r="A276" s="236"/>
      <c r="B276" s="237"/>
      <c r="C276" s="857" t="s">
        <v>179</v>
      </c>
      <c r="D276" s="97" t="s">
        <v>335</v>
      </c>
      <c r="E276" s="134">
        <v>0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>
        <v>0</v>
      </c>
      <c r="M276" s="134">
        <v>0</v>
      </c>
      <c r="N276" s="134">
        <v>0</v>
      </c>
      <c r="O276" s="134">
        <v>0</v>
      </c>
      <c r="P276" s="134">
        <v>0</v>
      </c>
      <c r="Q276" s="134">
        <v>0</v>
      </c>
      <c r="R276" s="134">
        <v>0</v>
      </c>
      <c r="S276" s="134">
        <v>0</v>
      </c>
      <c r="T276" s="134">
        <v>0</v>
      </c>
      <c r="U276" s="134">
        <v>0</v>
      </c>
      <c r="V276" s="134">
        <v>0</v>
      </c>
      <c r="W276" s="134">
        <v>0</v>
      </c>
      <c r="X276" s="134">
        <v>0</v>
      </c>
      <c r="Y276" s="134">
        <v>5</v>
      </c>
      <c r="Z276" s="436">
        <f t="shared" si="35"/>
        <v>0</v>
      </c>
      <c r="AA276" s="430">
        <v>179</v>
      </c>
      <c r="AB276" s="422">
        <f t="shared" si="36"/>
        <v>0</v>
      </c>
      <c r="AC276" s="219"/>
      <c r="AE276" s="89">
        <v>61</v>
      </c>
      <c r="AF276" s="89">
        <f t="shared" si="37"/>
        <v>-56</v>
      </c>
    </row>
    <row r="277" spans="1:32" ht="13.5" customHeight="1" x14ac:dyDescent="0.2">
      <c r="A277" s="236"/>
      <c r="B277" s="237"/>
      <c r="C277" s="857"/>
      <c r="D277" s="97" t="s">
        <v>77</v>
      </c>
      <c r="E277" s="134">
        <v>0</v>
      </c>
      <c r="F277" s="134">
        <v>0</v>
      </c>
      <c r="G277" s="134">
        <v>0</v>
      </c>
      <c r="H277" s="134">
        <v>0</v>
      </c>
      <c r="I277" s="134">
        <v>0</v>
      </c>
      <c r="J277" s="134">
        <v>0</v>
      </c>
      <c r="K277" s="134">
        <v>0</v>
      </c>
      <c r="L277" s="134">
        <v>0</v>
      </c>
      <c r="M277" s="134">
        <v>0</v>
      </c>
      <c r="N277" s="134">
        <v>0</v>
      </c>
      <c r="O277" s="134">
        <v>0</v>
      </c>
      <c r="P277" s="134">
        <v>0</v>
      </c>
      <c r="Q277" s="134">
        <v>0</v>
      </c>
      <c r="R277" s="134">
        <v>0</v>
      </c>
      <c r="S277" s="134">
        <v>0</v>
      </c>
      <c r="T277" s="134">
        <v>0</v>
      </c>
      <c r="U277" s="134">
        <v>0</v>
      </c>
      <c r="V277" s="134">
        <v>0</v>
      </c>
      <c r="W277" s="134">
        <v>0</v>
      </c>
      <c r="X277" s="134">
        <v>0</v>
      </c>
      <c r="Y277" s="134">
        <v>5</v>
      </c>
      <c r="Z277" s="436">
        <f t="shared" si="35"/>
        <v>0</v>
      </c>
      <c r="AA277" s="430">
        <v>289</v>
      </c>
      <c r="AB277" s="422">
        <f t="shared" si="36"/>
        <v>0</v>
      </c>
      <c r="AC277" s="219"/>
      <c r="AE277" s="89">
        <v>86</v>
      </c>
      <c r="AF277" s="89">
        <f t="shared" si="37"/>
        <v>-81</v>
      </c>
    </row>
    <row r="278" spans="1:32" ht="13.5" customHeight="1" x14ac:dyDescent="0.2">
      <c r="A278" s="236"/>
      <c r="B278" s="237"/>
      <c r="C278" s="857" t="s">
        <v>180</v>
      </c>
      <c r="D278" s="97" t="s">
        <v>335</v>
      </c>
      <c r="E278" s="134">
        <v>0</v>
      </c>
      <c r="F278" s="134">
        <v>0</v>
      </c>
      <c r="G278" s="134">
        <v>0</v>
      </c>
      <c r="H278" s="134">
        <v>0</v>
      </c>
      <c r="I278" s="134">
        <v>0</v>
      </c>
      <c r="J278" s="134">
        <v>0</v>
      </c>
      <c r="K278" s="134">
        <v>0</v>
      </c>
      <c r="L278" s="134">
        <v>0</v>
      </c>
      <c r="M278" s="134">
        <v>0</v>
      </c>
      <c r="N278" s="134">
        <v>0</v>
      </c>
      <c r="O278" s="134">
        <v>0</v>
      </c>
      <c r="P278" s="134">
        <v>0</v>
      </c>
      <c r="Q278" s="134">
        <v>0</v>
      </c>
      <c r="R278" s="134">
        <v>0</v>
      </c>
      <c r="S278" s="134">
        <v>0</v>
      </c>
      <c r="T278" s="134">
        <v>0</v>
      </c>
      <c r="U278" s="134">
        <v>0</v>
      </c>
      <c r="V278" s="134">
        <v>0</v>
      </c>
      <c r="W278" s="134">
        <v>0</v>
      </c>
      <c r="X278" s="134">
        <v>0</v>
      </c>
      <c r="Y278" s="134">
        <v>0</v>
      </c>
      <c r="Z278" s="436">
        <f t="shared" si="35"/>
        <v>0</v>
      </c>
      <c r="AA278" s="430">
        <v>83</v>
      </c>
      <c r="AB278" s="422">
        <f t="shared" si="36"/>
        <v>0</v>
      </c>
      <c r="AC278" s="219"/>
      <c r="AE278" s="89">
        <v>0</v>
      </c>
      <c r="AF278" s="89">
        <f t="shared" si="37"/>
        <v>0</v>
      </c>
    </row>
    <row r="279" spans="1:32" ht="13.5" customHeight="1" x14ac:dyDescent="0.2">
      <c r="A279" s="236"/>
      <c r="B279" s="237"/>
      <c r="C279" s="857"/>
      <c r="D279" s="97" t="s">
        <v>77</v>
      </c>
      <c r="E279" s="134">
        <v>0</v>
      </c>
      <c r="F279" s="134">
        <v>0</v>
      </c>
      <c r="G279" s="134">
        <v>0</v>
      </c>
      <c r="H279" s="134">
        <v>0</v>
      </c>
      <c r="I279" s="134">
        <v>0</v>
      </c>
      <c r="J279" s="134">
        <v>0</v>
      </c>
      <c r="K279" s="134">
        <v>0</v>
      </c>
      <c r="L279" s="134">
        <v>0</v>
      </c>
      <c r="M279" s="134">
        <v>0</v>
      </c>
      <c r="N279" s="134">
        <v>0</v>
      </c>
      <c r="O279" s="134">
        <v>0</v>
      </c>
      <c r="P279" s="134">
        <v>0</v>
      </c>
      <c r="Q279" s="134">
        <v>0</v>
      </c>
      <c r="R279" s="134">
        <v>0</v>
      </c>
      <c r="S279" s="134">
        <v>0</v>
      </c>
      <c r="T279" s="134">
        <v>0</v>
      </c>
      <c r="U279" s="134">
        <v>0</v>
      </c>
      <c r="V279" s="134">
        <v>0</v>
      </c>
      <c r="W279" s="134">
        <v>0</v>
      </c>
      <c r="X279" s="134">
        <v>0</v>
      </c>
      <c r="Y279" s="134">
        <v>0</v>
      </c>
      <c r="Z279" s="436">
        <f t="shared" si="35"/>
        <v>0</v>
      </c>
      <c r="AA279" s="430">
        <v>83</v>
      </c>
      <c r="AB279" s="422">
        <f t="shared" si="36"/>
        <v>0</v>
      </c>
      <c r="AC279" s="219"/>
      <c r="AE279" s="89">
        <v>0</v>
      </c>
      <c r="AF279" s="89">
        <f t="shared" si="37"/>
        <v>0</v>
      </c>
    </row>
    <row r="280" spans="1:32" ht="13.5" customHeight="1" x14ac:dyDescent="0.2">
      <c r="A280" s="236"/>
      <c r="B280" s="237"/>
      <c r="C280" s="857" t="s">
        <v>181</v>
      </c>
      <c r="D280" s="97" t="s">
        <v>335</v>
      </c>
      <c r="E280" s="134">
        <v>0</v>
      </c>
      <c r="F280" s="134">
        <v>0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  <c r="L280" s="134">
        <v>0</v>
      </c>
      <c r="M280" s="134">
        <v>0</v>
      </c>
      <c r="N280" s="134">
        <v>0</v>
      </c>
      <c r="O280" s="134">
        <v>20</v>
      </c>
      <c r="P280" s="134">
        <v>0</v>
      </c>
      <c r="Q280" s="134">
        <v>0</v>
      </c>
      <c r="R280" s="134">
        <v>0</v>
      </c>
      <c r="S280" s="134">
        <v>0</v>
      </c>
      <c r="T280" s="134">
        <v>0</v>
      </c>
      <c r="U280" s="134">
        <v>0</v>
      </c>
      <c r="V280" s="134">
        <v>0</v>
      </c>
      <c r="W280" s="134">
        <v>0</v>
      </c>
      <c r="X280" s="134">
        <v>20</v>
      </c>
      <c r="Y280" s="134">
        <v>0</v>
      </c>
      <c r="Z280" s="436">
        <f t="shared" si="35"/>
        <v>0</v>
      </c>
      <c r="AA280" s="430">
        <v>9</v>
      </c>
      <c r="AB280" s="422">
        <f t="shared" si="36"/>
        <v>2.2222222222222223</v>
      </c>
      <c r="AC280" s="219"/>
      <c r="AE280" s="89">
        <v>21</v>
      </c>
      <c r="AF280" s="89">
        <f t="shared" si="37"/>
        <v>-21</v>
      </c>
    </row>
    <row r="281" spans="1:32" ht="13.5" customHeight="1" x14ac:dyDescent="0.2">
      <c r="A281" s="236"/>
      <c r="B281" s="237"/>
      <c r="C281" s="857"/>
      <c r="D281" s="97" t="s">
        <v>77</v>
      </c>
      <c r="E281" s="134">
        <v>0</v>
      </c>
      <c r="F281" s="134">
        <v>0</v>
      </c>
      <c r="G281" s="134">
        <v>0</v>
      </c>
      <c r="H281" s="134">
        <v>0</v>
      </c>
      <c r="I281" s="134">
        <v>0</v>
      </c>
      <c r="J281" s="134">
        <v>0</v>
      </c>
      <c r="K281" s="134">
        <v>0</v>
      </c>
      <c r="L281" s="134">
        <v>0</v>
      </c>
      <c r="M281" s="134">
        <v>0</v>
      </c>
      <c r="N281" s="134">
        <v>0</v>
      </c>
      <c r="O281" s="134">
        <v>20</v>
      </c>
      <c r="P281" s="134">
        <v>0</v>
      </c>
      <c r="Q281" s="134">
        <v>0</v>
      </c>
      <c r="R281" s="134">
        <v>0</v>
      </c>
      <c r="S281" s="134">
        <v>0</v>
      </c>
      <c r="T281" s="134">
        <v>0</v>
      </c>
      <c r="U281" s="134">
        <v>0</v>
      </c>
      <c r="V281" s="134">
        <v>0</v>
      </c>
      <c r="W281" s="134">
        <v>0</v>
      </c>
      <c r="X281" s="134">
        <v>20</v>
      </c>
      <c r="Y281" s="134">
        <v>0</v>
      </c>
      <c r="Z281" s="436">
        <f t="shared" si="35"/>
        <v>0</v>
      </c>
      <c r="AA281" s="430">
        <v>9</v>
      </c>
      <c r="AB281" s="422">
        <f t="shared" si="36"/>
        <v>2.2222222222222223</v>
      </c>
      <c r="AC281" s="219"/>
      <c r="AE281" s="89">
        <v>21</v>
      </c>
      <c r="AF281" s="89">
        <f t="shared" si="37"/>
        <v>-21</v>
      </c>
    </row>
    <row r="282" spans="1:32" ht="13.5" customHeight="1" x14ac:dyDescent="0.2">
      <c r="A282" s="236"/>
      <c r="B282" s="237"/>
      <c r="C282" s="857" t="s">
        <v>182</v>
      </c>
      <c r="D282" s="97" t="s">
        <v>335</v>
      </c>
      <c r="E282" s="134">
        <v>2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>
        <v>0</v>
      </c>
      <c r="M282" s="134">
        <v>0</v>
      </c>
      <c r="N282" s="134">
        <v>0</v>
      </c>
      <c r="O282" s="134">
        <v>20</v>
      </c>
      <c r="P282" s="134">
        <v>0</v>
      </c>
      <c r="Q282" s="134">
        <v>0</v>
      </c>
      <c r="R282" s="134">
        <v>0</v>
      </c>
      <c r="S282" s="134">
        <v>0</v>
      </c>
      <c r="T282" s="134">
        <v>6</v>
      </c>
      <c r="U282" s="134">
        <v>0</v>
      </c>
      <c r="V282" s="134">
        <v>0</v>
      </c>
      <c r="W282" s="134">
        <v>0</v>
      </c>
      <c r="X282" s="134">
        <v>28</v>
      </c>
      <c r="Y282" s="134">
        <v>8</v>
      </c>
      <c r="Z282" s="436">
        <f t="shared" si="35"/>
        <v>3.5</v>
      </c>
      <c r="AA282" s="430">
        <v>197</v>
      </c>
      <c r="AB282" s="422">
        <f t="shared" si="36"/>
        <v>0.14213197969543148</v>
      </c>
      <c r="AC282" s="219"/>
      <c r="AE282" s="89">
        <v>26</v>
      </c>
      <c r="AF282" s="89">
        <f t="shared" si="37"/>
        <v>-18</v>
      </c>
    </row>
    <row r="283" spans="1:32" ht="13.5" customHeight="1" thickBot="1" x14ac:dyDescent="0.25">
      <c r="A283" s="236"/>
      <c r="B283" s="237"/>
      <c r="C283" s="858"/>
      <c r="D283" s="99" t="s">
        <v>77</v>
      </c>
      <c r="E283" s="135">
        <v>2</v>
      </c>
      <c r="F283" s="135">
        <v>0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0</v>
      </c>
      <c r="M283" s="135">
        <v>0</v>
      </c>
      <c r="N283" s="135">
        <v>0</v>
      </c>
      <c r="O283" s="135">
        <v>20</v>
      </c>
      <c r="P283" s="135">
        <v>0</v>
      </c>
      <c r="Q283" s="135">
        <v>0</v>
      </c>
      <c r="R283" s="135">
        <v>0</v>
      </c>
      <c r="S283" s="135">
        <v>0</v>
      </c>
      <c r="T283" s="135">
        <v>6</v>
      </c>
      <c r="U283" s="135">
        <v>0</v>
      </c>
      <c r="V283" s="135">
        <v>0</v>
      </c>
      <c r="W283" s="135">
        <v>0</v>
      </c>
      <c r="X283" s="135">
        <v>28</v>
      </c>
      <c r="Y283" s="135">
        <v>8</v>
      </c>
      <c r="Z283" s="437">
        <f t="shared" si="35"/>
        <v>3.5</v>
      </c>
      <c r="AA283" s="431">
        <v>197</v>
      </c>
      <c r="AB283" s="423">
        <f t="shared" si="36"/>
        <v>0.14213197969543148</v>
      </c>
      <c r="AC283" s="219"/>
      <c r="AE283" s="89">
        <v>26</v>
      </c>
      <c r="AF283" s="89">
        <f t="shared" si="37"/>
        <v>-18</v>
      </c>
    </row>
    <row r="284" spans="1:32" ht="13.5" customHeight="1" x14ac:dyDescent="0.2">
      <c r="A284" s="236"/>
      <c r="B284" s="838" t="s">
        <v>330</v>
      </c>
      <c r="C284" s="839"/>
      <c r="D284" s="94" t="s">
        <v>335</v>
      </c>
      <c r="E284" s="55">
        <f t="shared" ref="E284:Y285" si="39">E286+E288+E290+E292+E294+E296+E298+E300+E302+E304</f>
        <v>84</v>
      </c>
      <c r="F284" s="55">
        <f t="shared" si="39"/>
        <v>4</v>
      </c>
      <c r="G284" s="55">
        <f t="shared" si="39"/>
        <v>56</v>
      </c>
      <c r="H284" s="55">
        <f t="shared" si="39"/>
        <v>16</v>
      </c>
      <c r="I284" s="55">
        <f t="shared" si="39"/>
        <v>10</v>
      </c>
      <c r="J284" s="55">
        <f t="shared" si="39"/>
        <v>15</v>
      </c>
      <c r="K284" s="55">
        <f t="shared" si="39"/>
        <v>6</v>
      </c>
      <c r="L284" s="55">
        <f t="shared" si="39"/>
        <v>15</v>
      </c>
      <c r="M284" s="55">
        <f t="shared" si="39"/>
        <v>17</v>
      </c>
      <c r="N284" s="55">
        <f t="shared" si="39"/>
        <v>5</v>
      </c>
      <c r="O284" s="55">
        <f t="shared" si="39"/>
        <v>30</v>
      </c>
      <c r="P284" s="55">
        <f t="shared" si="39"/>
        <v>2</v>
      </c>
      <c r="Q284" s="55">
        <f t="shared" si="39"/>
        <v>10</v>
      </c>
      <c r="R284" s="55">
        <f t="shared" si="39"/>
        <v>12</v>
      </c>
      <c r="S284" s="55">
        <f t="shared" si="39"/>
        <v>4</v>
      </c>
      <c r="T284" s="55">
        <f t="shared" si="39"/>
        <v>45</v>
      </c>
      <c r="U284" s="55">
        <f t="shared" si="39"/>
        <v>3</v>
      </c>
      <c r="V284" s="55">
        <f t="shared" si="39"/>
        <v>3</v>
      </c>
      <c r="W284" s="55">
        <f t="shared" si="39"/>
        <v>170</v>
      </c>
      <c r="X284" s="55">
        <f t="shared" si="39"/>
        <v>507</v>
      </c>
      <c r="Y284" s="55">
        <f t="shared" si="39"/>
        <v>597</v>
      </c>
      <c r="Z284" s="438">
        <f t="shared" si="35"/>
        <v>0.84924623115577891</v>
      </c>
      <c r="AA284" s="432">
        <v>21246</v>
      </c>
      <c r="AB284" s="406">
        <f t="shared" si="36"/>
        <v>2.3863315447613668E-2</v>
      </c>
      <c r="AC284" s="131"/>
      <c r="AE284" s="89">
        <v>14885</v>
      </c>
      <c r="AF284" s="89">
        <f t="shared" si="37"/>
        <v>-14288</v>
      </c>
    </row>
    <row r="285" spans="1:32" ht="13.5" customHeight="1" thickBot="1" x14ac:dyDescent="0.25">
      <c r="A285" s="236"/>
      <c r="B285" s="840"/>
      <c r="C285" s="839"/>
      <c r="D285" s="95" t="s">
        <v>77</v>
      </c>
      <c r="E285" s="105">
        <f t="shared" si="39"/>
        <v>163</v>
      </c>
      <c r="F285" s="105">
        <f t="shared" si="39"/>
        <v>4</v>
      </c>
      <c r="G285" s="105">
        <f t="shared" si="39"/>
        <v>83</v>
      </c>
      <c r="H285" s="105">
        <f t="shared" si="39"/>
        <v>24</v>
      </c>
      <c r="I285" s="105">
        <f t="shared" si="39"/>
        <v>14</v>
      </c>
      <c r="J285" s="105">
        <f t="shared" si="39"/>
        <v>15</v>
      </c>
      <c r="K285" s="105">
        <f t="shared" si="39"/>
        <v>6</v>
      </c>
      <c r="L285" s="105">
        <f t="shared" si="39"/>
        <v>26</v>
      </c>
      <c r="M285" s="105">
        <f t="shared" si="39"/>
        <v>35</v>
      </c>
      <c r="N285" s="105">
        <f t="shared" si="39"/>
        <v>6</v>
      </c>
      <c r="O285" s="105">
        <f t="shared" si="39"/>
        <v>38</v>
      </c>
      <c r="P285" s="105">
        <f t="shared" si="39"/>
        <v>2</v>
      </c>
      <c r="Q285" s="105">
        <f t="shared" si="39"/>
        <v>22</v>
      </c>
      <c r="R285" s="105">
        <f t="shared" si="39"/>
        <v>17</v>
      </c>
      <c r="S285" s="105">
        <f t="shared" si="39"/>
        <v>5</v>
      </c>
      <c r="T285" s="105">
        <f t="shared" si="39"/>
        <v>60</v>
      </c>
      <c r="U285" s="105">
        <f t="shared" si="39"/>
        <v>3</v>
      </c>
      <c r="V285" s="105">
        <f t="shared" si="39"/>
        <v>3</v>
      </c>
      <c r="W285" s="105">
        <f t="shared" si="39"/>
        <v>255</v>
      </c>
      <c r="X285" s="105">
        <f t="shared" si="39"/>
        <v>781</v>
      </c>
      <c r="Y285" s="105">
        <f t="shared" si="39"/>
        <v>856</v>
      </c>
      <c r="Z285" s="439">
        <f t="shared" si="35"/>
        <v>0.91238317757009346</v>
      </c>
      <c r="AA285" s="433">
        <v>26617</v>
      </c>
      <c r="AB285" s="407">
        <f t="shared" si="36"/>
        <v>2.934214975391667E-2</v>
      </c>
      <c r="AC285" s="131"/>
      <c r="AE285" s="89">
        <v>19423</v>
      </c>
      <c r="AF285" s="89">
        <f t="shared" si="37"/>
        <v>-18567</v>
      </c>
    </row>
    <row r="286" spans="1:32" ht="13.5" customHeight="1" x14ac:dyDescent="0.2">
      <c r="A286" s="236"/>
      <c r="B286" s="236"/>
      <c r="C286" s="859" t="s">
        <v>184</v>
      </c>
      <c r="D286" s="96" t="s">
        <v>335</v>
      </c>
      <c r="E286" s="136">
        <v>68</v>
      </c>
      <c r="F286" s="136">
        <v>4</v>
      </c>
      <c r="G286" s="136">
        <v>12</v>
      </c>
      <c r="H286" s="136">
        <v>3</v>
      </c>
      <c r="I286" s="136">
        <v>9</v>
      </c>
      <c r="J286" s="136">
        <v>15</v>
      </c>
      <c r="K286" s="136">
        <v>6</v>
      </c>
      <c r="L286" s="136">
        <v>11</v>
      </c>
      <c r="M286" s="136">
        <v>17</v>
      </c>
      <c r="N286" s="136">
        <v>3</v>
      </c>
      <c r="O286" s="136">
        <v>25</v>
      </c>
      <c r="P286" s="136">
        <v>2</v>
      </c>
      <c r="Q286" s="136">
        <v>9</v>
      </c>
      <c r="R286" s="136">
        <v>7</v>
      </c>
      <c r="S286" s="136">
        <v>0</v>
      </c>
      <c r="T286" s="136">
        <v>31</v>
      </c>
      <c r="U286" s="136">
        <v>2</v>
      </c>
      <c r="V286" s="136">
        <v>0</v>
      </c>
      <c r="W286" s="136">
        <v>145</v>
      </c>
      <c r="X286" s="136">
        <v>369</v>
      </c>
      <c r="Y286" s="136">
        <v>331</v>
      </c>
      <c r="Z286" s="442">
        <f>IF(Y286=0,0,X286/Y286)</f>
        <v>1.1148036253776434</v>
      </c>
      <c r="AA286" s="441">
        <v>15750</v>
      </c>
      <c r="AB286" s="427">
        <f t="shared" si="36"/>
        <v>2.3428571428571427E-2</v>
      </c>
      <c r="AC286" s="219"/>
      <c r="AE286" s="89">
        <v>11312</v>
      </c>
      <c r="AF286" s="89">
        <f t="shared" si="37"/>
        <v>-10981</v>
      </c>
    </row>
    <row r="287" spans="1:32" ht="13.5" customHeight="1" x14ac:dyDescent="0.2">
      <c r="A287" s="236"/>
      <c r="B287" s="237"/>
      <c r="C287" s="857"/>
      <c r="D287" s="97" t="s">
        <v>77</v>
      </c>
      <c r="E287" s="134">
        <v>139</v>
      </c>
      <c r="F287" s="134">
        <v>4</v>
      </c>
      <c r="G287" s="134">
        <v>16</v>
      </c>
      <c r="H287" s="134">
        <v>4</v>
      </c>
      <c r="I287" s="134">
        <v>11</v>
      </c>
      <c r="J287" s="134">
        <v>15</v>
      </c>
      <c r="K287" s="134">
        <v>6</v>
      </c>
      <c r="L287" s="134">
        <v>22</v>
      </c>
      <c r="M287" s="134">
        <v>35</v>
      </c>
      <c r="N287" s="134">
        <v>4</v>
      </c>
      <c r="O287" s="134">
        <v>33</v>
      </c>
      <c r="P287" s="134">
        <v>2</v>
      </c>
      <c r="Q287" s="134">
        <v>21</v>
      </c>
      <c r="R287" s="134">
        <v>9</v>
      </c>
      <c r="S287" s="134">
        <v>0</v>
      </c>
      <c r="T287" s="134">
        <v>37</v>
      </c>
      <c r="U287" s="134">
        <v>2</v>
      </c>
      <c r="V287" s="134">
        <v>0</v>
      </c>
      <c r="W287" s="134">
        <v>183</v>
      </c>
      <c r="X287" s="134">
        <v>543</v>
      </c>
      <c r="Y287" s="134">
        <v>491</v>
      </c>
      <c r="Z287" s="436">
        <f t="shared" si="35"/>
        <v>1.1059063136456211</v>
      </c>
      <c r="AA287" s="430">
        <v>19278</v>
      </c>
      <c r="AB287" s="422">
        <f t="shared" si="36"/>
        <v>2.8166822284469345E-2</v>
      </c>
      <c r="AC287" s="219"/>
      <c r="AE287" s="89">
        <v>14257</v>
      </c>
      <c r="AF287" s="89">
        <f t="shared" si="37"/>
        <v>-13766</v>
      </c>
    </row>
    <row r="288" spans="1:32" ht="13.5" customHeight="1" x14ac:dyDescent="0.2">
      <c r="A288" s="236"/>
      <c r="B288" s="237"/>
      <c r="C288" s="857" t="s">
        <v>183</v>
      </c>
      <c r="D288" s="97" t="s">
        <v>335</v>
      </c>
      <c r="E288" s="134">
        <v>1</v>
      </c>
      <c r="F288" s="134">
        <v>0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4">
        <v>1</v>
      </c>
      <c r="M288" s="134">
        <v>0</v>
      </c>
      <c r="N288" s="134">
        <v>2</v>
      </c>
      <c r="O288" s="134">
        <v>5</v>
      </c>
      <c r="P288" s="134">
        <v>0</v>
      </c>
      <c r="Q288" s="134">
        <v>0</v>
      </c>
      <c r="R288" s="134">
        <v>0</v>
      </c>
      <c r="S288" s="134">
        <v>0</v>
      </c>
      <c r="T288" s="134">
        <v>0</v>
      </c>
      <c r="U288" s="134">
        <v>1</v>
      </c>
      <c r="V288" s="134">
        <v>3</v>
      </c>
      <c r="W288" s="134">
        <v>2</v>
      </c>
      <c r="X288" s="134">
        <v>15</v>
      </c>
      <c r="Y288" s="134">
        <v>34</v>
      </c>
      <c r="Z288" s="436">
        <f t="shared" si="35"/>
        <v>0.44117647058823528</v>
      </c>
      <c r="AA288" s="430">
        <v>23</v>
      </c>
      <c r="AB288" s="422">
        <f t="shared" si="36"/>
        <v>0.65217391304347827</v>
      </c>
      <c r="AC288" s="219"/>
      <c r="AE288" s="89">
        <v>0</v>
      </c>
      <c r="AF288" s="89">
        <f t="shared" si="37"/>
        <v>34</v>
      </c>
    </row>
    <row r="289" spans="1:32" ht="13.5" customHeight="1" x14ac:dyDescent="0.2">
      <c r="A289" s="236"/>
      <c r="B289" s="237"/>
      <c r="C289" s="857"/>
      <c r="D289" s="97" t="s">
        <v>77</v>
      </c>
      <c r="E289" s="134">
        <v>1</v>
      </c>
      <c r="F289" s="134">
        <v>0</v>
      </c>
      <c r="G289" s="134">
        <v>0</v>
      </c>
      <c r="H289" s="134">
        <v>0</v>
      </c>
      <c r="I289" s="134">
        <v>0</v>
      </c>
      <c r="J289" s="134">
        <v>0</v>
      </c>
      <c r="K289" s="134">
        <v>0</v>
      </c>
      <c r="L289" s="134">
        <v>1</v>
      </c>
      <c r="M289" s="134">
        <v>0</v>
      </c>
      <c r="N289" s="134">
        <v>2</v>
      </c>
      <c r="O289" s="134">
        <v>5</v>
      </c>
      <c r="P289" s="134">
        <v>0</v>
      </c>
      <c r="Q289" s="134">
        <v>0</v>
      </c>
      <c r="R289" s="134">
        <v>0</v>
      </c>
      <c r="S289" s="134">
        <v>0</v>
      </c>
      <c r="T289" s="134">
        <v>0</v>
      </c>
      <c r="U289" s="134">
        <v>1</v>
      </c>
      <c r="V289" s="134">
        <v>3</v>
      </c>
      <c r="W289" s="134">
        <v>2</v>
      </c>
      <c r="X289" s="134">
        <v>15</v>
      </c>
      <c r="Y289" s="134">
        <v>34</v>
      </c>
      <c r="Z289" s="436">
        <f t="shared" si="35"/>
        <v>0.44117647058823528</v>
      </c>
      <c r="AA289" s="430">
        <v>23</v>
      </c>
      <c r="AB289" s="422">
        <f t="shared" si="36"/>
        <v>0.65217391304347827</v>
      </c>
      <c r="AC289" s="219"/>
      <c r="AE289" s="89">
        <v>0</v>
      </c>
      <c r="AF289" s="89">
        <f t="shared" si="37"/>
        <v>34</v>
      </c>
    </row>
    <row r="290" spans="1:32" ht="13.5" customHeight="1" x14ac:dyDescent="0.2">
      <c r="A290" s="236"/>
      <c r="B290" s="237"/>
      <c r="C290" s="857" t="s">
        <v>185</v>
      </c>
      <c r="D290" s="97" t="s">
        <v>335</v>
      </c>
      <c r="E290" s="134">
        <v>0</v>
      </c>
      <c r="F290" s="134">
        <v>0</v>
      </c>
      <c r="G290" s="134">
        <v>0</v>
      </c>
      <c r="H290" s="134">
        <v>0</v>
      </c>
      <c r="I290" s="134">
        <v>0</v>
      </c>
      <c r="J290" s="134">
        <v>0</v>
      </c>
      <c r="K290" s="134">
        <v>0</v>
      </c>
      <c r="L290" s="134">
        <v>0</v>
      </c>
      <c r="M290" s="134">
        <v>0</v>
      </c>
      <c r="N290" s="134">
        <v>0</v>
      </c>
      <c r="O290" s="134">
        <v>0</v>
      </c>
      <c r="P290" s="134">
        <v>0</v>
      </c>
      <c r="Q290" s="134">
        <v>0</v>
      </c>
      <c r="R290" s="134">
        <v>0</v>
      </c>
      <c r="S290" s="134">
        <v>0</v>
      </c>
      <c r="T290" s="134">
        <v>0</v>
      </c>
      <c r="U290" s="134">
        <v>0</v>
      </c>
      <c r="V290" s="134">
        <v>0</v>
      </c>
      <c r="W290" s="134">
        <v>0</v>
      </c>
      <c r="X290" s="134">
        <v>0</v>
      </c>
      <c r="Y290" s="134">
        <v>18</v>
      </c>
      <c r="Z290" s="436">
        <f t="shared" si="35"/>
        <v>0</v>
      </c>
      <c r="AA290" s="430">
        <v>36</v>
      </c>
      <c r="AB290" s="422">
        <f t="shared" si="36"/>
        <v>0</v>
      </c>
      <c r="AC290" s="219"/>
      <c r="AE290" s="89">
        <v>125</v>
      </c>
      <c r="AF290" s="89">
        <f t="shared" si="37"/>
        <v>-107</v>
      </c>
    </row>
    <row r="291" spans="1:32" ht="13.5" customHeight="1" x14ac:dyDescent="0.2">
      <c r="A291" s="236"/>
      <c r="B291" s="237"/>
      <c r="C291" s="857"/>
      <c r="D291" s="97" t="s">
        <v>77</v>
      </c>
      <c r="E291" s="134">
        <v>0</v>
      </c>
      <c r="F291" s="134">
        <v>0</v>
      </c>
      <c r="G291" s="134">
        <v>0</v>
      </c>
      <c r="H291" s="134">
        <v>0</v>
      </c>
      <c r="I291" s="134">
        <v>0</v>
      </c>
      <c r="J291" s="134">
        <v>0</v>
      </c>
      <c r="K291" s="134">
        <v>0</v>
      </c>
      <c r="L291" s="134">
        <v>0</v>
      </c>
      <c r="M291" s="134">
        <v>0</v>
      </c>
      <c r="N291" s="134">
        <v>0</v>
      </c>
      <c r="O291" s="134">
        <v>0</v>
      </c>
      <c r="P291" s="134">
        <v>0</v>
      </c>
      <c r="Q291" s="134">
        <v>0</v>
      </c>
      <c r="R291" s="134">
        <v>0</v>
      </c>
      <c r="S291" s="134">
        <v>0</v>
      </c>
      <c r="T291" s="134">
        <v>0</v>
      </c>
      <c r="U291" s="134">
        <v>0</v>
      </c>
      <c r="V291" s="134">
        <v>0</v>
      </c>
      <c r="W291" s="134">
        <v>0</v>
      </c>
      <c r="X291" s="134">
        <v>0</v>
      </c>
      <c r="Y291" s="134">
        <v>18</v>
      </c>
      <c r="Z291" s="436">
        <f t="shared" si="35"/>
        <v>0</v>
      </c>
      <c r="AA291" s="430">
        <v>55</v>
      </c>
      <c r="AB291" s="422">
        <f t="shared" si="36"/>
        <v>0</v>
      </c>
      <c r="AC291" s="219"/>
      <c r="AE291" s="89">
        <v>125</v>
      </c>
      <c r="AF291" s="89">
        <f t="shared" si="37"/>
        <v>-107</v>
      </c>
    </row>
    <row r="292" spans="1:32" ht="13.5" customHeight="1" x14ac:dyDescent="0.2">
      <c r="A292" s="236"/>
      <c r="B292" s="237"/>
      <c r="C292" s="857" t="s">
        <v>186</v>
      </c>
      <c r="D292" s="97" t="s">
        <v>335</v>
      </c>
      <c r="E292" s="134">
        <v>0</v>
      </c>
      <c r="F292" s="134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34">
        <v>0</v>
      </c>
      <c r="O292" s="134">
        <v>0</v>
      </c>
      <c r="P292" s="134">
        <v>0</v>
      </c>
      <c r="Q292" s="134">
        <v>0</v>
      </c>
      <c r="R292" s="134">
        <v>0</v>
      </c>
      <c r="S292" s="134">
        <v>0</v>
      </c>
      <c r="T292" s="134">
        <v>1</v>
      </c>
      <c r="U292" s="134">
        <v>0</v>
      </c>
      <c r="V292" s="134">
        <v>0</v>
      </c>
      <c r="W292" s="134">
        <v>0</v>
      </c>
      <c r="X292" s="134">
        <v>1</v>
      </c>
      <c r="Y292" s="134">
        <v>0</v>
      </c>
      <c r="Z292" s="436">
        <f t="shared" si="35"/>
        <v>0</v>
      </c>
      <c r="AA292" s="430">
        <v>27</v>
      </c>
      <c r="AB292" s="422">
        <f t="shared" si="36"/>
        <v>3.7037037037037035E-2</v>
      </c>
      <c r="AC292" s="219"/>
      <c r="AE292" s="89">
        <v>14</v>
      </c>
      <c r="AF292" s="89">
        <f t="shared" si="37"/>
        <v>-14</v>
      </c>
    </row>
    <row r="293" spans="1:32" ht="13.5" customHeight="1" x14ac:dyDescent="0.2">
      <c r="A293" s="236"/>
      <c r="B293" s="237"/>
      <c r="C293" s="857"/>
      <c r="D293" s="97" t="s">
        <v>77</v>
      </c>
      <c r="E293" s="134">
        <v>0</v>
      </c>
      <c r="F293" s="134">
        <v>0</v>
      </c>
      <c r="G293" s="134">
        <v>0</v>
      </c>
      <c r="H293" s="134">
        <v>0</v>
      </c>
      <c r="I293" s="134">
        <v>0</v>
      </c>
      <c r="J293" s="134">
        <v>0</v>
      </c>
      <c r="K293" s="134">
        <v>0</v>
      </c>
      <c r="L293" s="134">
        <v>0</v>
      </c>
      <c r="M293" s="134">
        <v>0</v>
      </c>
      <c r="N293" s="134">
        <v>0</v>
      </c>
      <c r="O293" s="134">
        <v>0</v>
      </c>
      <c r="P293" s="134">
        <v>0</v>
      </c>
      <c r="Q293" s="134">
        <v>0</v>
      </c>
      <c r="R293" s="134">
        <v>0</v>
      </c>
      <c r="S293" s="134">
        <v>0</v>
      </c>
      <c r="T293" s="134">
        <v>1</v>
      </c>
      <c r="U293" s="134">
        <v>0</v>
      </c>
      <c r="V293" s="134">
        <v>0</v>
      </c>
      <c r="W293" s="134">
        <v>0</v>
      </c>
      <c r="X293" s="134">
        <v>1</v>
      </c>
      <c r="Y293" s="134">
        <v>0</v>
      </c>
      <c r="Z293" s="436">
        <f t="shared" si="35"/>
        <v>0</v>
      </c>
      <c r="AA293" s="430">
        <v>27</v>
      </c>
      <c r="AB293" s="422">
        <f t="shared" si="36"/>
        <v>3.7037037037037035E-2</v>
      </c>
      <c r="AC293" s="219"/>
      <c r="AE293" s="89">
        <v>14</v>
      </c>
      <c r="AF293" s="89">
        <f t="shared" si="37"/>
        <v>-14</v>
      </c>
    </row>
    <row r="294" spans="1:32" ht="13.5" customHeight="1" x14ac:dyDescent="0.2">
      <c r="A294" s="236"/>
      <c r="B294" s="237"/>
      <c r="C294" s="857" t="s">
        <v>187</v>
      </c>
      <c r="D294" s="97" t="s">
        <v>335</v>
      </c>
      <c r="E294" s="134">
        <v>0</v>
      </c>
      <c r="F294" s="134">
        <v>0</v>
      </c>
      <c r="G294" s="134">
        <v>0</v>
      </c>
      <c r="H294" s="134">
        <v>0</v>
      </c>
      <c r="I294" s="134">
        <v>0</v>
      </c>
      <c r="J294" s="134">
        <v>0</v>
      </c>
      <c r="K294" s="134">
        <v>0</v>
      </c>
      <c r="L294" s="134">
        <v>0</v>
      </c>
      <c r="M294" s="134">
        <v>0</v>
      </c>
      <c r="N294" s="134">
        <v>0</v>
      </c>
      <c r="O294" s="134">
        <v>0</v>
      </c>
      <c r="P294" s="134">
        <v>0</v>
      </c>
      <c r="Q294" s="134">
        <v>0</v>
      </c>
      <c r="R294" s="134">
        <v>0</v>
      </c>
      <c r="S294" s="134">
        <v>0</v>
      </c>
      <c r="T294" s="134">
        <v>0</v>
      </c>
      <c r="U294" s="134">
        <v>0</v>
      </c>
      <c r="V294" s="134">
        <v>0</v>
      </c>
      <c r="W294" s="134">
        <v>0</v>
      </c>
      <c r="X294" s="134">
        <v>0</v>
      </c>
      <c r="Y294" s="134">
        <v>4</v>
      </c>
      <c r="Z294" s="436">
        <f t="shared" si="35"/>
        <v>0</v>
      </c>
      <c r="AA294" s="430">
        <v>23</v>
      </c>
      <c r="AB294" s="422">
        <f t="shared" si="36"/>
        <v>0</v>
      </c>
      <c r="AC294" s="219"/>
      <c r="AE294" s="89">
        <v>17</v>
      </c>
      <c r="AF294" s="89">
        <f t="shared" si="37"/>
        <v>-13</v>
      </c>
    </row>
    <row r="295" spans="1:32" ht="13.5" customHeight="1" x14ac:dyDescent="0.2">
      <c r="A295" s="236"/>
      <c r="B295" s="237"/>
      <c r="C295" s="857"/>
      <c r="D295" s="97" t="s">
        <v>77</v>
      </c>
      <c r="E295" s="134">
        <v>0</v>
      </c>
      <c r="F295" s="134">
        <v>0</v>
      </c>
      <c r="G295" s="134">
        <v>0</v>
      </c>
      <c r="H295" s="134">
        <v>0</v>
      </c>
      <c r="I295" s="134">
        <v>0</v>
      </c>
      <c r="J295" s="134">
        <v>0</v>
      </c>
      <c r="K295" s="134">
        <v>0</v>
      </c>
      <c r="L295" s="134">
        <v>0</v>
      </c>
      <c r="M295" s="134">
        <v>0</v>
      </c>
      <c r="N295" s="134">
        <v>0</v>
      </c>
      <c r="O295" s="134">
        <v>0</v>
      </c>
      <c r="P295" s="134">
        <v>0</v>
      </c>
      <c r="Q295" s="134">
        <v>0</v>
      </c>
      <c r="R295" s="134">
        <v>0</v>
      </c>
      <c r="S295" s="134">
        <v>0</v>
      </c>
      <c r="T295" s="134">
        <v>0</v>
      </c>
      <c r="U295" s="134">
        <v>0</v>
      </c>
      <c r="V295" s="134">
        <v>0</v>
      </c>
      <c r="W295" s="134">
        <v>0</v>
      </c>
      <c r="X295" s="134">
        <v>0</v>
      </c>
      <c r="Y295" s="134">
        <v>4</v>
      </c>
      <c r="Z295" s="436">
        <f t="shared" si="35"/>
        <v>0</v>
      </c>
      <c r="AA295" s="430">
        <v>23</v>
      </c>
      <c r="AB295" s="422">
        <f t="shared" si="36"/>
        <v>0</v>
      </c>
      <c r="AC295" s="219"/>
      <c r="AE295" s="89">
        <v>17</v>
      </c>
      <c r="AF295" s="89">
        <f t="shared" si="37"/>
        <v>-13</v>
      </c>
    </row>
    <row r="296" spans="1:32" ht="13.5" customHeight="1" x14ac:dyDescent="0.2">
      <c r="A296" s="236"/>
      <c r="B296" s="237"/>
      <c r="C296" s="857" t="s">
        <v>284</v>
      </c>
      <c r="D296" s="97" t="s">
        <v>335</v>
      </c>
      <c r="E296" s="134">
        <v>0</v>
      </c>
      <c r="F296" s="134">
        <v>0</v>
      </c>
      <c r="G296" s="134">
        <v>0</v>
      </c>
      <c r="H296" s="134">
        <v>0</v>
      </c>
      <c r="I296" s="134">
        <v>0</v>
      </c>
      <c r="J296" s="134">
        <v>0</v>
      </c>
      <c r="K296" s="134">
        <v>0</v>
      </c>
      <c r="L296" s="134">
        <v>0</v>
      </c>
      <c r="M296" s="134">
        <v>0</v>
      </c>
      <c r="N296" s="134">
        <v>0</v>
      </c>
      <c r="O296" s="134">
        <v>0</v>
      </c>
      <c r="P296" s="134">
        <v>0</v>
      </c>
      <c r="Q296" s="134">
        <v>0</v>
      </c>
      <c r="R296" s="134">
        <v>0</v>
      </c>
      <c r="S296" s="134">
        <v>0</v>
      </c>
      <c r="T296" s="134">
        <v>0</v>
      </c>
      <c r="U296" s="134">
        <v>0</v>
      </c>
      <c r="V296" s="134">
        <v>0</v>
      </c>
      <c r="W296" s="134">
        <v>0</v>
      </c>
      <c r="X296" s="134">
        <v>0</v>
      </c>
      <c r="Y296" s="134">
        <v>0</v>
      </c>
      <c r="Z296" s="436">
        <f t="shared" si="35"/>
        <v>0</v>
      </c>
      <c r="AA296" s="430">
        <v>191</v>
      </c>
      <c r="AB296" s="422">
        <f t="shared" si="36"/>
        <v>0</v>
      </c>
      <c r="AC296" s="219"/>
      <c r="AE296" s="89">
        <v>226</v>
      </c>
      <c r="AF296" s="89">
        <f t="shared" si="37"/>
        <v>-226</v>
      </c>
    </row>
    <row r="297" spans="1:32" ht="13.5" customHeight="1" x14ac:dyDescent="0.2">
      <c r="A297" s="236"/>
      <c r="B297" s="237"/>
      <c r="C297" s="857"/>
      <c r="D297" s="97" t="s">
        <v>77</v>
      </c>
      <c r="E297" s="134">
        <v>0</v>
      </c>
      <c r="F297" s="134">
        <v>0</v>
      </c>
      <c r="G297" s="134">
        <v>0</v>
      </c>
      <c r="H297" s="134">
        <v>0</v>
      </c>
      <c r="I297" s="134">
        <v>0</v>
      </c>
      <c r="J297" s="134">
        <v>0</v>
      </c>
      <c r="K297" s="134">
        <v>0</v>
      </c>
      <c r="L297" s="134">
        <v>0</v>
      </c>
      <c r="M297" s="134">
        <v>0</v>
      </c>
      <c r="N297" s="134">
        <v>0</v>
      </c>
      <c r="O297" s="134">
        <v>0</v>
      </c>
      <c r="P297" s="134">
        <v>0</v>
      </c>
      <c r="Q297" s="134">
        <v>0</v>
      </c>
      <c r="R297" s="134">
        <v>0</v>
      </c>
      <c r="S297" s="134">
        <v>0</v>
      </c>
      <c r="T297" s="134">
        <v>0</v>
      </c>
      <c r="U297" s="134">
        <v>0</v>
      </c>
      <c r="V297" s="134">
        <v>0</v>
      </c>
      <c r="W297" s="134">
        <v>0</v>
      </c>
      <c r="X297" s="134">
        <v>0</v>
      </c>
      <c r="Y297" s="134">
        <v>0</v>
      </c>
      <c r="Z297" s="436">
        <f t="shared" si="35"/>
        <v>0</v>
      </c>
      <c r="AA297" s="430">
        <v>191</v>
      </c>
      <c r="AB297" s="422">
        <f t="shared" si="36"/>
        <v>0</v>
      </c>
      <c r="AC297" s="219"/>
      <c r="AE297" s="89">
        <v>226</v>
      </c>
      <c r="AF297" s="89">
        <f t="shared" si="37"/>
        <v>-226</v>
      </c>
    </row>
    <row r="298" spans="1:32" ht="13.5" customHeight="1" x14ac:dyDescent="0.2">
      <c r="A298" s="236"/>
      <c r="B298" s="237"/>
      <c r="C298" s="857" t="s">
        <v>188</v>
      </c>
      <c r="D298" s="97" t="s">
        <v>335</v>
      </c>
      <c r="E298" s="134">
        <v>0</v>
      </c>
      <c r="F298" s="134">
        <v>0</v>
      </c>
      <c r="G298" s="134">
        <v>0</v>
      </c>
      <c r="H298" s="134">
        <v>0</v>
      </c>
      <c r="I298" s="134">
        <v>0</v>
      </c>
      <c r="J298" s="134">
        <v>0</v>
      </c>
      <c r="K298" s="134">
        <v>0</v>
      </c>
      <c r="L298" s="134">
        <v>0</v>
      </c>
      <c r="M298" s="134">
        <v>0</v>
      </c>
      <c r="N298" s="134">
        <v>0</v>
      </c>
      <c r="O298" s="134">
        <v>0</v>
      </c>
      <c r="P298" s="134">
        <v>0</v>
      </c>
      <c r="Q298" s="134">
        <v>0</v>
      </c>
      <c r="R298" s="134">
        <v>0</v>
      </c>
      <c r="S298" s="134">
        <v>0</v>
      </c>
      <c r="T298" s="134">
        <v>0</v>
      </c>
      <c r="U298" s="134">
        <v>0</v>
      </c>
      <c r="V298" s="134">
        <v>0</v>
      </c>
      <c r="W298" s="134">
        <v>0</v>
      </c>
      <c r="X298" s="134">
        <v>0</v>
      </c>
      <c r="Y298" s="134">
        <v>17</v>
      </c>
      <c r="Z298" s="436">
        <f t="shared" si="35"/>
        <v>0</v>
      </c>
      <c r="AA298" s="430">
        <v>523</v>
      </c>
      <c r="AB298" s="422">
        <f t="shared" si="36"/>
        <v>0</v>
      </c>
      <c r="AC298" s="219"/>
      <c r="AE298" s="89">
        <v>259</v>
      </c>
      <c r="AF298" s="89">
        <f t="shared" si="37"/>
        <v>-242</v>
      </c>
    </row>
    <row r="299" spans="1:32" ht="13.5" customHeight="1" x14ac:dyDescent="0.2">
      <c r="A299" s="236"/>
      <c r="B299" s="237"/>
      <c r="C299" s="857"/>
      <c r="D299" s="97" t="s">
        <v>77</v>
      </c>
      <c r="E299" s="134">
        <v>0</v>
      </c>
      <c r="F299" s="134">
        <v>0</v>
      </c>
      <c r="G299" s="134">
        <v>0</v>
      </c>
      <c r="H299" s="134">
        <v>0</v>
      </c>
      <c r="I299" s="134">
        <v>0</v>
      </c>
      <c r="J299" s="134">
        <v>0</v>
      </c>
      <c r="K299" s="134">
        <v>0</v>
      </c>
      <c r="L299" s="134">
        <v>0</v>
      </c>
      <c r="M299" s="134">
        <v>0</v>
      </c>
      <c r="N299" s="134">
        <v>0</v>
      </c>
      <c r="O299" s="134">
        <v>0</v>
      </c>
      <c r="P299" s="134">
        <v>0</v>
      </c>
      <c r="Q299" s="134">
        <v>0</v>
      </c>
      <c r="R299" s="134">
        <v>0</v>
      </c>
      <c r="S299" s="134">
        <v>0</v>
      </c>
      <c r="T299" s="134">
        <v>0</v>
      </c>
      <c r="U299" s="134">
        <v>0</v>
      </c>
      <c r="V299" s="134">
        <v>0</v>
      </c>
      <c r="W299" s="134">
        <v>0</v>
      </c>
      <c r="X299" s="134">
        <v>0</v>
      </c>
      <c r="Y299" s="134">
        <v>17</v>
      </c>
      <c r="Z299" s="436">
        <f t="shared" si="35"/>
        <v>0</v>
      </c>
      <c r="AA299" s="430">
        <v>580</v>
      </c>
      <c r="AB299" s="422">
        <f t="shared" si="36"/>
        <v>0</v>
      </c>
      <c r="AC299" s="219"/>
      <c r="AE299" s="89">
        <v>379</v>
      </c>
      <c r="AF299" s="89">
        <f t="shared" si="37"/>
        <v>-362</v>
      </c>
    </row>
    <row r="300" spans="1:32" ht="13.5" customHeight="1" x14ac:dyDescent="0.2">
      <c r="A300" s="236"/>
      <c r="B300" s="237"/>
      <c r="C300" s="857" t="s">
        <v>189</v>
      </c>
      <c r="D300" s="97" t="s">
        <v>335</v>
      </c>
      <c r="E300" s="134">
        <v>5</v>
      </c>
      <c r="F300" s="134">
        <v>0</v>
      </c>
      <c r="G300" s="134">
        <v>18</v>
      </c>
      <c r="H300" s="134">
        <v>0</v>
      </c>
      <c r="I300" s="134">
        <v>0</v>
      </c>
      <c r="J300" s="134">
        <v>0</v>
      </c>
      <c r="K300" s="134">
        <v>0</v>
      </c>
      <c r="L300" s="134">
        <v>1</v>
      </c>
      <c r="M300" s="134">
        <v>0</v>
      </c>
      <c r="N300" s="134">
        <v>0</v>
      </c>
      <c r="O300" s="134">
        <v>0</v>
      </c>
      <c r="P300" s="134">
        <v>0</v>
      </c>
      <c r="Q300" s="134">
        <v>1</v>
      </c>
      <c r="R300" s="134">
        <v>0</v>
      </c>
      <c r="S300" s="134">
        <v>1</v>
      </c>
      <c r="T300" s="134">
        <v>5</v>
      </c>
      <c r="U300" s="134">
        <v>0</v>
      </c>
      <c r="V300" s="134">
        <v>0</v>
      </c>
      <c r="W300" s="134">
        <v>5</v>
      </c>
      <c r="X300" s="134">
        <v>36</v>
      </c>
      <c r="Y300" s="134">
        <v>113</v>
      </c>
      <c r="Z300" s="436">
        <f t="shared" si="35"/>
        <v>0.31858407079646017</v>
      </c>
      <c r="AA300" s="430">
        <v>1306</v>
      </c>
      <c r="AB300" s="422">
        <f t="shared" si="36"/>
        <v>2.7565084226646247E-2</v>
      </c>
      <c r="AC300" s="219"/>
      <c r="AE300" s="89">
        <v>943</v>
      </c>
      <c r="AF300" s="89">
        <f t="shared" si="37"/>
        <v>-830</v>
      </c>
    </row>
    <row r="301" spans="1:32" ht="13.5" customHeight="1" x14ac:dyDescent="0.2">
      <c r="A301" s="236"/>
      <c r="B301" s="237"/>
      <c r="C301" s="857"/>
      <c r="D301" s="97" t="s">
        <v>77</v>
      </c>
      <c r="E301" s="134">
        <v>6</v>
      </c>
      <c r="F301" s="134">
        <v>0</v>
      </c>
      <c r="G301" s="134">
        <v>20</v>
      </c>
      <c r="H301" s="134">
        <v>0</v>
      </c>
      <c r="I301" s="134">
        <v>0</v>
      </c>
      <c r="J301" s="134">
        <v>0</v>
      </c>
      <c r="K301" s="134">
        <v>0</v>
      </c>
      <c r="L301" s="134">
        <v>1</v>
      </c>
      <c r="M301" s="134">
        <v>0</v>
      </c>
      <c r="N301" s="134">
        <v>0</v>
      </c>
      <c r="O301" s="134">
        <v>0</v>
      </c>
      <c r="P301" s="134">
        <v>0</v>
      </c>
      <c r="Q301" s="134">
        <v>1</v>
      </c>
      <c r="R301" s="134">
        <v>0</v>
      </c>
      <c r="S301" s="134">
        <v>2</v>
      </c>
      <c r="T301" s="134">
        <v>5</v>
      </c>
      <c r="U301" s="134">
        <v>0</v>
      </c>
      <c r="V301" s="134">
        <v>0</v>
      </c>
      <c r="W301" s="134">
        <v>10</v>
      </c>
      <c r="X301" s="134">
        <v>45</v>
      </c>
      <c r="Y301" s="134">
        <v>182</v>
      </c>
      <c r="Z301" s="436">
        <f t="shared" si="35"/>
        <v>0.24725274725274726</v>
      </c>
      <c r="AA301" s="430">
        <v>1683</v>
      </c>
      <c r="AB301" s="422">
        <f t="shared" si="36"/>
        <v>2.6737967914438502E-2</v>
      </c>
      <c r="AC301" s="219"/>
      <c r="AE301" s="89">
        <v>1556</v>
      </c>
      <c r="AF301" s="89">
        <f t="shared" si="37"/>
        <v>-1374</v>
      </c>
    </row>
    <row r="302" spans="1:32" ht="13.5" customHeight="1" x14ac:dyDescent="0.2">
      <c r="A302" s="236"/>
      <c r="B302" s="235"/>
      <c r="C302" s="857" t="s">
        <v>190</v>
      </c>
      <c r="D302" s="97" t="s">
        <v>335</v>
      </c>
      <c r="E302" s="134">
        <v>4</v>
      </c>
      <c r="F302" s="134">
        <v>0</v>
      </c>
      <c r="G302" s="134">
        <v>6</v>
      </c>
      <c r="H302" s="134">
        <v>0</v>
      </c>
      <c r="I302" s="134">
        <v>0</v>
      </c>
      <c r="J302" s="134">
        <v>0</v>
      </c>
      <c r="K302" s="134">
        <v>0</v>
      </c>
      <c r="L302" s="134">
        <v>0</v>
      </c>
      <c r="M302" s="134">
        <v>0</v>
      </c>
      <c r="N302" s="134">
        <v>0</v>
      </c>
      <c r="O302" s="134">
        <v>0</v>
      </c>
      <c r="P302" s="134">
        <v>0</v>
      </c>
      <c r="Q302" s="134">
        <v>0</v>
      </c>
      <c r="R302" s="134">
        <v>1</v>
      </c>
      <c r="S302" s="134">
        <v>0</v>
      </c>
      <c r="T302" s="134">
        <v>5</v>
      </c>
      <c r="U302" s="134">
        <v>0</v>
      </c>
      <c r="V302" s="134">
        <v>0</v>
      </c>
      <c r="W302" s="134">
        <v>2</v>
      </c>
      <c r="X302" s="134">
        <v>18</v>
      </c>
      <c r="Y302" s="134">
        <v>44</v>
      </c>
      <c r="Z302" s="436">
        <f t="shared" si="35"/>
        <v>0.40909090909090912</v>
      </c>
      <c r="AA302" s="430">
        <v>710</v>
      </c>
      <c r="AB302" s="422">
        <f t="shared" si="36"/>
        <v>2.5352112676056339E-2</v>
      </c>
      <c r="AC302" s="219"/>
      <c r="AE302" s="89">
        <v>430</v>
      </c>
      <c r="AF302" s="89">
        <f t="shared" si="37"/>
        <v>-386</v>
      </c>
    </row>
    <row r="303" spans="1:32" ht="13.5" customHeight="1" x14ac:dyDescent="0.2">
      <c r="A303" s="236"/>
      <c r="B303" s="235"/>
      <c r="C303" s="857"/>
      <c r="D303" s="97" t="s">
        <v>77</v>
      </c>
      <c r="E303" s="134">
        <v>7</v>
      </c>
      <c r="F303" s="134">
        <v>0</v>
      </c>
      <c r="G303" s="134">
        <v>12</v>
      </c>
      <c r="H303" s="134">
        <v>0</v>
      </c>
      <c r="I303" s="134">
        <v>0</v>
      </c>
      <c r="J303" s="134">
        <v>0</v>
      </c>
      <c r="K303" s="134">
        <v>0</v>
      </c>
      <c r="L303" s="134">
        <v>0</v>
      </c>
      <c r="M303" s="134">
        <v>0</v>
      </c>
      <c r="N303" s="134">
        <v>0</v>
      </c>
      <c r="O303" s="134">
        <v>0</v>
      </c>
      <c r="P303" s="134">
        <v>0</v>
      </c>
      <c r="Q303" s="134">
        <v>0</v>
      </c>
      <c r="R303" s="134">
        <v>1</v>
      </c>
      <c r="S303" s="134">
        <v>0</v>
      </c>
      <c r="T303" s="134">
        <v>11</v>
      </c>
      <c r="U303" s="134">
        <v>0</v>
      </c>
      <c r="V303" s="134">
        <v>0</v>
      </c>
      <c r="W303" s="134">
        <v>5</v>
      </c>
      <c r="X303" s="134">
        <v>36</v>
      </c>
      <c r="Y303" s="134">
        <v>60</v>
      </c>
      <c r="Z303" s="436">
        <f t="shared" si="35"/>
        <v>0.6</v>
      </c>
      <c r="AA303" s="430">
        <v>710</v>
      </c>
      <c r="AB303" s="422">
        <f t="shared" si="36"/>
        <v>5.0704225352112678E-2</v>
      </c>
      <c r="AC303" s="219"/>
      <c r="AE303" s="89">
        <v>430</v>
      </c>
      <c r="AF303" s="89">
        <f t="shared" si="37"/>
        <v>-370</v>
      </c>
    </row>
    <row r="304" spans="1:32" ht="13.5" customHeight="1" x14ac:dyDescent="0.2">
      <c r="A304" s="236"/>
      <c r="B304" s="235"/>
      <c r="C304" s="857" t="s">
        <v>191</v>
      </c>
      <c r="D304" s="97" t="s">
        <v>335</v>
      </c>
      <c r="E304" s="134">
        <v>6</v>
      </c>
      <c r="F304" s="134">
        <v>0</v>
      </c>
      <c r="G304" s="134">
        <v>20</v>
      </c>
      <c r="H304" s="134">
        <v>13</v>
      </c>
      <c r="I304" s="134">
        <v>1</v>
      </c>
      <c r="J304" s="134">
        <v>0</v>
      </c>
      <c r="K304" s="134">
        <v>0</v>
      </c>
      <c r="L304" s="134">
        <v>2</v>
      </c>
      <c r="M304" s="134">
        <v>0</v>
      </c>
      <c r="N304" s="134">
        <v>0</v>
      </c>
      <c r="O304" s="134">
        <v>0</v>
      </c>
      <c r="P304" s="134">
        <v>0</v>
      </c>
      <c r="Q304" s="134">
        <v>0</v>
      </c>
      <c r="R304" s="134">
        <v>4</v>
      </c>
      <c r="S304" s="134">
        <v>3</v>
      </c>
      <c r="T304" s="134">
        <v>3</v>
      </c>
      <c r="U304" s="134">
        <v>0</v>
      </c>
      <c r="V304" s="134">
        <v>0</v>
      </c>
      <c r="W304" s="134">
        <v>16</v>
      </c>
      <c r="X304" s="134">
        <v>68</v>
      </c>
      <c r="Y304" s="134">
        <v>36</v>
      </c>
      <c r="Z304" s="436">
        <f t="shared" si="35"/>
        <v>1.8888888888888888</v>
      </c>
      <c r="AA304" s="430">
        <v>2657</v>
      </c>
      <c r="AB304" s="422">
        <f t="shared" si="36"/>
        <v>2.5592773805043281E-2</v>
      </c>
      <c r="AC304" s="219"/>
      <c r="AE304" s="89">
        <v>1559</v>
      </c>
      <c r="AF304" s="89">
        <f t="shared" si="37"/>
        <v>-1523</v>
      </c>
    </row>
    <row r="305" spans="1:32" ht="13.5" customHeight="1" thickBot="1" x14ac:dyDescent="0.25">
      <c r="A305" s="236"/>
      <c r="B305" s="235"/>
      <c r="C305" s="858"/>
      <c r="D305" s="99" t="s">
        <v>77</v>
      </c>
      <c r="E305" s="135">
        <v>10</v>
      </c>
      <c r="F305" s="135">
        <v>0</v>
      </c>
      <c r="G305" s="135">
        <v>35</v>
      </c>
      <c r="H305" s="135">
        <v>20</v>
      </c>
      <c r="I305" s="135">
        <v>3</v>
      </c>
      <c r="J305" s="135">
        <v>0</v>
      </c>
      <c r="K305" s="135">
        <v>0</v>
      </c>
      <c r="L305" s="135">
        <v>2</v>
      </c>
      <c r="M305" s="135">
        <v>0</v>
      </c>
      <c r="N305" s="135">
        <v>0</v>
      </c>
      <c r="O305" s="135">
        <v>0</v>
      </c>
      <c r="P305" s="135">
        <v>0</v>
      </c>
      <c r="Q305" s="135">
        <v>0</v>
      </c>
      <c r="R305" s="135">
        <v>7</v>
      </c>
      <c r="S305" s="135">
        <v>3</v>
      </c>
      <c r="T305" s="135">
        <v>6</v>
      </c>
      <c r="U305" s="135">
        <v>0</v>
      </c>
      <c r="V305" s="135">
        <v>0</v>
      </c>
      <c r="W305" s="135">
        <v>55</v>
      </c>
      <c r="X305" s="135">
        <v>141</v>
      </c>
      <c r="Y305" s="135">
        <v>50</v>
      </c>
      <c r="Z305" s="437">
        <f t="shared" si="35"/>
        <v>2.82</v>
      </c>
      <c r="AA305" s="431">
        <v>4047</v>
      </c>
      <c r="AB305" s="423">
        <f t="shared" si="36"/>
        <v>3.4840622683469234E-2</v>
      </c>
      <c r="AC305" s="219"/>
      <c r="AE305" s="89">
        <v>2419</v>
      </c>
      <c r="AF305" s="89">
        <f t="shared" si="37"/>
        <v>-2369</v>
      </c>
    </row>
    <row r="306" spans="1:32" ht="13.5" customHeight="1" x14ac:dyDescent="0.2">
      <c r="A306" s="842" t="s">
        <v>18</v>
      </c>
      <c r="B306" s="843"/>
      <c r="C306" s="844"/>
      <c r="D306" s="94" t="s">
        <v>335</v>
      </c>
      <c r="E306" s="55">
        <f t="shared" ref="E306:Y307" si="40">E308</f>
        <v>201</v>
      </c>
      <c r="F306" s="55">
        <f t="shared" si="40"/>
        <v>14</v>
      </c>
      <c r="G306" s="55">
        <f t="shared" si="40"/>
        <v>22</v>
      </c>
      <c r="H306" s="55">
        <f t="shared" si="40"/>
        <v>15</v>
      </c>
      <c r="I306" s="55">
        <f t="shared" si="40"/>
        <v>14</v>
      </c>
      <c r="J306" s="55">
        <f t="shared" si="40"/>
        <v>8</v>
      </c>
      <c r="K306" s="55">
        <f t="shared" si="40"/>
        <v>23</v>
      </c>
      <c r="L306" s="55">
        <f t="shared" si="40"/>
        <v>0</v>
      </c>
      <c r="M306" s="55">
        <f t="shared" si="40"/>
        <v>18</v>
      </c>
      <c r="N306" s="55">
        <f t="shared" si="40"/>
        <v>50</v>
      </c>
      <c r="O306" s="55">
        <f t="shared" si="40"/>
        <v>38</v>
      </c>
      <c r="P306" s="55">
        <f t="shared" si="40"/>
        <v>7</v>
      </c>
      <c r="Q306" s="55">
        <f t="shared" si="40"/>
        <v>8</v>
      </c>
      <c r="R306" s="55">
        <f t="shared" si="40"/>
        <v>12</v>
      </c>
      <c r="S306" s="55">
        <f t="shared" si="40"/>
        <v>9</v>
      </c>
      <c r="T306" s="55">
        <f t="shared" si="40"/>
        <v>36</v>
      </c>
      <c r="U306" s="55">
        <f t="shared" si="40"/>
        <v>2</v>
      </c>
      <c r="V306" s="55">
        <f t="shared" si="40"/>
        <v>13</v>
      </c>
      <c r="W306" s="55">
        <f t="shared" si="40"/>
        <v>147</v>
      </c>
      <c r="X306" s="55">
        <f t="shared" si="40"/>
        <v>637</v>
      </c>
      <c r="Y306" s="55">
        <f t="shared" si="40"/>
        <v>1051</v>
      </c>
      <c r="Z306" s="438">
        <f t="shared" si="35"/>
        <v>0.6060894386298763</v>
      </c>
      <c r="AA306" s="432">
        <v>111229</v>
      </c>
      <c r="AB306" s="406">
        <f t="shared" si="36"/>
        <v>5.7269237339183125E-3</v>
      </c>
      <c r="AC306" s="131"/>
      <c r="AE306" s="89">
        <v>111519</v>
      </c>
      <c r="AF306" s="89">
        <f t="shared" si="37"/>
        <v>-110468</v>
      </c>
    </row>
    <row r="307" spans="1:32" ht="13.5" customHeight="1" thickBot="1" x14ac:dyDescent="0.25">
      <c r="A307" s="845"/>
      <c r="B307" s="846"/>
      <c r="C307" s="844"/>
      <c r="D307" s="95" t="s">
        <v>77</v>
      </c>
      <c r="E307" s="60">
        <f t="shared" si="40"/>
        <v>332</v>
      </c>
      <c r="F307" s="60">
        <f t="shared" si="40"/>
        <v>14</v>
      </c>
      <c r="G307" s="60">
        <f t="shared" si="40"/>
        <v>22</v>
      </c>
      <c r="H307" s="60">
        <f t="shared" si="40"/>
        <v>16</v>
      </c>
      <c r="I307" s="60">
        <f t="shared" si="40"/>
        <v>14</v>
      </c>
      <c r="J307" s="60">
        <f t="shared" si="40"/>
        <v>11</v>
      </c>
      <c r="K307" s="60">
        <f t="shared" si="40"/>
        <v>25</v>
      </c>
      <c r="L307" s="60">
        <f t="shared" si="40"/>
        <v>0</v>
      </c>
      <c r="M307" s="60">
        <f t="shared" si="40"/>
        <v>23</v>
      </c>
      <c r="N307" s="60">
        <f t="shared" si="40"/>
        <v>282</v>
      </c>
      <c r="O307" s="60">
        <f t="shared" si="40"/>
        <v>110</v>
      </c>
      <c r="P307" s="60">
        <f t="shared" si="40"/>
        <v>13</v>
      </c>
      <c r="Q307" s="60">
        <f t="shared" si="40"/>
        <v>10</v>
      </c>
      <c r="R307" s="60">
        <f t="shared" si="40"/>
        <v>12</v>
      </c>
      <c r="S307" s="60">
        <f t="shared" si="40"/>
        <v>9</v>
      </c>
      <c r="T307" s="60">
        <f t="shared" si="40"/>
        <v>58</v>
      </c>
      <c r="U307" s="60">
        <f t="shared" si="40"/>
        <v>5</v>
      </c>
      <c r="V307" s="60">
        <f t="shared" si="40"/>
        <v>168</v>
      </c>
      <c r="W307" s="60">
        <f t="shared" si="40"/>
        <v>242</v>
      </c>
      <c r="X307" s="60">
        <f t="shared" si="40"/>
        <v>1366</v>
      </c>
      <c r="Y307" s="60">
        <f t="shared" si="40"/>
        <v>1422</v>
      </c>
      <c r="Z307" s="439">
        <f t="shared" si="35"/>
        <v>0.96061884669479602</v>
      </c>
      <c r="AA307" s="434">
        <v>119996</v>
      </c>
      <c r="AB307" s="407">
        <f t="shared" si="36"/>
        <v>1.1383712790426348E-2</v>
      </c>
      <c r="AC307" s="131"/>
      <c r="AE307" s="89">
        <v>118257</v>
      </c>
      <c r="AF307" s="89">
        <f t="shared" si="37"/>
        <v>-116835</v>
      </c>
    </row>
    <row r="308" spans="1:32" ht="13.5" customHeight="1" x14ac:dyDescent="0.2">
      <c r="A308" s="236"/>
      <c r="B308" s="850" t="s">
        <v>331</v>
      </c>
      <c r="C308" s="851"/>
      <c r="D308" s="94" t="s">
        <v>335</v>
      </c>
      <c r="E308" s="55">
        <f t="shared" ref="E308:Y309" si="41">E310+E312+E314+E316+E318+E324+E326+E328+E330+E332+E334+E336+E338+E340+E342+E344+E346+E348</f>
        <v>201</v>
      </c>
      <c r="F308" s="55">
        <f t="shared" si="41"/>
        <v>14</v>
      </c>
      <c r="G308" s="55">
        <f t="shared" si="41"/>
        <v>22</v>
      </c>
      <c r="H308" s="55">
        <f t="shared" si="41"/>
        <v>15</v>
      </c>
      <c r="I308" s="55">
        <f t="shared" si="41"/>
        <v>14</v>
      </c>
      <c r="J308" s="55">
        <f t="shared" si="41"/>
        <v>8</v>
      </c>
      <c r="K308" s="55">
        <f t="shared" si="41"/>
        <v>23</v>
      </c>
      <c r="L308" s="55">
        <f t="shared" si="41"/>
        <v>0</v>
      </c>
      <c r="M308" s="55">
        <f t="shared" si="41"/>
        <v>18</v>
      </c>
      <c r="N308" s="55">
        <f t="shared" si="41"/>
        <v>50</v>
      </c>
      <c r="O308" s="55">
        <f t="shared" si="41"/>
        <v>38</v>
      </c>
      <c r="P308" s="55">
        <f t="shared" si="41"/>
        <v>7</v>
      </c>
      <c r="Q308" s="55">
        <f t="shared" si="41"/>
        <v>8</v>
      </c>
      <c r="R308" s="55">
        <f t="shared" si="41"/>
        <v>12</v>
      </c>
      <c r="S308" s="55">
        <f t="shared" si="41"/>
        <v>9</v>
      </c>
      <c r="T308" s="55">
        <f t="shared" si="41"/>
        <v>36</v>
      </c>
      <c r="U308" s="55">
        <f t="shared" si="41"/>
        <v>2</v>
      </c>
      <c r="V308" s="55">
        <f t="shared" si="41"/>
        <v>13</v>
      </c>
      <c r="W308" s="55">
        <f t="shared" si="41"/>
        <v>147</v>
      </c>
      <c r="X308" s="55">
        <f>X310+X312+X314+X316+X318+X324+X326+X328+X330+X332+X334+X336+X338+X340+X342+X344+X346+X348</f>
        <v>637</v>
      </c>
      <c r="Y308" s="55">
        <f t="shared" si="41"/>
        <v>1051</v>
      </c>
      <c r="Z308" s="438">
        <f t="shared" si="35"/>
        <v>0.6060894386298763</v>
      </c>
      <c r="AA308" s="432">
        <v>111229</v>
      </c>
      <c r="AB308" s="406">
        <f t="shared" si="36"/>
        <v>5.7269237339183125E-3</v>
      </c>
      <c r="AC308" s="131"/>
      <c r="AE308" s="89">
        <v>111519</v>
      </c>
      <c r="AF308" s="89">
        <f t="shared" si="37"/>
        <v>-110468</v>
      </c>
    </row>
    <row r="309" spans="1:32" ht="13.5" customHeight="1" thickBot="1" x14ac:dyDescent="0.25">
      <c r="A309" s="236"/>
      <c r="B309" s="852"/>
      <c r="C309" s="853"/>
      <c r="D309" s="95" t="s">
        <v>77</v>
      </c>
      <c r="E309" s="60">
        <f t="shared" si="41"/>
        <v>332</v>
      </c>
      <c r="F309" s="60">
        <f t="shared" si="41"/>
        <v>14</v>
      </c>
      <c r="G309" s="60">
        <f t="shared" si="41"/>
        <v>22</v>
      </c>
      <c r="H309" s="60">
        <f t="shared" si="41"/>
        <v>16</v>
      </c>
      <c r="I309" s="60">
        <f t="shared" si="41"/>
        <v>14</v>
      </c>
      <c r="J309" s="60">
        <f t="shared" si="41"/>
        <v>11</v>
      </c>
      <c r="K309" s="60">
        <f t="shared" si="41"/>
        <v>25</v>
      </c>
      <c r="L309" s="60">
        <f t="shared" si="41"/>
        <v>0</v>
      </c>
      <c r="M309" s="60">
        <f t="shared" si="41"/>
        <v>23</v>
      </c>
      <c r="N309" s="60">
        <f t="shared" si="41"/>
        <v>282</v>
      </c>
      <c r="O309" s="60">
        <f t="shared" si="41"/>
        <v>110</v>
      </c>
      <c r="P309" s="60">
        <f t="shared" si="41"/>
        <v>13</v>
      </c>
      <c r="Q309" s="60">
        <f t="shared" si="41"/>
        <v>10</v>
      </c>
      <c r="R309" s="60">
        <f t="shared" si="41"/>
        <v>12</v>
      </c>
      <c r="S309" s="60">
        <f t="shared" si="41"/>
        <v>9</v>
      </c>
      <c r="T309" s="60">
        <f t="shared" si="41"/>
        <v>58</v>
      </c>
      <c r="U309" s="60">
        <f t="shared" si="41"/>
        <v>5</v>
      </c>
      <c r="V309" s="60">
        <f t="shared" si="41"/>
        <v>168</v>
      </c>
      <c r="W309" s="60">
        <f t="shared" si="41"/>
        <v>242</v>
      </c>
      <c r="X309" s="60">
        <f>X311+X313+X315+X317+X319+X325+X327+X329+X331+X333+X335+X337+X339+X341+X343+X345+X347+X349</f>
        <v>1366</v>
      </c>
      <c r="Y309" s="60">
        <f t="shared" si="41"/>
        <v>1422</v>
      </c>
      <c r="Z309" s="439">
        <f t="shared" si="35"/>
        <v>0.96061884669479602</v>
      </c>
      <c r="AA309" s="434">
        <v>119996</v>
      </c>
      <c r="AB309" s="407">
        <f t="shared" si="36"/>
        <v>1.1383712790426348E-2</v>
      </c>
      <c r="AC309" s="131"/>
      <c r="AE309" s="89">
        <v>118257</v>
      </c>
      <c r="AF309" s="89">
        <f t="shared" si="37"/>
        <v>-116835</v>
      </c>
    </row>
    <row r="310" spans="1:32" ht="13.5" customHeight="1" x14ac:dyDescent="0.2">
      <c r="A310" s="236"/>
      <c r="B310" s="236"/>
      <c r="C310" s="859" t="s">
        <v>285</v>
      </c>
      <c r="D310" s="96" t="s">
        <v>335</v>
      </c>
      <c r="E310" s="134">
        <v>27</v>
      </c>
      <c r="F310" s="134">
        <v>0</v>
      </c>
      <c r="G310" s="134">
        <v>2</v>
      </c>
      <c r="H310" s="134">
        <v>0</v>
      </c>
      <c r="I310" s="134">
        <v>0</v>
      </c>
      <c r="J310" s="134">
        <v>0</v>
      </c>
      <c r="K310" s="134">
        <v>0</v>
      </c>
      <c r="L310" s="134">
        <v>0</v>
      </c>
      <c r="M310" s="134">
        <v>1</v>
      </c>
      <c r="N310" s="134">
        <v>50</v>
      </c>
      <c r="O310" s="134">
        <v>14</v>
      </c>
      <c r="P310" s="134">
        <v>0</v>
      </c>
      <c r="Q310" s="134">
        <v>0</v>
      </c>
      <c r="R310" s="134">
        <v>0</v>
      </c>
      <c r="S310" s="134">
        <v>0</v>
      </c>
      <c r="T310" s="134">
        <v>3</v>
      </c>
      <c r="U310" s="134">
        <v>1</v>
      </c>
      <c r="V310" s="134">
        <v>4</v>
      </c>
      <c r="W310" s="134">
        <v>13</v>
      </c>
      <c r="X310" s="134">
        <f>SUM(E310:W310)</f>
        <v>115</v>
      </c>
      <c r="Y310" s="134">
        <v>95</v>
      </c>
      <c r="Z310" s="436">
        <f t="shared" si="35"/>
        <v>1.2105263157894737</v>
      </c>
      <c r="AA310" s="430">
        <v>13272</v>
      </c>
      <c r="AB310" s="422">
        <f t="shared" si="36"/>
        <v>8.6648583484026515E-3</v>
      </c>
      <c r="AC310" s="219"/>
      <c r="AE310" s="89">
        <v>17897</v>
      </c>
      <c r="AF310" s="89">
        <f t="shared" si="37"/>
        <v>-17802</v>
      </c>
    </row>
    <row r="311" spans="1:32" ht="13.5" customHeight="1" x14ac:dyDescent="0.2">
      <c r="A311" s="236"/>
      <c r="B311" s="237"/>
      <c r="C311" s="857"/>
      <c r="D311" s="97" t="s">
        <v>77</v>
      </c>
      <c r="E311" s="134">
        <v>113</v>
      </c>
      <c r="F311" s="134">
        <v>0</v>
      </c>
      <c r="G311" s="134">
        <v>2</v>
      </c>
      <c r="H311" s="134">
        <v>0</v>
      </c>
      <c r="I311" s="134">
        <v>0</v>
      </c>
      <c r="J311" s="134">
        <v>0</v>
      </c>
      <c r="K311" s="134">
        <v>0</v>
      </c>
      <c r="L311" s="134">
        <v>0</v>
      </c>
      <c r="M311" s="134">
        <v>1</v>
      </c>
      <c r="N311" s="134">
        <v>282</v>
      </c>
      <c r="O311" s="134">
        <v>76</v>
      </c>
      <c r="P311" s="134">
        <v>0</v>
      </c>
      <c r="Q311" s="134">
        <v>0</v>
      </c>
      <c r="R311" s="134">
        <v>0</v>
      </c>
      <c r="S311" s="134">
        <v>0</v>
      </c>
      <c r="T311" s="134">
        <v>11</v>
      </c>
      <c r="U311" s="134">
        <v>4</v>
      </c>
      <c r="V311" s="134">
        <v>158</v>
      </c>
      <c r="W311" s="134">
        <v>92</v>
      </c>
      <c r="X311" s="134">
        <f t="shared" ref="X311:X319" si="42">SUM(E311:W311)</f>
        <v>739</v>
      </c>
      <c r="Y311" s="134">
        <v>309</v>
      </c>
      <c r="Z311" s="436">
        <f t="shared" si="35"/>
        <v>2.3915857605177995</v>
      </c>
      <c r="AA311" s="430">
        <v>14228</v>
      </c>
      <c r="AB311" s="422">
        <f t="shared" si="36"/>
        <v>5.1939836941242622E-2</v>
      </c>
      <c r="AC311" s="219"/>
      <c r="AE311" s="89">
        <v>18983</v>
      </c>
      <c r="AF311" s="89">
        <f t="shared" si="37"/>
        <v>-18674</v>
      </c>
    </row>
    <row r="312" spans="1:32" ht="13.5" customHeight="1" x14ac:dyDescent="0.2">
      <c r="A312" s="236"/>
      <c r="B312" s="237"/>
      <c r="C312" s="857" t="s">
        <v>192</v>
      </c>
      <c r="D312" s="97" t="s">
        <v>335</v>
      </c>
      <c r="E312" s="134">
        <v>147</v>
      </c>
      <c r="F312" s="134">
        <v>4</v>
      </c>
      <c r="G312" s="134">
        <v>2</v>
      </c>
      <c r="H312" s="134">
        <v>12</v>
      </c>
      <c r="I312" s="134">
        <v>5</v>
      </c>
      <c r="J312" s="134">
        <v>8</v>
      </c>
      <c r="K312" s="134">
        <v>16</v>
      </c>
      <c r="L312" s="134">
        <v>0</v>
      </c>
      <c r="M312" s="134">
        <v>15</v>
      </c>
      <c r="N312" s="134">
        <v>0</v>
      </c>
      <c r="O312" s="134">
        <v>9</v>
      </c>
      <c r="P312" s="134">
        <v>6</v>
      </c>
      <c r="Q312" s="134">
        <v>3</v>
      </c>
      <c r="R312" s="134">
        <v>7</v>
      </c>
      <c r="S312" s="134">
        <v>2</v>
      </c>
      <c r="T312" s="134">
        <v>19</v>
      </c>
      <c r="U312" s="134">
        <v>0</v>
      </c>
      <c r="V312" s="134">
        <v>8</v>
      </c>
      <c r="W312" s="134">
        <v>34</v>
      </c>
      <c r="X312" s="134">
        <f t="shared" si="42"/>
        <v>297</v>
      </c>
      <c r="Y312" s="134">
        <v>456</v>
      </c>
      <c r="Z312" s="436">
        <f t="shared" si="35"/>
        <v>0.65131578947368418</v>
      </c>
      <c r="AA312" s="430">
        <v>39178</v>
      </c>
      <c r="AB312" s="422">
        <f t="shared" si="36"/>
        <v>7.5807851345142683E-3</v>
      </c>
      <c r="AC312" s="219"/>
      <c r="AE312" s="89">
        <v>36521</v>
      </c>
      <c r="AF312" s="89">
        <f t="shared" si="37"/>
        <v>-36065</v>
      </c>
    </row>
    <row r="313" spans="1:32" ht="13.5" customHeight="1" x14ac:dyDescent="0.2">
      <c r="A313" s="236"/>
      <c r="B313" s="237"/>
      <c r="C313" s="857"/>
      <c r="D313" s="97" t="s">
        <v>77</v>
      </c>
      <c r="E313" s="134">
        <v>190</v>
      </c>
      <c r="F313" s="134">
        <v>4</v>
      </c>
      <c r="G313" s="134">
        <v>2</v>
      </c>
      <c r="H313" s="134">
        <v>13</v>
      </c>
      <c r="I313" s="134">
        <v>5</v>
      </c>
      <c r="J313" s="134">
        <v>11</v>
      </c>
      <c r="K313" s="134">
        <v>18</v>
      </c>
      <c r="L313" s="134">
        <v>0</v>
      </c>
      <c r="M313" s="134">
        <v>20</v>
      </c>
      <c r="N313" s="134">
        <v>0</v>
      </c>
      <c r="O313" s="134">
        <v>9</v>
      </c>
      <c r="P313" s="134">
        <v>12</v>
      </c>
      <c r="Q313" s="134">
        <v>4</v>
      </c>
      <c r="R313" s="134">
        <v>7</v>
      </c>
      <c r="S313" s="134">
        <v>2</v>
      </c>
      <c r="T313" s="134">
        <v>33</v>
      </c>
      <c r="U313" s="134">
        <v>0</v>
      </c>
      <c r="V313" s="134">
        <v>8</v>
      </c>
      <c r="W313" s="134">
        <v>47</v>
      </c>
      <c r="X313" s="134">
        <f t="shared" si="42"/>
        <v>385</v>
      </c>
      <c r="Y313" s="134">
        <v>577</v>
      </c>
      <c r="Z313" s="436">
        <f t="shared" si="35"/>
        <v>0.66724436741767768</v>
      </c>
      <c r="AA313" s="430">
        <v>45262</v>
      </c>
      <c r="AB313" s="422">
        <f t="shared" si="36"/>
        <v>8.5060315496442926E-3</v>
      </c>
      <c r="AC313" s="219"/>
      <c r="AE313" s="89">
        <v>40723</v>
      </c>
      <c r="AF313" s="89">
        <f t="shared" si="37"/>
        <v>-40146</v>
      </c>
    </row>
    <row r="314" spans="1:32" ht="13.5" customHeight="1" x14ac:dyDescent="0.2">
      <c r="A314" s="236"/>
      <c r="B314" s="237"/>
      <c r="C314" s="857" t="s">
        <v>193</v>
      </c>
      <c r="D314" s="97" t="s">
        <v>335</v>
      </c>
      <c r="E314" s="134">
        <v>3</v>
      </c>
      <c r="F314" s="134">
        <v>0</v>
      </c>
      <c r="G314" s="134">
        <v>0</v>
      </c>
      <c r="H314" s="134">
        <v>0</v>
      </c>
      <c r="I314" s="134">
        <v>0</v>
      </c>
      <c r="J314" s="134">
        <v>0</v>
      </c>
      <c r="K314" s="134">
        <v>6</v>
      </c>
      <c r="L314" s="134">
        <v>0</v>
      </c>
      <c r="M314" s="134">
        <v>0</v>
      </c>
      <c r="N314" s="134">
        <v>0</v>
      </c>
      <c r="O314" s="134">
        <v>8</v>
      </c>
      <c r="P314" s="134">
        <v>0</v>
      </c>
      <c r="Q314" s="134">
        <v>1</v>
      </c>
      <c r="R314" s="134">
        <v>0</v>
      </c>
      <c r="S314" s="134">
        <v>0</v>
      </c>
      <c r="T314" s="134">
        <v>0</v>
      </c>
      <c r="U314" s="134">
        <v>0</v>
      </c>
      <c r="V314" s="134">
        <v>0</v>
      </c>
      <c r="W314" s="134">
        <v>32</v>
      </c>
      <c r="X314" s="134">
        <f t="shared" si="42"/>
        <v>50</v>
      </c>
      <c r="Y314" s="134">
        <v>80</v>
      </c>
      <c r="Z314" s="436">
        <f t="shared" si="35"/>
        <v>0.625</v>
      </c>
      <c r="AA314" s="430">
        <v>8541</v>
      </c>
      <c r="AB314" s="422">
        <f t="shared" si="36"/>
        <v>5.8541154431565393E-3</v>
      </c>
      <c r="AC314" s="219"/>
      <c r="AE314" s="89">
        <v>8480</v>
      </c>
      <c r="AF314" s="89">
        <f t="shared" si="37"/>
        <v>-8400</v>
      </c>
    </row>
    <row r="315" spans="1:32" ht="13.5" customHeight="1" x14ac:dyDescent="0.2">
      <c r="A315" s="236"/>
      <c r="B315" s="237"/>
      <c r="C315" s="857"/>
      <c r="D315" s="97" t="s">
        <v>77</v>
      </c>
      <c r="E315" s="134">
        <v>4</v>
      </c>
      <c r="F315" s="134">
        <v>0</v>
      </c>
      <c r="G315" s="134">
        <v>0</v>
      </c>
      <c r="H315" s="134">
        <v>0</v>
      </c>
      <c r="I315" s="134">
        <v>0</v>
      </c>
      <c r="J315" s="134">
        <v>0</v>
      </c>
      <c r="K315" s="134">
        <v>6</v>
      </c>
      <c r="L315" s="134">
        <v>0</v>
      </c>
      <c r="M315" s="134">
        <v>0</v>
      </c>
      <c r="N315" s="134">
        <v>0</v>
      </c>
      <c r="O315" s="134">
        <v>16</v>
      </c>
      <c r="P315" s="134">
        <v>0</v>
      </c>
      <c r="Q315" s="134">
        <v>1</v>
      </c>
      <c r="R315" s="134">
        <v>0</v>
      </c>
      <c r="S315" s="134">
        <v>0</v>
      </c>
      <c r="T315" s="134">
        <v>0</v>
      </c>
      <c r="U315" s="134">
        <v>0</v>
      </c>
      <c r="V315" s="134">
        <v>0</v>
      </c>
      <c r="W315" s="134">
        <v>34</v>
      </c>
      <c r="X315" s="134">
        <f t="shared" si="42"/>
        <v>61</v>
      </c>
      <c r="Y315" s="134">
        <v>82</v>
      </c>
      <c r="Z315" s="436">
        <f t="shared" si="35"/>
        <v>0.74390243902439024</v>
      </c>
      <c r="AA315" s="430">
        <v>8601</v>
      </c>
      <c r="AB315" s="422">
        <f t="shared" si="36"/>
        <v>7.0921985815602835E-3</v>
      </c>
      <c r="AC315" s="219"/>
      <c r="AE315" s="89">
        <v>8482</v>
      </c>
      <c r="AF315" s="89">
        <f t="shared" si="37"/>
        <v>-8400</v>
      </c>
    </row>
    <row r="316" spans="1:32" ht="13.5" customHeight="1" x14ac:dyDescent="0.2">
      <c r="A316" s="236"/>
      <c r="B316" s="237"/>
      <c r="C316" s="857" t="s">
        <v>194</v>
      </c>
      <c r="D316" s="97" t="s">
        <v>335</v>
      </c>
      <c r="E316" s="134">
        <v>0</v>
      </c>
      <c r="F316" s="134">
        <v>0</v>
      </c>
      <c r="G316" s="134">
        <v>0</v>
      </c>
      <c r="H316" s="134">
        <v>0</v>
      </c>
      <c r="I316" s="134">
        <v>0</v>
      </c>
      <c r="J316" s="134">
        <v>0</v>
      </c>
      <c r="K316" s="134">
        <v>0</v>
      </c>
      <c r="L316" s="134">
        <v>0</v>
      </c>
      <c r="M316" s="134">
        <v>0</v>
      </c>
      <c r="N316" s="134">
        <v>0</v>
      </c>
      <c r="O316" s="134">
        <v>0</v>
      </c>
      <c r="P316" s="134">
        <v>0</v>
      </c>
      <c r="Q316" s="134">
        <v>0</v>
      </c>
      <c r="R316" s="134">
        <v>0</v>
      </c>
      <c r="S316" s="134">
        <v>0</v>
      </c>
      <c r="T316" s="134">
        <v>0</v>
      </c>
      <c r="U316" s="134">
        <v>0</v>
      </c>
      <c r="V316" s="134">
        <v>0</v>
      </c>
      <c r="W316" s="134">
        <v>0</v>
      </c>
      <c r="X316" s="134">
        <f t="shared" si="42"/>
        <v>0</v>
      </c>
      <c r="Y316" s="134">
        <v>1</v>
      </c>
      <c r="Z316" s="436">
        <f t="shared" si="35"/>
        <v>0</v>
      </c>
      <c r="AA316" s="430">
        <v>53</v>
      </c>
      <c r="AB316" s="422">
        <f t="shared" si="36"/>
        <v>0</v>
      </c>
      <c r="AC316" s="219"/>
      <c r="AE316" s="89">
        <v>44</v>
      </c>
      <c r="AF316" s="89">
        <f t="shared" si="37"/>
        <v>-43</v>
      </c>
    </row>
    <row r="317" spans="1:32" ht="13.5" customHeight="1" x14ac:dyDescent="0.2">
      <c r="A317" s="236"/>
      <c r="B317" s="237"/>
      <c r="C317" s="857"/>
      <c r="D317" s="97" t="s">
        <v>77</v>
      </c>
      <c r="E317" s="134">
        <v>0</v>
      </c>
      <c r="F317" s="134">
        <v>0</v>
      </c>
      <c r="G317" s="134">
        <v>0</v>
      </c>
      <c r="H317" s="134">
        <v>0</v>
      </c>
      <c r="I317" s="134">
        <v>0</v>
      </c>
      <c r="J317" s="134">
        <v>0</v>
      </c>
      <c r="K317" s="134">
        <v>0</v>
      </c>
      <c r="L317" s="134">
        <v>0</v>
      </c>
      <c r="M317" s="134">
        <v>0</v>
      </c>
      <c r="N317" s="134">
        <v>0</v>
      </c>
      <c r="O317" s="134">
        <v>0</v>
      </c>
      <c r="P317" s="134">
        <v>0</v>
      </c>
      <c r="Q317" s="134">
        <v>0</v>
      </c>
      <c r="R317" s="134">
        <v>0</v>
      </c>
      <c r="S317" s="134">
        <v>0</v>
      </c>
      <c r="T317" s="134">
        <v>0</v>
      </c>
      <c r="U317" s="134">
        <v>0</v>
      </c>
      <c r="V317" s="134">
        <v>0</v>
      </c>
      <c r="W317" s="134">
        <v>0</v>
      </c>
      <c r="X317" s="134">
        <f t="shared" si="42"/>
        <v>0</v>
      </c>
      <c r="Y317" s="134">
        <v>6</v>
      </c>
      <c r="Z317" s="436">
        <f t="shared" si="35"/>
        <v>0</v>
      </c>
      <c r="AA317" s="430">
        <v>83</v>
      </c>
      <c r="AB317" s="422">
        <f t="shared" si="36"/>
        <v>0</v>
      </c>
      <c r="AC317" s="219"/>
      <c r="AE317" s="89">
        <v>66</v>
      </c>
      <c r="AF317" s="89">
        <f t="shared" si="37"/>
        <v>-60</v>
      </c>
    </row>
    <row r="318" spans="1:32" ht="13.5" customHeight="1" x14ac:dyDescent="0.2">
      <c r="A318" s="236"/>
      <c r="B318" s="235"/>
      <c r="C318" s="857" t="s">
        <v>195</v>
      </c>
      <c r="D318" s="97" t="s">
        <v>335</v>
      </c>
      <c r="E318" s="134">
        <v>0</v>
      </c>
      <c r="F318" s="134">
        <v>0</v>
      </c>
      <c r="G318" s="134">
        <v>0</v>
      </c>
      <c r="H318" s="134">
        <v>0</v>
      </c>
      <c r="I318" s="134">
        <v>0</v>
      </c>
      <c r="J318" s="134">
        <v>0</v>
      </c>
      <c r="K318" s="134">
        <v>0</v>
      </c>
      <c r="L318" s="134">
        <v>0</v>
      </c>
      <c r="M318" s="134">
        <v>0</v>
      </c>
      <c r="N318" s="134">
        <v>0</v>
      </c>
      <c r="O318" s="134">
        <v>0</v>
      </c>
      <c r="P318" s="134">
        <v>0</v>
      </c>
      <c r="Q318" s="134">
        <v>0</v>
      </c>
      <c r="R318" s="134">
        <v>0</v>
      </c>
      <c r="S318" s="134">
        <v>0</v>
      </c>
      <c r="T318" s="134">
        <v>0</v>
      </c>
      <c r="U318" s="134">
        <v>0</v>
      </c>
      <c r="V318" s="134">
        <v>0</v>
      </c>
      <c r="W318" s="134">
        <v>0</v>
      </c>
      <c r="X318" s="134">
        <f t="shared" si="42"/>
        <v>0</v>
      </c>
      <c r="Y318" s="134">
        <v>0</v>
      </c>
      <c r="Z318" s="436">
        <f t="shared" si="35"/>
        <v>0</v>
      </c>
      <c r="AA318" s="430">
        <v>253</v>
      </c>
      <c r="AB318" s="422">
        <f t="shared" si="36"/>
        <v>0</v>
      </c>
      <c r="AC318" s="219"/>
      <c r="AE318" s="89">
        <v>383</v>
      </c>
      <c r="AF318" s="89">
        <f t="shared" si="37"/>
        <v>-383</v>
      </c>
    </row>
    <row r="319" spans="1:32" ht="13.5" customHeight="1" x14ac:dyDescent="0.2">
      <c r="A319" s="236"/>
      <c r="B319" s="235"/>
      <c r="C319" s="857"/>
      <c r="D319" s="97" t="s">
        <v>77</v>
      </c>
      <c r="E319" s="134">
        <v>0</v>
      </c>
      <c r="F319" s="134">
        <v>0</v>
      </c>
      <c r="G319" s="134">
        <v>0</v>
      </c>
      <c r="H319" s="134">
        <v>0</v>
      </c>
      <c r="I319" s="134">
        <v>0</v>
      </c>
      <c r="J319" s="134">
        <v>0</v>
      </c>
      <c r="K319" s="134">
        <v>0</v>
      </c>
      <c r="L319" s="134">
        <v>0</v>
      </c>
      <c r="M319" s="134">
        <v>0</v>
      </c>
      <c r="N319" s="134">
        <v>0</v>
      </c>
      <c r="O319" s="134">
        <v>0</v>
      </c>
      <c r="P319" s="134">
        <v>0</v>
      </c>
      <c r="Q319" s="134">
        <v>0</v>
      </c>
      <c r="R319" s="134">
        <v>0</v>
      </c>
      <c r="S319" s="134">
        <v>0</v>
      </c>
      <c r="T319" s="134">
        <v>0</v>
      </c>
      <c r="U319" s="134">
        <v>0</v>
      </c>
      <c r="V319" s="134">
        <v>0</v>
      </c>
      <c r="W319" s="134">
        <v>0</v>
      </c>
      <c r="X319" s="134">
        <f t="shared" si="42"/>
        <v>0</v>
      </c>
      <c r="Y319" s="134">
        <v>0</v>
      </c>
      <c r="Z319" s="436">
        <f t="shared" si="35"/>
        <v>0</v>
      </c>
      <c r="AA319" s="430">
        <v>324</v>
      </c>
      <c r="AB319" s="422">
        <f t="shared" si="36"/>
        <v>0</v>
      </c>
      <c r="AC319" s="219"/>
      <c r="AE319" s="89">
        <v>515</v>
      </c>
      <c r="AF319" s="89">
        <f t="shared" si="37"/>
        <v>-515</v>
      </c>
    </row>
    <row r="320" spans="1:32" s="72" customFormat="1" ht="13.5" customHeight="1" x14ac:dyDescent="0.2">
      <c r="A320" s="237"/>
      <c r="B320" s="237"/>
      <c r="C320" s="217"/>
      <c r="D320" s="10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13"/>
      <c r="AA320" s="418"/>
      <c r="AB320" s="131"/>
      <c r="AC320" s="131"/>
    </row>
    <row r="321" spans="1:32" ht="21" customHeight="1" x14ac:dyDescent="0.2">
      <c r="A321" s="120" t="str">
        <f>$A$1</f>
        <v>６　令和３年度市町村別・国別訪日外国人宿泊者数（延べ人数）</v>
      </c>
      <c r="AA321" s="419"/>
      <c r="AE321" s="89"/>
      <c r="AF321" s="89"/>
    </row>
    <row r="322" spans="1:32" ht="13.5" customHeight="1" thickBot="1" x14ac:dyDescent="0.25">
      <c r="A322" s="89"/>
      <c r="Z322" s="122"/>
      <c r="AA322" s="420"/>
      <c r="AB322" s="122" t="s">
        <v>368</v>
      </c>
      <c r="AC322" s="122"/>
      <c r="AE322" s="89"/>
      <c r="AF322" s="89"/>
    </row>
    <row r="323" spans="1:32" s="114" customFormat="1" ht="13.5" customHeight="1" thickBot="1" x14ac:dyDescent="0.25">
      <c r="A323" s="123" t="s">
        <v>58</v>
      </c>
      <c r="B323" s="123" t="s">
        <v>344</v>
      </c>
      <c r="C323" s="216" t="s">
        <v>59</v>
      </c>
      <c r="D323" s="126" t="s">
        <v>60</v>
      </c>
      <c r="E323" s="127" t="s">
        <v>369</v>
      </c>
      <c r="F323" s="127" t="s">
        <v>370</v>
      </c>
      <c r="G323" s="127" t="s">
        <v>371</v>
      </c>
      <c r="H323" s="127" t="s">
        <v>372</v>
      </c>
      <c r="I323" s="127" t="s">
        <v>247</v>
      </c>
      <c r="J323" s="127" t="s">
        <v>304</v>
      </c>
      <c r="K323" s="127" t="s">
        <v>305</v>
      </c>
      <c r="L323" s="127" t="s">
        <v>306</v>
      </c>
      <c r="M323" s="127" t="s">
        <v>387</v>
      </c>
      <c r="N323" s="127" t="s">
        <v>385</v>
      </c>
      <c r="O323" s="127" t="s">
        <v>386</v>
      </c>
      <c r="P323" s="127" t="s">
        <v>248</v>
      </c>
      <c r="Q323" s="127" t="s">
        <v>249</v>
      </c>
      <c r="R323" s="127" t="s">
        <v>250</v>
      </c>
      <c r="S323" s="127" t="s">
        <v>251</v>
      </c>
      <c r="T323" s="127" t="s">
        <v>366</v>
      </c>
      <c r="U323" s="127" t="s">
        <v>252</v>
      </c>
      <c r="V323" s="127" t="s">
        <v>367</v>
      </c>
      <c r="W323" s="127" t="s">
        <v>309</v>
      </c>
      <c r="X323" s="128" t="s">
        <v>339</v>
      </c>
      <c r="Y323" s="129" t="str">
        <f>$Y$3</f>
        <v>Ｒ２年度</v>
      </c>
      <c r="Z323" s="435" t="s">
        <v>71</v>
      </c>
      <c r="AA323" s="440" t="s">
        <v>433</v>
      </c>
      <c r="AB323" s="421" t="s">
        <v>415</v>
      </c>
      <c r="AC323" s="218"/>
      <c r="AE323" s="114" t="s">
        <v>405</v>
      </c>
    </row>
    <row r="324" spans="1:32" ht="13.5" customHeight="1" x14ac:dyDescent="0.2">
      <c r="A324" s="860" t="s">
        <v>312</v>
      </c>
      <c r="B324" s="860" t="s">
        <v>312</v>
      </c>
      <c r="C324" s="857" t="s">
        <v>196</v>
      </c>
      <c r="D324" s="97" t="s">
        <v>335</v>
      </c>
      <c r="E324" s="134">
        <v>17</v>
      </c>
      <c r="F324" s="134">
        <v>10</v>
      </c>
      <c r="G324" s="134">
        <v>18</v>
      </c>
      <c r="H324" s="134">
        <v>3</v>
      </c>
      <c r="I324" s="134">
        <v>9</v>
      </c>
      <c r="J324" s="134">
        <v>0</v>
      </c>
      <c r="K324" s="134">
        <v>1</v>
      </c>
      <c r="L324" s="134">
        <v>0</v>
      </c>
      <c r="M324" s="134">
        <v>0</v>
      </c>
      <c r="N324" s="134">
        <v>0</v>
      </c>
      <c r="O324" s="134">
        <v>0</v>
      </c>
      <c r="P324" s="134">
        <v>0</v>
      </c>
      <c r="Q324" s="134">
        <v>3</v>
      </c>
      <c r="R324" s="134">
        <v>2</v>
      </c>
      <c r="S324" s="134">
        <v>7</v>
      </c>
      <c r="T324" s="134">
        <v>14</v>
      </c>
      <c r="U324" s="134">
        <v>1</v>
      </c>
      <c r="V324" s="134">
        <v>0</v>
      </c>
      <c r="W324" s="134">
        <v>68</v>
      </c>
      <c r="X324" s="134">
        <f>SUM(E324:W324)</f>
        <v>153</v>
      </c>
      <c r="Y324" s="134">
        <v>354</v>
      </c>
      <c r="Z324" s="436">
        <f t="shared" ref="Z324:Z383" si="43">IF(Y324=0,0,X324/Y324)</f>
        <v>0.43220338983050849</v>
      </c>
      <c r="AA324" s="430">
        <v>47516</v>
      </c>
      <c r="AB324" s="422">
        <f>IF(AA324=0,0,X324/AA324)</f>
        <v>3.2199680107753178E-3</v>
      </c>
      <c r="AC324" s="219"/>
      <c r="AE324" s="89">
        <v>46633</v>
      </c>
      <c r="AF324" s="89">
        <f>Y324-AE324</f>
        <v>-46279</v>
      </c>
    </row>
    <row r="325" spans="1:32" ht="13.5" customHeight="1" x14ac:dyDescent="0.2">
      <c r="A325" s="861"/>
      <c r="B325" s="861"/>
      <c r="C325" s="857"/>
      <c r="D325" s="97" t="s">
        <v>77</v>
      </c>
      <c r="E325" s="134">
        <v>17</v>
      </c>
      <c r="F325" s="134">
        <v>10</v>
      </c>
      <c r="G325" s="134">
        <v>18</v>
      </c>
      <c r="H325" s="134">
        <v>3</v>
      </c>
      <c r="I325" s="134">
        <v>9</v>
      </c>
      <c r="J325" s="134">
        <v>0</v>
      </c>
      <c r="K325" s="134">
        <v>1</v>
      </c>
      <c r="L325" s="134">
        <v>0</v>
      </c>
      <c r="M325" s="134">
        <v>0</v>
      </c>
      <c r="N325" s="134">
        <v>0</v>
      </c>
      <c r="O325" s="134">
        <v>0</v>
      </c>
      <c r="P325" s="134">
        <v>0</v>
      </c>
      <c r="Q325" s="134">
        <v>3</v>
      </c>
      <c r="R325" s="134">
        <v>2</v>
      </c>
      <c r="S325" s="134">
        <v>7</v>
      </c>
      <c r="T325" s="134">
        <v>14</v>
      </c>
      <c r="U325" s="134">
        <v>1</v>
      </c>
      <c r="V325" s="134">
        <v>0</v>
      </c>
      <c r="W325" s="134">
        <v>69</v>
      </c>
      <c r="X325" s="134">
        <f>SUM(E325:W325)</f>
        <v>154</v>
      </c>
      <c r="Y325" s="134">
        <v>357</v>
      </c>
      <c r="Z325" s="436">
        <f t="shared" si="43"/>
        <v>0.43137254901960786</v>
      </c>
      <c r="AA325" s="430">
        <v>48461</v>
      </c>
      <c r="AB325" s="422">
        <f t="shared" ref="AB325:AB383" si="44">IF(AA325=0,0,X325/AA325)</f>
        <v>3.1778130868120756E-3</v>
      </c>
      <c r="AC325" s="219"/>
      <c r="AE325" s="89">
        <v>47658</v>
      </c>
      <c r="AF325" s="89">
        <f t="shared" ref="AF325:AF383" si="45">Y325-AE325</f>
        <v>-47301</v>
      </c>
    </row>
    <row r="326" spans="1:32" ht="13.5" customHeight="1" x14ac:dyDescent="0.2">
      <c r="A326" s="236"/>
      <c r="B326" s="237"/>
      <c r="C326" s="857" t="s">
        <v>197</v>
      </c>
      <c r="D326" s="97" t="s">
        <v>335</v>
      </c>
      <c r="E326" s="134">
        <v>0</v>
      </c>
      <c r="F326" s="134">
        <v>0</v>
      </c>
      <c r="G326" s="134">
        <v>0</v>
      </c>
      <c r="H326" s="134">
        <v>0</v>
      </c>
      <c r="I326" s="134">
        <v>0</v>
      </c>
      <c r="J326" s="134">
        <v>0</v>
      </c>
      <c r="K326" s="134">
        <v>0</v>
      </c>
      <c r="L326" s="134">
        <v>0</v>
      </c>
      <c r="M326" s="134">
        <v>0</v>
      </c>
      <c r="N326" s="134">
        <v>0</v>
      </c>
      <c r="O326" s="134">
        <v>0</v>
      </c>
      <c r="P326" s="134">
        <v>0</v>
      </c>
      <c r="Q326" s="134">
        <v>0</v>
      </c>
      <c r="R326" s="134">
        <v>3</v>
      </c>
      <c r="S326" s="134">
        <v>0</v>
      </c>
      <c r="T326" s="134">
        <v>0</v>
      </c>
      <c r="U326" s="134">
        <v>0</v>
      </c>
      <c r="V326" s="134">
        <v>0</v>
      </c>
      <c r="W326" s="134">
        <v>0</v>
      </c>
      <c r="X326" s="134">
        <f t="shared" ref="X326:X349" si="46">SUM(E326:W326)</f>
        <v>3</v>
      </c>
      <c r="Y326" s="134">
        <v>12</v>
      </c>
      <c r="Z326" s="436">
        <f t="shared" si="43"/>
        <v>0.25</v>
      </c>
      <c r="AA326" s="430">
        <v>683</v>
      </c>
      <c r="AB326" s="422">
        <f t="shared" si="44"/>
        <v>4.3923865300146414E-3</v>
      </c>
      <c r="AC326" s="219"/>
      <c r="AE326" s="89">
        <v>541</v>
      </c>
      <c r="AF326" s="89">
        <f t="shared" si="45"/>
        <v>-529</v>
      </c>
    </row>
    <row r="327" spans="1:32" ht="13.5" customHeight="1" x14ac:dyDescent="0.2">
      <c r="A327" s="236"/>
      <c r="B327" s="237"/>
      <c r="C327" s="857"/>
      <c r="D327" s="97" t="s">
        <v>77</v>
      </c>
      <c r="E327" s="134">
        <v>0</v>
      </c>
      <c r="F327" s="134">
        <v>0</v>
      </c>
      <c r="G327" s="134">
        <v>0</v>
      </c>
      <c r="H327" s="134">
        <v>0</v>
      </c>
      <c r="I327" s="134">
        <v>0</v>
      </c>
      <c r="J327" s="134">
        <v>0</v>
      </c>
      <c r="K327" s="134">
        <v>0</v>
      </c>
      <c r="L327" s="134">
        <v>0</v>
      </c>
      <c r="M327" s="134">
        <v>0</v>
      </c>
      <c r="N327" s="134">
        <v>0</v>
      </c>
      <c r="O327" s="134">
        <v>0</v>
      </c>
      <c r="P327" s="134">
        <v>0</v>
      </c>
      <c r="Q327" s="134">
        <v>0</v>
      </c>
      <c r="R327" s="134">
        <v>3</v>
      </c>
      <c r="S327" s="134">
        <v>0</v>
      </c>
      <c r="T327" s="134">
        <v>0</v>
      </c>
      <c r="U327" s="134">
        <v>0</v>
      </c>
      <c r="V327" s="134">
        <v>0</v>
      </c>
      <c r="W327" s="134">
        <v>0</v>
      </c>
      <c r="X327" s="134">
        <f t="shared" si="46"/>
        <v>3</v>
      </c>
      <c r="Y327" s="134">
        <v>29</v>
      </c>
      <c r="Z327" s="436">
        <f t="shared" si="43"/>
        <v>0.10344827586206896</v>
      </c>
      <c r="AA327" s="430">
        <v>1128</v>
      </c>
      <c r="AB327" s="422">
        <f t="shared" si="44"/>
        <v>2.6595744680851063E-3</v>
      </c>
      <c r="AC327" s="219"/>
      <c r="AE327" s="89">
        <v>739</v>
      </c>
      <c r="AF327" s="89">
        <f t="shared" si="45"/>
        <v>-710</v>
      </c>
    </row>
    <row r="328" spans="1:32" ht="13.5" customHeight="1" x14ac:dyDescent="0.2">
      <c r="A328" s="236"/>
      <c r="B328" s="237"/>
      <c r="C328" s="857" t="s">
        <v>198</v>
      </c>
      <c r="D328" s="97" t="s">
        <v>335</v>
      </c>
      <c r="E328" s="134">
        <v>0</v>
      </c>
      <c r="F328" s="134">
        <v>0</v>
      </c>
      <c r="G328" s="134">
        <v>0</v>
      </c>
      <c r="H328" s="134">
        <v>0</v>
      </c>
      <c r="I328" s="134">
        <v>0</v>
      </c>
      <c r="J328" s="134">
        <v>0</v>
      </c>
      <c r="K328" s="134">
        <v>0</v>
      </c>
      <c r="L328" s="134">
        <v>0</v>
      </c>
      <c r="M328" s="134">
        <v>0</v>
      </c>
      <c r="N328" s="134">
        <v>0</v>
      </c>
      <c r="O328" s="134">
        <v>0</v>
      </c>
      <c r="P328" s="134">
        <v>0</v>
      </c>
      <c r="Q328" s="134">
        <v>0</v>
      </c>
      <c r="R328" s="134">
        <v>0</v>
      </c>
      <c r="S328" s="134">
        <v>0</v>
      </c>
      <c r="T328" s="134">
        <v>0</v>
      </c>
      <c r="U328" s="134">
        <v>0</v>
      </c>
      <c r="V328" s="134">
        <v>0</v>
      </c>
      <c r="W328" s="134">
        <v>0</v>
      </c>
      <c r="X328" s="134">
        <f t="shared" si="46"/>
        <v>0</v>
      </c>
      <c r="Y328" s="134">
        <v>0</v>
      </c>
      <c r="Z328" s="436">
        <f t="shared" si="43"/>
        <v>0</v>
      </c>
      <c r="AA328" s="430">
        <v>0</v>
      </c>
      <c r="AB328" s="422">
        <f t="shared" si="44"/>
        <v>0</v>
      </c>
      <c r="AC328" s="219"/>
      <c r="AE328" s="89">
        <v>2</v>
      </c>
      <c r="AF328" s="89">
        <f t="shared" si="45"/>
        <v>-2</v>
      </c>
    </row>
    <row r="329" spans="1:32" ht="13.5" customHeight="1" x14ac:dyDescent="0.2">
      <c r="A329" s="236"/>
      <c r="B329" s="237"/>
      <c r="C329" s="857"/>
      <c r="D329" s="97" t="s">
        <v>77</v>
      </c>
      <c r="E329" s="134">
        <v>0</v>
      </c>
      <c r="F329" s="134">
        <v>0</v>
      </c>
      <c r="G329" s="134">
        <v>0</v>
      </c>
      <c r="H329" s="134">
        <v>0</v>
      </c>
      <c r="I329" s="134">
        <v>0</v>
      </c>
      <c r="J329" s="134">
        <v>0</v>
      </c>
      <c r="K329" s="134">
        <v>0</v>
      </c>
      <c r="L329" s="134">
        <v>0</v>
      </c>
      <c r="M329" s="134">
        <v>0</v>
      </c>
      <c r="N329" s="134">
        <v>0</v>
      </c>
      <c r="O329" s="134">
        <v>0</v>
      </c>
      <c r="P329" s="134">
        <v>0</v>
      </c>
      <c r="Q329" s="134">
        <v>0</v>
      </c>
      <c r="R329" s="134">
        <v>0</v>
      </c>
      <c r="S329" s="134">
        <v>0</v>
      </c>
      <c r="T329" s="134">
        <v>0</v>
      </c>
      <c r="U329" s="134">
        <v>0</v>
      </c>
      <c r="V329" s="134">
        <v>0</v>
      </c>
      <c r="W329" s="134">
        <v>0</v>
      </c>
      <c r="X329" s="134">
        <f t="shared" si="46"/>
        <v>0</v>
      </c>
      <c r="Y329" s="134">
        <v>0</v>
      </c>
      <c r="Z329" s="436">
        <f t="shared" si="43"/>
        <v>0</v>
      </c>
      <c r="AA329" s="430">
        <v>0</v>
      </c>
      <c r="AB329" s="422">
        <f t="shared" si="44"/>
        <v>0</v>
      </c>
      <c r="AC329" s="219"/>
      <c r="AE329" s="89">
        <v>2</v>
      </c>
      <c r="AF329" s="89">
        <f t="shared" si="45"/>
        <v>-2</v>
      </c>
    </row>
    <row r="330" spans="1:32" ht="13.5" customHeight="1" x14ac:dyDescent="0.2">
      <c r="A330" s="236"/>
      <c r="B330" s="237"/>
      <c r="C330" s="857" t="s">
        <v>199</v>
      </c>
      <c r="D330" s="97" t="s">
        <v>335</v>
      </c>
      <c r="E330" s="134">
        <v>0</v>
      </c>
      <c r="F330" s="134">
        <v>0</v>
      </c>
      <c r="G330" s="134">
        <v>0</v>
      </c>
      <c r="H330" s="134">
        <v>0</v>
      </c>
      <c r="I330" s="134">
        <v>0</v>
      </c>
      <c r="J330" s="134">
        <v>0</v>
      </c>
      <c r="K330" s="134">
        <v>0</v>
      </c>
      <c r="L330" s="134">
        <v>0</v>
      </c>
      <c r="M330" s="134">
        <v>0</v>
      </c>
      <c r="N330" s="134">
        <v>0</v>
      </c>
      <c r="O330" s="134">
        <v>0</v>
      </c>
      <c r="P330" s="134">
        <v>0</v>
      </c>
      <c r="Q330" s="134">
        <v>0</v>
      </c>
      <c r="R330" s="134">
        <v>0</v>
      </c>
      <c r="S330" s="134">
        <v>0</v>
      </c>
      <c r="T330" s="134">
        <v>0</v>
      </c>
      <c r="U330" s="134">
        <v>0</v>
      </c>
      <c r="V330" s="134">
        <v>0</v>
      </c>
      <c r="W330" s="134">
        <v>0</v>
      </c>
      <c r="X330" s="134">
        <f t="shared" si="46"/>
        <v>0</v>
      </c>
      <c r="Y330" s="134">
        <v>0</v>
      </c>
      <c r="Z330" s="436">
        <f t="shared" si="43"/>
        <v>0</v>
      </c>
      <c r="AA330" s="430">
        <v>0</v>
      </c>
      <c r="AB330" s="422">
        <f t="shared" si="44"/>
        <v>0</v>
      </c>
      <c r="AC330" s="219"/>
      <c r="AE330" s="89">
        <v>5</v>
      </c>
      <c r="AF330" s="89">
        <f t="shared" si="45"/>
        <v>-5</v>
      </c>
    </row>
    <row r="331" spans="1:32" ht="13.5" customHeight="1" x14ac:dyDescent="0.2">
      <c r="A331" s="236"/>
      <c r="B331" s="237"/>
      <c r="C331" s="857"/>
      <c r="D331" s="97" t="s">
        <v>77</v>
      </c>
      <c r="E331" s="134">
        <v>0</v>
      </c>
      <c r="F331" s="134">
        <v>0</v>
      </c>
      <c r="G331" s="134">
        <v>0</v>
      </c>
      <c r="H331" s="134">
        <v>0</v>
      </c>
      <c r="I331" s="134">
        <v>0</v>
      </c>
      <c r="J331" s="134">
        <v>0</v>
      </c>
      <c r="K331" s="134">
        <v>0</v>
      </c>
      <c r="L331" s="134">
        <v>0</v>
      </c>
      <c r="M331" s="134">
        <v>0</v>
      </c>
      <c r="N331" s="134">
        <v>0</v>
      </c>
      <c r="O331" s="134">
        <v>0</v>
      </c>
      <c r="P331" s="134">
        <v>0</v>
      </c>
      <c r="Q331" s="134">
        <v>0</v>
      </c>
      <c r="R331" s="134">
        <v>0</v>
      </c>
      <c r="S331" s="134">
        <v>0</v>
      </c>
      <c r="T331" s="134">
        <v>0</v>
      </c>
      <c r="U331" s="134">
        <v>0</v>
      </c>
      <c r="V331" s="134">
        <v>0</v>
      </c>
      <c r="W331" s="134">
        <v>0</v>
      </c>
      <c r="X331" s="134">
        <f t="shared" si="46"/>
        <v>0</v>
      </c>
      <c r="Y331" s="134">
        <v>0</v>
      </c>
      <c r="Z331" s="436">
        <f t="shared" si="43"/>
        <v>0</v>
      </c>
      <c r="AA331" s="430">
        <v>0</v>
      </c>
      <c r="AB331" s="422">
        <f t="shared" si="44"/>
        <v>0</v>
      </c>
      <c r="AC331" s="219"/>
      <c r="AE331" s="89">
        <v>6</v>
      </c>
      <c r="AF331" s="89">
        <f t="shared" si="45"/>
        <v>-6</v>
      </c>
    </row>
    <row r="332" spans="1:32" ht="13.5" customHeight="1" x14ac:dyDescent="0.2">
      <c r="A332" s="236"/>
      <c r="B332" s="237"/>
      <c r="C332" s="857" t="s">
        <v>200</v>
      </c>
      <c r="D332" s="97" t="s">
        <v>335</v>
      </c>
      <c r="E332" s="134">
        <v>0</v>
      </c>
      <c r="F332" s="134">
        <v>0</v>
      </c>
      <c r="G332" s="134">
        <v>0</v>
      </c>
      <c r="H332" s="134">
        <v>0</v>
      </c>
      <c r="I332" s="134">
        <v>0</v>
      </c>
      <c r="J332" s="134">
        <v>0</v>
      </c>
      <c r="K332" s="134">
        <v>0</v>
      </c>
      <c r="L332" s="134">
        <v>0</v>
      </c>
      <c r="M332" s="134">
        <v>0</v>
      </c>
      <c r="N332" s="134">
        <v>0</v>
      </c>
      <c r="O332" s="134">
        <v>0</v>
      </c>
      <c r="P332" s="134">
        <v>0</v>
      </c>
      <c r="Q332" s="134">
        <v>0</v>
      </c>
      <c r="R332" s="134">
        <v>0</v>
      </c>
      <c r="S332" s="134">
        <v>0</v>
      </c>
      <c r="T332" s="134">
        <v>0</v>
      </c>
      <c r="U332" s="134">
        <v>0</v>
      </c>
      <c r="V332" s="134">
        <v>0</v>
      </c>
      <c r="W332" s="134">
        <v>0</v>
      </c>
      <c r="X332" s="134">
        <f t="shared" si="46"/>
        <v>0</v>
      </c>
      <c r="Y332" s="134">
        <v>0</v>
      </c>
      <c r="Z332" s="436">
        <f t="shared" si="43"/>
        <v>0</v>
      </c>
      <c r="AA332" s="430">
        <v>0</v>
      </c>
      <c r="AB332" s="422">
        <f t="shared" si="44"/>
        <v>0</v>
      </c>
      <c r="AC332" s="219"/>
      <c r="AE332" s="89">
        <v>0</v>
      </c>
      <c r="AF332" s="89">
        <f t="shared" si="45"/>
        <v>0</v>
      </c>
    </row>
    <row r="333" spans="1:32" ht="13.5" customHeight="1" x14ac:dyDescent="0.2">
      <c r="A333" s="236"/>
      <c r="B333" s="237"/>
      <c r="C333" s="857"/>
      <c r="D333" s="97" t="s">
        <v>77</v>
      </c>
      <c r="E333" s="134">
        <v>0</v>
      </c>
      <c r="F333" s="134">
        <v>0</v>
      </c>
      <c r="G333" s="134">
        <v>0</v>
      </c>
      <c r="H333" s="134">
        <v>0</v>
      </c>
      <c r="I333" s="134">
        <v>0</v>
      </c>
      <c r="J333" s="134">
        <v>0</v>
      </c>
      <c r="K333" s="134">
        <v>0</v>
      </c>
      <c r="L333" s="134">
        <v>0</v>
      </c>
      <c r="M333" s="134">
        <v>0</v>
      </c>
      <c r="N333" s="134">
        <v>0</v>
      </c>
      <c r="O333" s="134">
        <v>0</v>
      </c>
      <c r="P333" s="134">
        <v>0</v>
      </c>
      <c r="Q333" s="134">
        <v>0</v>
      </c>
      <c r="R333" s="134">
        <v>0</v>
      </c>
      <c r="S333" s="134">
        <v>0</v>
      </c>
      <c r="T333" s="134">
        <v>0</v>
      </c>
      <c r="U333" s="134">
        <v>0</v>
      </c>
      <c r="V333" s="134">
        <v>0</v>
      </c>
      <c r="W333" s="134">
        <v>0</v>
      </c>
      <c r="X333" s="134">
        <f t="shared" si="46"/>
        <v>0</v>
      </c>
      <c r="Y333" s="134">
        <v>0</v>
      </c>
      <c r="Z333" s="436">
        <f t="shared" si="43"/>
        <v>0</v>
      </c>
      <c r="AA333" s="430">
        <v>0</v>
      </c>
      <c r="AB333" s="422">
        <f t="shared" si="44"/>
        <v>0</v>
      </c>
      <c r="AC333" s="219"/>
      <c r="AE333" s="89">
        <v>0</v>
      </c>
      <c r="AF333" s="89">
        <f t="shared" si="45"/>
        <v>0</v>
      </c>
    </row>
    <row r="334" spans="1:32" ht="13.5" customHeight="1" x14ac:dyDescent="0.2">
      <c r="A334" s="236"/>
      <c r="B334" s="237"/>
      <c r="C334" s="857" t="s">
        <v>201</v>
      </c>
      <c r="D334" s="97" t="s">
        <v>335</v>
      </c>
      <c r="E334" s="134">
        <v>0</v>
      </c>
      <c r="F334" s="134">
        <v>0</v>
      </c>
      <c r="G334" s="134">
        <v>0</v>
      </c>
      <c r="H334" s="134">
        <v>0</v>
      </c>
      <c r="I334" s="134">
        <v>0</v>
      </c>
      <c r="J334" s="134">
        <v>0</v>
      </c>
      <c r="K334" s="134">
        <v>0</v>
      </c>
      <c r="L334" s="134">
        <v>0</v>
      </c>
      <c r="M334" s="134">
        <v>0</v>
      </c>
      <c r="N334" s="134">
        <v>0</v>
      </c>
      <c r="O334" s="134">
        <v>0</v>
      </c>
      <c r="P334" s="134">
        <v>0</v>
      </c>
      <c r="Q334" s="134">
        <v>0</v>
      </c>
      <c r="R334" s="134">
        <v>0</v>
      </c>
      <c r="S334" s="134">
        <v>0</v>
      </c>
      <c r="T334" s="134">
        <v>0</v>
      </c>
      <c r="U334" s="134">
        <v>0</v>
      </c>
      <c r="V334" s="134">
        <v>0</v>
      </c>
      <c r="W334" s="134">
        <v>0</v>
      </c>
      <c r="X334" s="134">
        <f t="shared" si="46"/>
        <v>0</v>
      </c>
      <c r="Y334" s="134">
        <v>4</v>
      </c>
      <c r="Z334" s="436">
        <f t="shared" si="43"/>
        <v>0</v>
      </c>
      <c r="AA334" s="430">
        <v>25</v>
      </c>
      <c r="AB334" s="422">
        <f t="shared" si="44"/>
        <v>0</v>
      </c>
      <c r="AC334" s="219"/>
      <c r="AE334" s="89">
        <v>47</v>
      </c>
      <c r="AF334" s="89">
        <f t="shared" si="45"/>
        <v>-43</v>
      </c>
    </row>
    <row r="335" spans="1:32" ht="13.5" customHeight="1" x14ac:dyDescent="0.2">
      <c r="A335" s="236"/>
      <c r="B335" s="237"/>
      <c r="C335" s="857"/>
      <c r="D335" s="97" t="s">
        <v>77</v>
      </c>
      <c r="E335" s="134">
        <v>0</v>
      </c>
      <c r="F335" s="134">
        <v>0</v>
      </c>
      <c r="G335" s="134">
        <v>0</v>
      </c>
      <c r="H335" s="134">
        <v>0</v>
      </c>
      <c r="I335" s="134">
        <v>0</v>
      </c>
      <c r="J335" s="134">
        <v>0</v>
      </c>
      <c r="K335" s="134">
        <v>0</v>
      </c>
      <c r="L335" s="134">
        <v>0</v>
      </c>
      <c r="M335" s="134">
        <v>0</v>
      </c>
      <c r="N335" s="134">
        <v>0</v>
      </c>
      <c r="O335" s="134">
        <v>0</v>
      </c>
      <c r="P335" s="134">
        <v>0</v>
      </c>
      <c r="Q335" s="134">
        <v>0</v>
      </c>
      <c r="R335" s="134">
        <v>0</v>
      </c>
      <c r="S335" s="134">
        <v>0</v>
      </c>
      <c r="T335" s="134">
        <v>0</v>
      </c>
      <c r="U335" s="134">
        <v>0</v>
      </c>
      <c r="V335" s="134">
        <v>0</v>
      </c>
      <c r="W335" s="134">
        <v>0</v>
      </c>
      <c r="X335" s="134">
        <f t="shared" si="46"/>
        <v>0</v>
      </c>
      <c r="Y335" s="134">
        <v>4</v>
      </c>
      <c r="Z335" s="436">
        <f t="shared" si="43"/>
        <v>0</v>
      </c>
      <c r="AA335" s="430">
        <v>25</v>
      </c>
      <c r="AB335" s="422">
        <f t="shared" si="44"/>
        <v>0</v>
      </c>
      <c r="AC335" s="219"/>
      <c r="AE335" s="89">
        <v>52</v>
      </c>
      <c r="AF335" s="89">
        <f t="shared" si="45"/>
        <v>-48</v>
      </c>
    </row>
    <row r="336" spans="1:32" ht="13.5" customHeight="1" x14ac:dyDescent="0.2">
      <c r="A336" s="236"/>
      <c r="B336" s="237"/>
      <c r="C336" s="857" t="s">
        <v>286</v>
      </c>
      <c r="D336" s="97" t="s">
        <v>335</v>
      </c>
      <c r="E336" s="134">
        <v>7</v>
      </c>
      <c r="F336" s="134">
        <v>0</v>
      </c>
      <c r="G336" s="134">
        <v>0</v>
      </c>
      <c r="H336" s="134">
        <v>0</v>
      </c>
      <c r="I336" s="134">
        <v>0</v>
      </c>
      <c r="J336" s="134">
        <v>0</v>
      </c>
      <c r="K336" s="134">
        <v>0</v>
      </c>
      <c r="L336" s="134">
        <v>0</v>
      </c>
      <c r="M336" s="134">
        <v>2</v>
      </c>
      <c r="N336" s="134">
        <v>0</v>
      </c>
      <c r="O336" s="134">
        <v>3</v>
      </c>
      <c r="P336" s="134">
        <v>1</v>
      </c>
      <c r="Q336" s="134">
        <v>1</v>
      </c>
      <c r="R336" s="134">
        <v>0</v>
      </c>
      <c r="S336" s="134">
        <v>0</v>
      </c>
      <c r="T336" s="134">
        <v>0</v>
      </c>
      <c r="U336" s="134">
        <v>0</v>
      </c>
      <c r="V336" s="134">
        <v>1</v>
      </c>
      <c r="W336" s="134">
        <v>0</v>
      </c>
      <c r="X336" s="134">
        <f t="shared" si="46"/>
        <v>15</v>
      </c>
      <c r="Y336" s="134">
        <v>46</v>
      </c>
      <c r="Z336" s="436">
        <f t="shared" si="43"/>
        <v>0.32608695652173914</v>
      </c>
      <c r="AA336" s="430">
        <v>1188</v>
      </c>
      <c r="AB336" s="422">
        <f t="shared" si="44"/>
        <v>1.2626262626262626E-2</v>
      </c>
      <c r="AC336" s="219"/>
      <c r="AE336" s="89">
        <v>560</v>
      </c>
      <c r="AF336" s="89">
        <f t="shared" si="45"/>
        <v>-514</v>
      </c>
    </row>
    <row r="337" spans="1:32" ht="13.5" customHeight="1" x14ac:dyDescent="0.2">
      <c r="A337" s="236"/>
      <c r="B337" s="237"/>
      <c r="C337" s="857"/>
      <c r="D337" s="97" t="s">
        <v>77</v>
      </c>
      <c r="E337" s="134">
        <v>8</v>
      </c>
      <c r="F337" s="134">
        <v>0</v>
      </c>
      <c r="G337" s="134">
        <v>0</v>
      </c>
      <c r="H337" s="134">
        <v>0</v>
      </c>
      <c r="I337" s="134">
        <v>0</v>
      </c>
      <c r="J337" s="134">
        <v>0</v>
      </c>
      <c r="K337" s="134">
        <v>0</v>
      </c>
      <c r="L337" s="134">
        <v>0</v>
      </c>
      <c r="M337" s="134">
        <v>2</v>
      </c>
      <c r="N337" s="134">
        <v>0</v>
      </c>
      <c r="O337" s="134">
        <v>3</v>
      </c>
      <c r="P337" s="134">
        <v>1</v>
      </c>
      <c r="Q337" s="134">
        <v>2</v>
      </c>
      <c r="R337" s="134">
        <v>0</v>
      </c>
      <c r="S337" s="134">
        <v>0</v>
      </c>
      <c r="T337" s="134">
        <v>0</v>
      </c>
      <c r="U337" s="134">
        <v>0</v>
      </c>
      <c r="V337" s="134">
        <v>2</v>
      </c>
      <c r="W337" s="134">
        <v>0</v>
      </c>
      <c r="X337" s="134">
        <f t="shared" si="46"/>
        <v>18</v>
      </c>
      <c r="Y337" s="134">
        <v>55</v>
      </c>
      <c r="Z337" s="436">
        <f t="shared" si="43"/>
        <v>0.32727272727272727</v>
      </c>
      <c r="AA337" s="430">
        <v>1305</v>
      </c>
      <c r="AB337" s="422">
        <f>IF(AA337=0,0,X337/AA337)</f>
        <v>1.3793103448275862E-2</v>
      </c>
      <c r="AC337" s="219"/>
      <c r="AE337" s="89">
        <v>598</v>
      </c>
      <c r="AF337" s="89">
        <f t="shared" si="45"/>
        <v>-543</v>
      </c>
    </row>
    <row r="338" spans="1:32" ht="13.5" customHeight="1" x14ac:dyDescent="0.2">
      <c r="A338" s="236"/>
      <c r="B338" s="237"/>
      <c r="C338" s="857" t="s">
        <v>202</v>
      </c>
      <c r="D338" s="97" t="s">
        <v>335</v>
      </c>
      <c r="E338" s="134">
        <v>0</v>
      </c>
      <c r="F338" s="134">
        <v>0</v>
      </c>
      <c r="G338" s="134">
        <v>0</v>
      </c>
      <c r="H338" s="134">
        <v>0</v>
      </c>
      <c r="I338" s="134">
        <v>0</v>
      </c>
      <c r="J338" s="134">
        <v>0</v>
      </c>
      <c r="K338" s="134">
        <v>0</v>
      </c>
      <c r="L338" s="134">
        <v>0</v>
      </c>
      <c r="M338" s="134">
        <v>0</v>
      </c>
      <c r="N338" s="134">
        <v>0</v>
      </c>
      <c r="O338" s="134">
        <v>0</v>
      </c>
      <c r="P338" s="134">
        <v>0</v>
      </c>
      <c r="Q338" s="134">
        <v>0</v>
      </c>
      <c r="R338" s="134">
        <v>0</v>
      </c>
      <c r="S338" s="134">
        <v>0</v>
      </c>
      <c r="T338" s="134">
        <v>0</v>
      </c>
      <c r="U338" s="134">
        <v>0</v>
      </c>
      <c r="V338" s="134">
        <v>0</v>
      </c>
      <c r="W338" s="134">
        <v>0</v>
      </c>
      <c r="X338" s="134">
        <f t="shared" si="46"/>
        <v>0</v>
      </c>
      <c r="Y338" s="134">
        <v>0</v>
      </c>
      <c r="Z338" s="436">
        <f t="shared" si="43"/>
        <v>0</v>
      </c>
      <c r="AA338" s="430">
        <v>23</v>
      </c>
      <c r="AB338" s="422">
        <f t="shared" si="44"/>
        <v>0</v>
      </c>
      <c r="AC338" s="219"/>
      <c r="AE338" s="89">
        <v>17</v>
      </c>
      <c r="AF338" s="89">
        <f t="shared" si="45"/>
        <v>-17</v>
      </c>
    </row>
    <row r="339" spans="1:32" ht="13.5" customHeight="1" x14ac:dyDescent="0.2">
      <c r="A339" s="236"/>
      <c r="B339" s="237"/>
      <c r="C339" s="857"/>
      <c r="D339" s="97" t="s">
        <v>77</v>
      </c>
      <c r="E339" s="134">
        <v>0</v>
      </c>
      <c r="F339" s="134">
        <v>0</v>
      </c>
      <c r="G339" s="134">
        <v>0</v>
      </c>
      <c r="H339" s="134">
        <v>0</v>
      </c>
      <c r="I339" s="134">
        <v>0</v>
      </c>
      <c r="J339" s="134">
        <v>0</v>
      </c>
      <c r="K339" s="134">
        <v>0</v>
      </c>
      <c r="L339" s="134">
        <v>0</v>
      </c>
      <c r="M339" s="134">
        <v>0</v>
      </c>
      <c r="N339" s="134">
        <v>0</v>
      </c>
      <c r="O339" s="134">
        <v>0</v>
      </c>
      <c r="P339" s="134">
        <v>0</v>
      </c>
      <c r="Q339" s="134">
        <v>0</v>
      </c>
      <c r="R339" s="134">
        <v>0</v>
      </c>
      <c r="S339" s="134">
        <v>0</v>
      </c>
      <c r="T339" s="134">
        <v>0</v>
      </c>
      <c r="U339" s="134">
        <v>0</v>
      </c>
      <c r="V339" s="134">
        <v>0</v>
      </c>
      <c r="W339" s="134">
        <v>0</v>
      </c>
      <c r="X339" s="134">
        <f t="shared" si="46"/>
        <v>0</v>
      </c>
      <c r="Y339" s="134">
        <v>0</v>
      </c>
      <c r="Z339" s="436">
        <f t="shared" si="43"/>
        <v>0</v>
      </c>
      <c r="AA339" s="430">
        <v>23</v>
      </c>
      <c r="AB339" s="422">
        <f t="shared" si="44"/>
        <v>0</v>
      </c>
      <c r="AC339" s="219"/>
      <c r="AE339" s="89">
        <v>17</v>
      </c>
      <c r="AF339" s="89">
        <f t="shared" si="45"/>
        <v>-17</v>
      </c>
    </row>
    <row r="340" spans="1:32" ht="13.5" customHeight="1" x14ac:dyDescent="0.2">
      <c r="A340" s="236"/>
      <c r="B340" s="237"/>
      <c r="C340" s="857" t="s">
        <v>203</v>
      </c>
      <c r="D340" s="97" t="s">
        <v>335</v>
      </c>
      <c r="E340" s="134">
        <v>0</v>
      </c>
      <c r="F340" s="134">
        <v>0</v>
      </c>
      <c r="G340" s="134">
        <v>0</v>
      </c>
      <c r="H340" s="134">
        <v>0</v>
      </c>
      <c r="I340" s="134">
        <v>0</v>
      </c>
      <c r="J340" s="134">
        <v>0</v>
      </c>
      <c r="K340" s="134">
        <v>0</v>
      </c>
      <c r="L340" s="134">
        <v>0</v>
      </c>
      <c r="M340" s="134">
        <v>0</v>
      </c>
      <c r="N340" s="134">
        <v>0</v>
      </c>
      <c r="O340" s="134">
        <v>0</v>
      </c>
      <c r="P340" s="134">
        <v>0</v>
      </c>
      <c r="Q340" s="134">
        <v>0</v>
      </c>
      <c r="R340" s="134">
        <v>0</v>
      </c>
      <c r="S340" s="134">
        <v>0</v>
      </c>
      <c r="T340" s="134">
        <v>0</v>
      </c>
      <c r="U340" s="134">
        <v>0</v>
      </c>
      <c r="V340" s="134">
        <v>0</v>
      </c>
      <c r="W340" s="134">
        <v>0</v>
      </c>
      <c r="X340" s="134">
        <f t="shared" si="46"/>
        <v>0</v>
      </c>
      <c r="Y340" s="134">
        <v>0</v>
      </c>
      <c r="Z340" s="436">
        <f t="shared" si="43"/>
        <v>0</v>
      </c>
      <c r="AA340" s="430">
        <v>136</v>
      </c>
      <c r="AB340" s="422">
        <f t="shared" si="44"/>
        <v>0</v>
      </c>
      <c r="AC340" s="219"/>
      <c r="AE340" s="89">
        <v>164</v>
      </c>
      <c r="AF340" s="89">
        <f t="shared" si="45"/>
        <v>-164</v>
      </c>
    </row>
    <row r="341" spans="1:32" ht="13.5" customHeight="1" x14ac:dyDescent="0.2">
      <c r="A341" s="236"/>
      <c r="B341" s="237"/>
      <c r="C341" s="857"/>
      <c r="D341" s="97" t="s">
        <v>77</v>
      </c>
      <c r="E341" s="134">
        <v>0</v>
      </c>
      <c r="F341" s="134">
        <v>0</v>
      </c>
      <c r="G341" s="134">
        <v>0</v>
      </c>
      <c r="H341" s="134">
        <v>0</v>
      </c>
      <c r="I341" s="134">
        <v>0</v>
      </c>
      <c r="J341" s="134">
        <v>0</v>
      </c>
      <c r="K341" s="134">
        <v>0</v>
      </c>
      <c r="L341" s="134">
        <v>0</v>
      </c>
      <c r="M341" s="134">
        <v>0</v>
      </c>
      <c r="N341" s="134">
        <v>0</v>
      </c>
      <c r="O341" s="134">
        <v>0</v>
      </c>
      <c r="P341" s="134">
        <v>0</v>
      </c>
      <c r="Q341" s="134">
        <v>0</v>
      </c>
      <c r="R341" s="134">
        <v>0</v>
      </c>
      <c r="S341" s="134">
        <v>0</v>
      </c>
      <c r="T341" s="134">
        <v>0</v>
      </c>
      <c r="U341" s="134">
        <v>0</v>
      </c>
      <c r="V341" s="134">
        <v>0</v>
      </c>
      <c r="W341" s="134">
        <v>0</v>
      </c>
      <c r="X341" s="134">
        <f t="shared" si="46"/>
        <v>0</v>
      </c>
      <c r="Y341" s="134">
        <v>0</v>
      </c>
      <c r="Z341" s="436">
        <f t="shared" si="43"/>
        <v>0</v>
      </c>
      <c r="AA341" s="430">
        <v>136</v>
      </c>
      <c r="AB341" s="422">
        <f t="shared" si="44"/>
        <v>0</v>
      </c>
      <c r="AC341" s="219"/>
      <c r="AE341" s="89">
        <v>164</v>
      </c>
      <c r="AF341" s="89">
        <f t="shared" si="45"/>
        <v>-164</v>
      </c>
    </row>
    <row r="342" spans="1:32" ht="13.5" customHeight="1" x14ac:dyDescent="0.2">
      <c r="A342" s="236"/>
      <c r="B342" s="237"/>
      <c r="C342" s="857" t="s">
        <v>204</v>
      </c>
      <c r="D342" s="97" t="s">
        <v>335</v>
      </c>
      <c r="E342" s="134">
        <v>0</v>
      </c>
      <c r="F342" s="134">
        <v>0</v>
      </c>
      <c r="G342" s="134">
        <v>0</v>
      </c>
      <c r="H342" s="134">
        <v>0</v>
      </c>
      <c r="I342" s="134">
        <v>0</v>
      </c>
      <c r="J342" s="134">
        <v>0</v>
      </c>
      <c r="K342" s="134">
        <v>0</v>
      </c>
      <c r="L342" s="134">
        <v>0</v>
      </c>
      <c r="M342" s="134">
        <v>0</v>
      </c>
      <c r="N342" s="134">
        <v>0</v>
      </c>
      <c r="O342" s="134">
        <v>0</v>
      </c>
      <c r="P342" s="134">
        <v>0</v>
      </c>
      <c r="Q342" s="134">
        <v>0</v>
      </c>
      <c r="R342" s="134">
        <v>0</v>
      </c>
      <c r="S342" s="134">
        <v>0</v>
      </c>
      <c r="T342" s="134">
        <v>0</v>
      </c>
      <c r="U342" s="134">
        <v>0</v>
      </c>
      <c r="V342" s="134">
        <v>0</v>
      </c>
      <c r="W342" s="134">
        <v>0</v>
      </c>
      <c r="X342" s="134">
        <f t="shared" si="46"/>
        <v>0</v>
      </c>
      <c r="Y342" s="134">
        <v>0</v>
      </c>
      <c r="Z342" s="436">
        <f t="shared" si="43"/>
        <v>0</v>
      </c>
      <c r="AA342" s="430">
        <v>41</v>
      </c>
      <c r="AB342" s="422">
        <f t="shared" si="44"/>
        <v>0</v>
      </c>
      <c r="AC342" s="219"/>
      <c r="AE342" s="89">
        <v>9</v>
      </c>
      <c r="AF342" s="89">
        <f t="shared" si="45"/>
        <v>-9</v>
      </c>
    </row>
    <row r="343" spans="1:32" ht="13.5" customHeight="1" x14ac:dyDescent="0.2">
      <c r="A343" s="236"/>
      <c r="B343" s="237"/>
      <c r="C343" s="857"/>
      <c r="D343" s="97" t="s">
        <v>77</v>
      </c>
      <c r="E343" s="134">
        <v>0</v>
      </c>
      <c r="F343" s="134">
        <v>0</v>
      </c>
      <c r="G343" s="134">
        <v>0</v>
      </c>
      <c r="H343" s="134">
        <v>0</v>
      </c>
      <c r="I343" s="134">
        <v>0</v>
      </c>
      <c r="J343" s="134">
        <v>0</v>
      </c>
      <c r="K343" s="134">
        <v>0</v>
      </c>
      <c r="L343" s="134">
        <v>0</v>
      </c>
      <c r="M343" s="134">
        <v>0</v>
      </c>
      <c r="N343" s="134">
        <v>0</v>
      </c>
      <c r="O343" s="134">
        <v>0</v>
      </c>
      <c r="P343" s="134">
        <v>0</v>
      </c>
      <c r="Q343" s="134">
        <v>0</v>
      </c>
      <c r="R343" s="134">
        <v>0</v>
      </c>
      <c r="S343" s="134">
        <v>0</v>
      </c>
      <c r="T343" s="134">
        <v>0</v>
      </c>
      <c r="U343" s="134">
        <v>0</v>
      </c>
      <c r="V343" s="134">
        <v>0</v>
      </c>
      <c r="W343" s="134">
        <v>0</v>
      </c>
      <c r="X343" s="134">
        <f t="shared" si="46"/>
        <v>0</v>
      </c>
      <c r="Y343" s="134">
        <v>0</v>
      </c>
      <c r="Z343" s="436">
        <f t="shared" si="43"/>
        <v>0</v>
      </c>
      <c r="AA343" s="430">
        <v>41</v>
      </c>
      <c r="AB343" s="422">
        <f t="shared" si="44"/>
        <v>0</v>
      </c>
      <c r="AC343" s="219"/>
      <c r="AE343" s="89">
        <v>9</v>
      </c>
      <c r="AF343" s="89">
        <f t="shared" si="45"/>
        <v>-9</v>
      </c>
    </row>
    <row r="344" spans="1:32" ht="13.5" customHeight="1" x14ac:dyDescent="0.2">
      <c r="A344" s="236"/>
      <c r="B344" s="237"/>
      <c r="C344" s="857" t="s">
        <v>205</v>
      </c>
      <c r="D344" s="97" t="s">
        <v>335</v>
      </c>
      <c r="E344" s="134">
        <v>0</v>
      </c>
      <c r="F344" s="134">
        <v>0</v>
      </c>
      <c r="G344" s="134">
        <v>0</v>
      </c>
      <c r="H344" s="134">
        <v>0</v>
      </c>
      <c r="I344" s="134">
        <v>0</v>
      </c>
      <c r="J344" s="134">
        <v>0</v>
      </c>
      <c r="K344" s="134">
        <v>0</v>
      </c>
      <c r="L344" s="134">
        <v>0</v>
      </c>
      <c r="M344" s="134">
        <v>0</v>
      </c>
      <c r="N344" s="134">
        <v>0</v>
      </c>
      <c r="O344" s="134">
        <v>4</v>
      </c>
      <c r="P344" s="134">
        <v>0</v>
      </c>
      <c r="Q344" s="134">
        <v>0</v>
      </c>
      <c r="R344" s="134">
        <v>0</v>
      </c>
      <c r="S344" s="134">
        <v>0</v>
      </c>
      <c r="T344" s="134">
        <v>0</v>
      </c>
      <c r="U344" s="134">
        <v>0</v>
      </c>
      <c r="V344" s="134">
        <v>0</v>
      </c>
      <c r="W344" s="134">
        <v>0</v>
      </c>
      <c r="X344" s="134">
        <f t="shared" si="46"/>
        <v>4</v>
      </c>
      <c r="Y344" s="134">
        <v>2</v>
      </c>
      <c r="Z344" s="436">
        <f t="shared" si="43"/>
        <v>2</v>
      </c>
      <c r="AA344" s="430">
        <v>44</v>
      </c>
      <c r="AB344" s="422">
        <f t="shared" si="44"/>
        <v>9.0909090909090912E-2</v>
      </c>
      <c r="AC344" s="219"/>
      <c r="AE344" s="89">
        <v>15</v>
      </c>
      <c r="AF344" s="89">
        <f t="shared" si="45"/>
        <v>-13</v>
      </c>
    </row>
    <row r="345" spans="1:32" ht="13.5" customHeight="1" x14ac:dyDescent="0.2">
      <c r="A345" s="236"/>
      <c r="B345" s="237"/>
      <c r="C345" s="857"/>
      <c r="D345" s="97" t="s">
        <v>77</v>
      </c>
      <c r="E345" s="134">
        <v>0</v>
      </c>
      <c r="F345" s="134">
        <v>0</v>
      </c>
      <c r="G345" s="134">
        <v>0</v>
      </c>
      <c r="H345" s="134">
        <v>0</v>
      </c>
      <c r="I345" s="134">
        <v>0</v>
      </c>
      <c r="J345" s="134">
        <v>0</v>
      </c>
      <c r="K345" s="134">
        <v>0</v>
      </c>
      <c r="L345" s="134">
        <v>0</v>
      </c>
      <c r="M345" s="134">
        <v>0</v>
      </c>
      <c r="N345" s="134">
        <v>0</v>
      </c>
      <c r="O345" s="134">
        <v>6</v>
      </c>
      <c r="P345" s="134">
        <v>0</v>
      </c>
      <c r="Q345" s="134">
        <v>0</v>
      </c>
      <c r="R345" s="134">
        <v>0</v>
      </c>
      <c r="S345" s="134">
        <v>0</v>
      </c>
      <c r="T345" s="134">
        <v>0</v>
      </c>
      <c r="U345" s="134">
        <v>0</v>
      </c>
      <c r="V345" s="134">
        <v>0</v>
      </c>
      <c r="W345" s="134">
        <v>0</v>
      </c>
      <c r="X345" s="134">
        <f t="shared" si="46"/>
        <v>6</v>
      </c>
      <c r="Y345" s="134">
        <v>2</v>
      </c>
      <c r="Z345" s="436">
        <f t="shared" si="43"/>
        <v>3</v>
      </c>
      <c r="AA345" s="430">
        <v>45</v>
      </c>
      <c r="AB345" s="422">
        <f>IF(AA345=0,0,X345/AA345)</f>
        <v>0.13333333333333333</v>
      </c>
      <c r="AC345" s="219"/>
      <c r="AE345" s="89">
        <v>20</v>
      </c>
      <c r="AF345" s="89">
        <f t="shared" si="45"/>
        <v>-18</v>
      </c>
    </row>
    <row r="346" spans="1:32" ht="13.5" customHeight="1" x14ac:dyDescent="0.2">
      <c r="A346" s="236"/>
      <c r="B346" s="235"/>
      <c r="C346" s="857" t="s">
        <v>206</v>
      </c>
      <c r="D346" s="97" t="s">
        <v>335</v>
      </c>
      <c r="E346" s="134">
        <v>0</v>
      </c>
      <c r="F346" s="134">
        <v>0</v>
      </c>
      <c r="G346" s="134">
        <v>0</v>
      </c>
      <c r="H346" s="134">
        <v>0</v>
      </c>
      <c r="I346" s="134">
        <v>0</v>
      </c>
      <c r="J346" s="134">
        <v>0</v>
      </c>
      <c r="K346" s="134">
        <v>0</v>
      </c>
      <c r="L346" s="134">
        <v>0</v>
      </c>
      <c r="M346" s="134">
        <v>0</v>
      </c>
      <c r="N346" s="134">
        <v>0</v>
      </c>
      <c r="O346" s="134">
        <v>0</v>
      </c>
      <c r="P346" s="134">
        <v>0</v>
      </c>
      <c r="Q346" s="134">
        <v>0</v>
      </c>
      <c r="R346" s="134">
        <v>0</v>
      </c>
      <c r="S346" s="134">
        <v>0</v>
      </c>
      <c r="T346" s="134">
        <v>0</v>
      </c>
      <c r="U346" s="134">
        <v>0</v>
      </c>
      <c r="V346" s="134">
        <v>0</v>
      </c>
      <c r="W346" s="134">
        <v>0</v>
      </c>
      <c r="X346" s="134">
        <f t="shared" si="46"/>
        <v>0</v>
      </c>
      <c r="Y346" s="134">
        <v>1</v>
      </c>
      <c r="Z346" s="436">
        <f t="shared" si="43"/>
        <v>0</v>
      </c>
      <c r="AA346" s="430">
        <v>219</v>
      </c>
      <c r="AB346" s="422">
        <f t="shared" si="44"/>
        <v>0</v>
      </c>
      <c r="AC346" s="219"/>
      <c r="AE346" s="89">
        <v>60</v>
      </c>
      <c r="AF346" s="89">
        <f t="shared" si="45"/>
        <v>-59</v>
      </c>
    </row>
    <row r="347" spans="1:32" ht="13.5" customHeight="1" x14ac:dyDescent="0.2">
      <c r="A347" s="236"/>
      <c r="B347" s="235"/>
      <c r="C347" s="857"/>
      <c r="D347" s="97" t="s">
        <v>77</v>
      </c>
      <c r="E347" s="134">
        <v>0</v>
      </c>
      <c r="F347" s="134">
        <v>0</v>
      </c>
      <c r="G347" s="134">
        <v>0</v>
      </c>
      <c r="H347" s="134">
        <v>0</v>
      </c>
      <c r="I347" s="134">
        <v>0</v>
      </c>
      <c r="J347" s="134">
        <v>0</v>
      </c>
      <c r="K347" s="134">
        <v>0</v>
      </c>
      <c r="L347" s="134">
        <v>0</v>
      </c>
      <c r="M347" s="134">
        <v>0</v>
      </c>
      <c r="N347" s="134">
        <v>0</v>
      </c>
      <c r="O347" s="134">
        <v>0</v>
      </c>
      <c r="P347" s="134">
        <v>0</v>
      </c>
      <c r="Q347" s="134">
        <v>0</v>
      </c>
      <c r="R347" s="134">
        <v>0</v>
      </c>
      <c r="S347" s="134">
        <v>0</v>
      </c>
      <c r="T347" s="134">
        <v>0</v>
      </c>
      <c r="U347" s="134">
        <v>0</v>
      </c>
      <c r="V347" s="134">
        <v>0</v>
      </c>
      <c r="W347" s="134">
        <v>0</v>
      </c>
      <c r="X347" s="134">
        <f t="shared" si="46"/>
        <v>0</v>
      </c>
      <c r="Y347" s="134">
        <v>1</v>
      </c>
      <c r="Z347" s="436">
        <f t="shared" si="43"/>
        <v>0</v>
      </c>
      <c r="AA347" s="430">
        <v>277</v>
      </c>
      <c r="AB347" s="422">
        <f t="shared" si="44"/>
        <v>0</v>
      </c>
      <c r="AC347" s="219"/>
      <c r="AE347" s="89">
        <v>68</v>
      </c>
      <c r="AF347" s="89">
        <f t="shared" si="45"/>
        <v>-67</v>
      </c>
    </row>
    <row r="348" spans="1:32" ht="13.5" customHeight="1" x14ac:dyDescent="0.2">
      <c r="A348" s="236"/>
      <c r="B348" s="235"/>
      <c r="C348" s="857" t="s">
        <v>296</v>
      </c>
      <c r="D348" s="97" t="s">
        <v>335</v>
      </c>
      <c r="E348" s="134">
        <v>0</v>
      </c>
      <c r="F348" s="134">
        <v>0</v>
      </c>
      <c r="G348" s="134">
        <v>0</v>
      </c>
      <c r="H348" s="134">
        <v>0</v>
      </c>
      <c r="I348" s="134">
        <v>0</v>
      </c>
      <c r="J348" s="134">
        <v>0</v>
      </c>
      <c r="K348" s="134">
        <v>0</v>
      </c>
      <c r="L348" s="134">
        <v>0</v>
      </c>
      <c r="M348" s="134">
        <v>0</v>
      </c>
      <c r="N348" s="134">
        <v>0</v>
      </c>
      <c r="O348" s="134">
        <v>0</v>
      </c>
      <c r="P348" s="134">
        <v>0</v>
      </c>
      <c r="Q348" s="134">
        <v>0</v>
      </c>
      <c r="R348" s="134">
        <v>0</v>
      </c>
      <c r="S348" s="134">
        <v>0</v>
      </c>
      <c r="T348" s="134">
        <v>0</v>
      </c>
      <c r="U348" s="134">
        <v>0</v>
      </c>
      <c r="V348" s="134">
        <v>0</v>
      </c>
      <c r="W348" s="134">
        <v>0</v>
      </c>
      <c r="X348" s="134">
        <f t="shared" si="46"/>
        <v>0</v>
      </c>
      <c r="Y348" s="134">
        <v>0</v>
      </c>
      <c r="Z348" s="436">
        <f t="shared" si="43"/>
        <v>0</v>
      </c>
      <c r="AA348" s="430">
        <v>57</v>
      </c>
      <c r="AB348" s="422">
        <f t="shared" si="44"/>
        <v>0</v>
      </c>
      <c r="AC348" s="219"/>
      <c r="AE348" s="89">
        <v>141</v>
      </c>
      <c r="AF348" s="89">
        <f t="shared" si="45"/>
        <v>-141</v>
      </c>
    </row>
    <row r="349" spans="1:32" ht="13.5" customHeight="1" thickBot="1" x14ac:dyDescent="0.25">
      <c r="A349" s="236"/>
      <c r="B349" s="235"/>
      <c r="C349" s="858"/>
      <c r="D349" s="99" t="s">
        <v>77</v>
      </c>
      <c r="E349" s="135">
        <v>0</v>
      </c>
      <c r="F349" s="135">
        <v>0</v>
      </c>
      <c r="G349" s="135">
        <v>0</v>
      </c>
      <c r="H349" s="135">
        <v>0</v>
      </c>
      <c r="I349" s="135">
        <v>0</v>
      </c>
      <c r="J349" s="135">
        <v>0</v>
      </c>
      <c r="K349" s="135">
        <v>0</v>
      </c>
      <c r="L349" s="135">
        <v>0</v>
      </c>
      <c r="M349" s="135">
        <v>0</v>
      </c>
      <c r="N349" s="135">
        <v>0</v>
      </c>
      <c r="O349" s="135">
        <v>0</v>
      </c>
      <c r="P349" s="135">
        <v>0</v>
      </c>
      <c r="Q349" s="135">
        <v>0</v>
      </c>
      <c r="R349" s="135">
        <v>0</v>
      </c>
      <c r="S349" s="135">
        <v>0</v>
      </c>
      <c r="T349" s="135">
        <v>0</v>
      </c>
      <c r="U349" s="135">
        <v>0</v>
      </c>
      <c r="V349" s="135">
        <v>0</v>
      </c>
      <c r="W349" s="135">
        <v>0</v>
      </c>
      <c r="X349" s="134">
        <f t="shared" si="46"/>
        <v>0</v>
      </c>
      <c r="Y349" s="135">
        <v>0</v>
      </c>
      <c r="Z349" s="437">
        <f t="shared" si="43"/>
        <v>0</v>
      </c>
      <c r="AA349" s="431">
        <v>57</v>
      </c>
      <c r="AB349" s="423">
        <f t="shared" si="44"/>
        <v>0</v>
      </c>
      <c r="AC349" s="219"/>
      <c r="AE349" s="89">
        <v>155</v>
      </c>
      <c r="AF349" s="89">
        <f t="shared" si="45"/>
        <v>-155</v>
      </c>
    </row>
    <row r="350" spans="1:32" ht="13.5" customHeight="1" x14ac:dyDescent="0.2">
      <c r="A350" s="842" t="s">
        <v>19</v>
      </c>
      <c r="B350" s="843"/>
      <c r="C350" s="844"/>
      <c r="D350" s="94" t="s">
        <v>335</v>
      </c>
      <c r="E350" s="55">
        <f t="shared" ref="E350:Y351" si="47">E352</f>
        <v>60</v>
      </c>
      <c r="F350" s="55">
        <f t="shared" si="47"/>
        <v>20</v>
      </c>
      <c r="G350" s="55">
        <f t="shared" si="47"/>
        <v>5</v>
      </c>
      <c r="H350" s="55">
        <f t="shared" si="47"/>
        <v>1</v>
      </c>
      <c r="I350" s="55">
        <f t="shared" si="47"/>
        <v>0</v>
      </c>
      <c r="J350" s="55">
        <f t="shared" si="47"/>
        <v>2</v>
      </c>
      <c r="K350" s="55">
        <f t="shared" si="47"/>
        <v>5</v>
      </c>
      <c r="L350" s="55">
        <f t="shared" si="47"/>
        <v>0</v>
      </c>
      <c r="M350" s="55">
        <f t="shared" si="47"/>
        <v>2</v>
      </c>
      <c r="N350" s="55">
        <f t="shared" si="47"/>
        <v>2</v>
      </c>
      <c r="O350" s="55">
        <f t="shared" si="47"/>
        <v>52</v>
      </c>
      <c r="P350" s="55">
        <f t="shared" si="47"/>
        <v>0</v>
      </c>
      <c r="Q350" s="55">
        <f t="shared" si="47"/>
        <v>6</v>
      </c>
      <c r="R350" s="55">
        <f t="shared" si="47"/>
        <v>3</v>
      </c>
      <c r="S350" s="55">
        <f t="shared" si="47"/>
        <v>1</v>
      </c>
      <c r="T350" s="55">
        <f t="shared" si="47"/>
        <v>63</v>
      </c>
      <c r="U350" s="55">
        <f t="shared" si="47"/>
        <v>3</v>
      </c>
      <c r="V350" s="55">
        <f t="shared" si="47"/>
        <v>1</v>
      </c>
      <c r="W350" s="55">
        <f t="shared" si="47"/>
        <v>114</v>
      </c>
      <c r="X350" s="55">
        <f t="shared" si="47"/>
        <v>340</v>
      </c>
      <c r="Y350" s="55">
        <f t="shared" si="47"/>
        <v>519</v>
      </c>
      <c r="Z350" s="438">
        <f t="shared" si="43"/>
        <v>0.65510597302504814</v>
      </c>
      <c r="AA350" s="432">
        <v>110835</v>
      </c>
      <c r="AB350" s="406">
        <f t="shared" si="44"/>
        <v>3.0676230432625075E-3</v>
      </c>
      <c r="AC350" s="131"/>
      <c r="AE350" s="89">
        <v>113590</v>
      </c>
      <c r="AF350" s="89">
        <f t="shared" si="45"/>
        <v>-113071</v>
      </c>
    </row>
    <row r="351" spans="1:32" ht="13.5" customHeight="1" thickBot="1" x14ac:dyDescent="0.25">
      <c r="A351" s="845"/>
      <c r="B351" s="846"/>
      <c r="C351" s="844"/>
      <c r="D351" s="95" t="s">
        <v>77</v>
      </c>
      <c r="E351" s="60">
        <f t="shared" si="47"/>
        <v>60</v>
      </c>
      <c r="F351" s="60">
        <f t="shared" si="47"/>
        <v>20</v>
      </c>
      <c r="G351" s="60">
        <f t="shared" si="47"/>
        <v>5</v>
      </c>
      <c r="H351" s="60">
        <f t="shared" si="47"/>
        <v>1</v>
      </c>
      <c r="I351" s="60">
        <f t="shared" si="47"/>
        <v>0</v>
      </c>
      <c r="J351" s="60">
        <f t="shared" si="47"/>
        <v>2</v>
      </c>
      <c r="K351" s="60">
        <f t="shared" si="47"/>
        <v>5</v>
      </c>
      <c r="L351" s="60">
        <f t="shared" si="47"/>
        <v>0</v>
      </c>
      <c r="M351" s="60">
        <f t="shared" si="47"/>
        <v>2</v>
      </c>
      <c r="N351" s="60">
        <f t="shared" si="47"/>
        <v>2</v>
      </c>
      <c r="O351" s="60">
        <f t="shared" si="47"/>
        <v>281</v>
      </c>
      <c r="P351" s="60">
        <f t="shared" si="47"/>
        <v>0</v>
      </c>
      <c r="Q351" s="60">
        <f t="shared" si="47"/>
        <v>6</v>
      </c>
      <c r="R351" s="60">
        <f t="shared" si="47"/>
        <v>3</v>
      </c>
      <c r="S351" s="60">
        <f t="shared" si="47"/>
        <v>1</v>
      </c>
      <c r="T351" s="60">
        <f t="shared" si="47"/>
        <v>106</v>
      </c>
      <c r="U351" s="60">
        <f t="shared" si="47"/>
        <v>3</v>
      </c>
      <c r="V351" s="60">
        <f t="shared" si="47"/>
        <v>1</v>
      </c>
      <c r="W351" s="60">
        <f t="shared" si="47"/>
        <v>118</v>
      </c>
      <c r="X351" s="60">
        <f t="shared" si="47"/>
        <v>616</v>
      </c>
      <c r="Y351" s="60">
        <f t="shared" si="47"/>
        <v>597</v>
      </c>
      <c r="Z351" s="439">
        <f t="shared" si="43"/>
        <v>1.0318257956448911</v>
      </c>
      <c r="AA351" s="434">
        <v>162704</v>
      </c>
      <c r="AB351" s="407">
        <f t="shared" si="44"/>
        <v>3.7860163241223324E-3</v>
      </c>
      <c r="AC351" s="131"/>
      <c r="AE351" s="89">
        <v>160521</v>
      </c>
      <c r="AF351" s="89">
        <f t="shared" si="45"/>
        <v>-159924</v>
      </c>
    </row>
    <row r="352" spans="1:32" ht="13.5" customHeight="1" x14ac:dyDescent="0.2">
      <c r="A352" s="236"/>
      <c r="B352" s="838" t="s">
        <v>332</v>
      </c>
      <c r="C352" s="847"/>
      <c r="D352" s="94" t="s">
        <v>335</v>
      </c>
      <c r="E352" s="55">
        <f t="shared" ref="E352:Y353" si="48">E354+E356+E358+E360+E362+E364+E366+E368+E370+E372+E374+E376+E378+E380+E382+E388+E390+E392+E394</f>
        <v>60</v>
      </c>
      <c r="F352" s="55">
        <f t="shared" si="48"/>
        <v>20</v>
      </c>
      <c r="G352" s="55">
        <f t="shared" si="48"/>
        <v>5</v>
      </c>
      <c r="H352" s="55">
        <f t="shared" si="48"/>
        <v>1</v>
      </c>
      <c r="I352" s="55">
        <f t="shared" si="48"/>
        <v>0</v>
      </c>
      <c r="J352" s="55">
        <f t="shared" si="48"/>
        <v>2</v>
      </c>
      <c r="K352" s="55">
        <f t="shared" si="48"/>
        <v>5</v>
      </c>
      <c r="L352" s="55">
        <f t="shared" si="48"/>
        <v>0</v>
      </c>
      <c r="M352" s="55">
        <f t="shared" si="48"/>
        <v>2</v>
      </c>
      <c r="N352" s="55">
        <f t="shared" si="48"/>
        <v>2</v>
      </c>
      <c r="O352" s="55">
        <f t="shared" si="48"/>
        <v>52</v>
      </c>
      <c r="P352" s="55">
        <f t="shared" si="48"/>
        <v>0</v>
      </c>
      <c r="Q352" s="55">
        <f t="shared" si="48"/>
        <v>6</v>
      </c>
      <c r="R352" s="55">
        <f t="shared" si="48"/>
        <v>3</v>
      </c>
      <c r="S352" s="55">
        <f t="shared" si="48"/>
        <v>1</v>
      </c>
      <c r="T352" s="55">
        <f t="shared" si="48"/>
        <v>63</v>
      </c>
      <c r="U352" s="55">
        <f t="shared" si="48"/>
        <v>3</v>
      </c>
      <c r="V352" s="55">
        <f t="shared" si="48"/>
        <v>1</v>
      </c>
      <c r="W352" s="55">
        <f t="shared" si="48"/>
        <v>114</v>
      </c>
      <c r="X352" s="55">
        <f t="shared" si="48"/>
        <v>340</v>
      </c>
      <c r="Y352" s="55">
        <f t="shared" si="48"/>
        <v>519</v>
      </c>
      <c r="Z352" s="438">
        <f t="shared" si="43"/>
        <v>0.65510597302504814</v>
      </c>
      <c r="AA352" s="432">
        <v>110835</v>
      </c>
      <c r="AB352" s="406">
        <f t="shared" si="44"/>
        <v>3.0676230432625075E-3</v>
      </c>
      <c r="AC352" s="131"/>
      <c r="AE352" s="89">
        <v>113590</v>
      </c>
      <c r="AF352" s="89">
        <f t="shared" si="45"/>
        <v>-113071</v>
      </c>
    </row>
    <row r="353" spans="1:32" ht="13.5" customHeight="1" thickBot="1" x14ac:dyDescent="0.25">
      <c r="A353" s="236"/>
      <c r="B353" s="840"/>
      <c r="C353" s="839"/>
      <c r="D353" s="95" t="s">
        <v>77</v>
      </c>
      <c r="E353" s="60">
        <f t="shared" si="48"/>
        <v>60</v>
      </c>
      <c r="F353" s="60">
        <f t="shared" si="48"/>
        <v>20</v>
      </c>
      <c r="G353" s="60">
        <f t="shared" si="48"/>
        <v>5</v>
      </c>
      <c r="H353" s="60">
        <f t="shared" si="48"/>
        <v>1</v>
      </c>
      <c r="I353" s="60">
        <f t="shared" si="48"/>
        <v>0</v>
      </c>
      <c r="J353" s="60">
        <f t="shared" si="48"/>
        <v>2</v>
      </c>
      <c r="K353" s="60">
        <f t="shared" si="48"/>
        <v>5</v>
      </c>
      <c r="L353" s="60">
        <f t="shared" si="48"/>
        <v>0</v>
      </c>
      <c r="M353" s="60">
        <f t="shared" si="48"/>
        <v>2</v>
      </c>
      <c r="N353" s="60">
        <f t="shared" si="48"/>
        <v>2</v>
      </c>
      <c r="O353" s="60">
        <f t="shared" si="48"/>
        <v>281</v>
      </c>
      <c r="P353" s="60">
        <f t="shared" si="48"/>
        <v>0</v>
      </c>
      <c r="Q353" s="60">
        <f t="shared" si="48"/>
        <v>6</v>
      </c>
      <c r="R353" s="60">
        <f t="shared" si="48"/>
        <v>3</v>
      </c>
      <c r="S353" s="60">
        <f t="shared" si="48"/>
        <v>1</v>
      </c>
      <c r="T353" s="60">
        <f t="shared" si="48"/>
        <v>106</v>
      </c>
      <c r="U353" s="60">
        <f t="shared" si="48"/>
        <v>3</v>
      </c>
      <c r="V353" s="60">
        <f t="shared" si="48"/>
        <v>1</v>
      </c>
      <c r="W353" s="60">
        <f t="shared" si="48"/>
        <v>118</v>
      </c>
      <c r="X353" s="60">
        <f t="shared" si="48"/>
        <v>616</v>
      </c>
      <c r="Y353" s="60">
        <f t="shared" si="48"/>
        <v>597</v>
      </c>
      <c r="Z353" s="439">
        <f t="shared" si="43"/>
        <v>1.0318257956448911</v>
      </c>
      <c r="AA353" s="434">
        <v>162704</v>
      </c>
      <c r="AB353" s="407">
        <f t="shared" si="44"/>
        <v>3.7860163241223324E-3</v>
      </c>
      <c r="AC353" s="131"/>
      <c r="AE353" s="89">
        <v>160521</v>
      </c>
      <c r="AF353" s="89">
        <f t="shared" si="45"/>
        <v>-159924</v>
      </c>
    </row>
    <row r="354" spans="1:32" ht="13.5" customHeight="1" x14ac:dyDescent="0.2">
      <c r="A354" s="236"/>
      <c r="B354" s="236"/>
      <c r="C354" s="859" t="s">
        <v>207</v>
      </c>
      <c r="D354" s="96" t="s">
        <v>335</v>
      </c>
      <c r="E354" s="134">
        <v>44</v>
      </c>
      <c r="F354" s="134">
        <v>20</v>
      </c>
      <c r="G354" s="134">
        <v>5</v>
      </c>
      <c r="H354" s="134">
        <v>1</v>
      </c>
      <c r="I354" s="134">
        <v>0</v>
      </c>
      <c r="J354" s="134">
        <v>2</v>
      </c>
      <c r="K354" s="134">
        <v>5</v>
      </c>
      <c r="L354" s="134">
        <v>0</v>
      </c>
      <c r="M354" s="134">
        <v>2</v>
      </c>
      <c r="N354" s="134">
        <v>0</v>
      </c>
      <c r="O354" s="134">
        <v>49</v>
      </c>
      <c r="P354" s="134">
        <v>0</v>
      </c>
      <c r="Q354" s="134">
        <v>6</v>
      </c>
      <c r="R354" s="134">
        <v>0</v>
      </c>
      <c r="S354" s="134">
        <v>0</v>
      </c>
      <c r="T354" s="134">
        <v>47</v>
      </c>
      <c r="U354" s="134">
        <v>3</v>
      </c>
      <c r="V354" s="134">
        <v>0</v>
      </c>
      <c r="W354" s="134">
        <v>100</v>
      </c>
      <c r="X354" s="134">
        <v>284</v>
      </c>
      <c r="Y354" s="134">
        <v>433</v>
      </c>
      <c r="Z354" s="436">
        <f t="shared" si="43"/>
        <v>0.65588914549653576</v>
      </c>
      <c r="AA354" s="430">
        <v>25750</v>
      </c>
      <c r="AB354" s="422">
        <f t="shared" si="44"/>
        <v>1.1029126213592233E-2</v>
      </c>
      <c r="AC354" s="219"/>
      <c r="AE354" s="89">
        <v>11871</v>
      </c>
      <c r="AF354" s="89">
        <f t="shared" si="45"/>
        <v>-11438</v>
      </c>
    </row>
    <row r="355" spans="1:32" ht="13.5" customHeight="1" x14ac:dyDescent="0.2">
      <c r="A355" s="236"/>
      <c r="B355" s="237"/>
      <c r="C355" s="857"/>
      <c r="D355" s="97" t="s">
        <v>77</v>
      </c>
      <c r="E355" s="134">
        <v>44</v>
      </c>
      <c r="F355" s="134">
        <v>20</v>
      </c>
      <c r="G355" s="134">
        <v>5</v>
      </c>
      <c r="H355" s="134">
        <v>1</v>
      </c>
      <c r="I355" s="134">
        <v>0</v>
      </c>
      <c r="J355" s="134">
        <v>2</v>
      </c>
      <c r="K355" s="134">
        <v>5</v>
      </c>
      <c r="L355" s="134">
        <v>0</v>
      </c>
      <c r="M355" s="134">
        <v>2</v>
      </c>
      <c r="N355" s="134">
        <v>0</v>
      </c>
      <c r="O355" s="134">
        <v>269</v>
      </c>
      <c r="P355" s="134">
        <v>0</v>
      </c>
      <c r="Q355" s="134">
        <v>6</v>
      </c>
      <c r="R355" s="134">
        <v>0</v>
      </c>
      <c r="S355" s="134">
        <v>0</v>
      </c>
      <c r="T355" s="134">
        <v>89</v>
      </c>
      <c r="U355" s="134">
        <v>3</v>
      </c>
      <c r="V355" s="134">
        <v>0</v>
      </c>
      <c r="W355" s="134">
        <v>100</v>
      </c>
      <c r="X355" s="134">
        <v>546</v>
      </c>
      <c r="Y355" s="134">
        <v>488</v>
      </c>
      <c r="Z355" s="436">
        <f t="shared" si="43"/>
        <v>1.1188524590163935</v>
      </c>
      <c r="AA355" s="430">
        <v>29096</v>
      </c>
      <c r="AB355" s="422">
        <f t="shared" si="44"/>
        <v>1.8765466043442397E-2</v>
      </c>
      <c r="AC355" s="219"/>
      <c r="AE355" s="89">
        <v>15267</v>
      </c>
      <c r="AF355" s="89">
        <f t="shared" si="45"/>
        <v>-14779</v>
      </c>
    </row>
    <row r="356" spans="1:32" ht="13.5" customHeight="1" x14ac:dyDescent="0.2">
      <c r="A356" s="236"/>
      <c r="B356" s="237"/>
      <c r="C356" s="857" t="s">
        <v>208</v>
      </c>
      <c r="D356" s="97" t="s">
        <v>335</v>
      </c>
      <c r="E356" s="134">
        <v>4</v>
      </c>
      <c r="F356" s="134">
        <v>0</v>
      </c>
      <c r="G356" s="134">
        <v>0</v>
      </c>
      <c r="H356" s="134">
        <v>0</v>
      </c>
      <c r="I356" s="134">
        <v>0</v>
      </c>
      <c r="J356" s="134">
        <v>0</v>
      </c>
      <c r="K356" s="134">
        <v>0</v>
      </c>
      <c r="L356" s="134">
        <v>0</v>
      </c>
      <c r="M356" s="134">
        <v>0</v>
      </c>
      <c r="N356" s="134">
        <v>0</v>
      </c>
      <c r="O356" s="134">
        <v>0</v>
      </c>
      <c r="P356" s="134">
        <v>0</v>
      </c>
      <c r="Q356" s="134">
        <v>0</v>
      </c>
      <c r="R356" s="134">
        <v>0</v>
      </c>
      <c r="S356" s="134">
        <v>1</v>
      </c>
      <c r="T356" s="134">
        <v>3</v>
      </c>
      <c r="U356" s="134">
        <v>0</v>
      </c>
      <c r="V356" s="134">
        <v>0</v>
      </c>
      <c r="W356" s="134">
        <v>1</v>
      </c>
      <c r="X356" s="134">
        <v>9</v>
      </c>
      <c r="Y356" s="134">
        <v>22</v>
      </c>
      <c r="Z356" s="436">
        <f t="shared" si="43"/>
        <v>0.40909090909090912</v>
      </c>
      <c r="AA356" s="430">
        <v>56397</v>
      </c>
      <c r="AB356" s="422">
        <f t="shared" si="44"/>
        <v>1.5958295654024151E-4</v>
      </c>
      <c r="AC356" s="219"/>
      <c r="AE356" s="89">
        <v>62873</v>
      </c>
      <c r="AF356" s="89">
        <f t="shared" si="45"/>
        <v>-62851</v>
      </c>
    </row>
    <row r="357" spans="1:32" ht="13.5" customHeight="1" x14ac:dyDescent="0.2">
      <c r="A357" s="236"/>
      <c r="B357" s="237"/>
      <c r="C357" s="857"/>
      <c r="D357" s="97" t="s">
        <v>77</v>
      </c>
      <c r="E357" s="134">
        <v>4</v>
      </c>
      <c r="F357" s="134">
        <v>0</v>
      </c>
      <c r="G357" s="134">
        <v>0</v>
      </c>
      <c r="H357" s="134">
        <v>0</v>
      </c>
      <c r="I357" s="134">
        <v>0</v>
      </c>
      <c r="J357" s="134">
        <v>0</v>
      </c>
      <c r="K357" s="134">
        <v>0</v>
      </c>
      <c r="L357" s="134">
        <v>0</v>
      </c>
      <c r="M357" s="134">
        <v>0</v>
      </c>
      <c r="N357" s="134">
        <v>0</v>
      </c>
      <c r="O357" s="134">
        <v>0</v>
      </c>
      <c r="P357" s="134">
        <v>0</v>
      </c>
      <c r="Q357" s="134">
        <v>0</v>
      </c>
      <c r="R357" s="134">
        <v>0</v>
      </c>
      <c r="S357" s="134">
        <v>1</v>
      </c>
      <c r="T357" s="134">
        <v>4</v>
      </c>
      <c r="U357" s="134">
        <v>0</v>
      </c>
      <c r="V357" s="134">
        <v>0</v>
      </c>
      <c r="W357" s="134">
        <v>1</v>
      </c>
      <c r="X357" s="134">
        <v>10</v>
      </c>
      <c r="Y357" s="134">
        <v>22</v>
      </c>
      <c r="Z357" s="436">
        <f t="shared" si="43"/>
        <v>0.45454545454545453</v>
      </c>
      <c r="AA357" s="430">
        <v>57605</v>
      </c>
      <c r="AB357" s="422">
        <f t="shared" si="44"/>
        <v>1.7359604201024216E-4</v>
      </c>
      <c r="AC357" s="219"/>
      <c r="AE357" s="89">
        <v>63073</v>
      </c>
      <c r="AF357" s="89">
        <f t="shared" si="45"/>
        <v>-63051</v>
      </c>
    </row>
    <row r="358" spans="1:32" ht="13.5" customHeight="1" x14ac:dyDescent="0.2">
      <c r="A358" s="236"/>
      <c r="B358" s="237"/>
      <c r="C358" s="857" t="s">
        <v>209</v>
      </c>
      <c r="D358" s="97" t="s">
        <v>335</v>
      </c>
      <c r="E358" s="134">
        <v>0</v>
      </c>
      <c r="F358" s="134">
        <v>0</v>
      </c>
      <c r="G358" s="134">
        <v>0</v>
      </c>
      <c r="H358" s="134">
        <v>0</v>
      </c>
      <c r="I358" s="134">
        <v>0</v>
      </c>
      <c r="J358" s="134">
        <v>0</v>
      </c>
      <c r="K358" s="134">
        <v>0</v>
      </c>
      <c r="L358" s="134">
        <v>0</v>
      </c>
      <c r="M358" s="134">
        <v>0</v>
      </c>
      <c r="N358" s="134">
        <v>0</v>
      </c>
      <c r="O358" s="134">
        <v>0</v>
      </c>
      <c r="P358" s="134">
        <v>0</v>
      </c>
      <c r="Q358" s="134">
        <v>0</v>
      </c>
      <c r="R358" s="134">
        <v>0</v>
      </c>
      <c r="S358" s="134">
        <v>0</v>
      </c>
      <c r="T358" s="134">
        <v>0</v>
      </c>
      <c r="U358" s="134">
        <v>0</v>
      </c>
      <c r="V358" s="134">
        <v>0</v>
      </c>
      <c r="W358" s="134">
        <v>0</v>
      </c>
      <c r="X358" s="134">
        <v>0</v>
      </c>
      <c r="Y358" s="134">
        <v>1</v>
      </c>
      <c r="Z358" s="436">
        <f t="shared" si="43"/>
        <v>0</v>
      </c>
      <c r="AA358" s="430">
        <v>75</v>
      </c>
      <c r="AB358" s="422">
        <f t="shared" si="44"/>
        <v>0</v>
      </c>
      <c r="AC358" s="219"/>
      <c r="AE358" s="89">
        <v>80</v>
      </c>
      <c r="AF358" s="89">
        <f t="shared" si="45"/>
        <v>-79</v>
      </c>
    </row>
    <row r="359" spans="1:32" ht="13.5" customHeight="1" x14ac:dyDescent="0.2">
      <c r="A359" s="236"/>
      <c r="B359" s="237"/>
      <c r="C359" s="857"/>
      <c r="D359" s="97" t="s">
        <v>77</v>
      </c>
      <c r="E359" s="134">
        <v>0</v>
      </c>
      <c r="F359" s="134">
        <v>0</v>
      </c>
      <c r="G359" s="134">
        <v>0</v>
      </c>
      <c r="H359" s="134">
        <v>0</v>
      </c>
      <c r="I359" s="134">
        <v>0</v>
      </c>
      <c r="J359" s="134">
        <v>0</v>
      </c>
      <c r="K359" s="134">
        <v>0</v>
      </c>
      <c r="L359" s="134">
        <v>0</v>
      </c>
      <c r="M359" s="134">
        <v>0</v>
      </c>
      <c r="N359" s="134">
        <v>0</v>
      </c>
      <c r="O359" s="134">
        <v>0</v>
      </c>
      <c r="P359" s="134">
        <v>0</v>
      </c>
      <c r="Q359" s="134">
        <v>0</v>
      </c>
      <c r="R359" s="134">
        <v>0</v>
      </c>
      <c r="S359" s="134">
        <v>0</v>
      </c>
      <c r="T359" s="134">
        <v>0</v>
      </c>
      <c r="U359" s="134">
        <v>0</v>
      </c>
      <c r="V359" s="134">
        <v>0</v>
      </c>
      <c r="W359" s="134">
        <v>0</v>
      </c>
      <c r="X359" s="134">
        <v>0</v>
      </c>
      <c r="Y359" s="134">
        <v>4</v>
      </c>
      <c r="Z359" s="436">
        <f t="shared" si="43"/>
        <v>0</v>
      </c>
      <c r="AA359" s="430">
        <v>279</v>
      </c>
      <c r="AB359" s="422">
        <f t="shared" si="44"/>
        <v>0</v>
      </c>
      <c r="AC359" s="219"/>
      <c r="AE359" s="89">
        <v>173</v>
      </c>
      <c r="AF359" s="89">
        <f t="shared" si="45"/>
        <v>-169</v>
      </c>
    </row>
    <row r="360" spans="1:32" ht="13.5" customHeight="1" x14ac:dyDescent="0.2">
      <c r="A360" s="236"/>
      <c r="B360" s="237"/>
      <c r="C360" s="857" t="s">
        <v>210</v>
      </c>
      <c r="D360" s="97" t="s">
        <v>335</v>
      </c>
      <c r="E360" s="134">
        <v>0</v>
      </c>
      <c r="F360" s="134">
        <v>0</v>
      </c>
      <c r="G360" s="134">
        <v>0</v>
      </c>
      <c r="H360" s="134">
        <v>0</v>
      </c>
      <c r="I360" s="134">
        <v>0</v>
      </c>
      <c r="J360" s="134">
        <v>0</v>
      </c>
      <c r="K360" s="134">
        <v>0</v>
      </c>
      <c r="L360" s="134">
        <v>0</v>
      </c>
      <c r="M360" s="134">
        <v>0</v>
      </c>
      <c r="N360" s="134">
        <v>0</v>
      </c>
      <c r="O360" s="134">
        <v>0</v>
      </c>
      <c r="P360" s="134">
        <v>0</v>
      </c>
      <c r="Q360" s="134">
        <v>0</v>
      </c>
      <c r="R360" s="134">
        <v>0</v>
      </c>
      <c r="S360" s="134">
        <v>0</v>
      </c>
      <c r="T360" s="134">
        <v>0</v>
      </c>
      <c r="U360" s="134">
        <v>0</v>
      </c>
      <c r="V360" s="134">
        <v>0</v>
      </c>
      <c r="W360" s="134">
        <v>0</v>
      </c>
      <c r="X360" s="134">
        <v>0</v>
      </c>
      <c r="Y360" s="134">
        <v>0</v>
      </c>
      <c r="Z360" s="436">
        <f t="shared" si="43"/>
        <v>0</v>
      </c>
      <c r="AA360" s="430">
        <v>2678</v>
      </c>
      <c r="AB360" s="422">
        <f t="shared" si="44"/>
        <v>0</v>
      </c>
      <c r="AC360" s="219"/>
      <c r="AE360" s="89">
        <v>2104</v>
      </c>
      <c r="AF360" s="89">
        <f t="shared" si="45"/>
        <v>-2104</v>
      </c>
    </row>
    <row r="361" spans="1:32" ht="13.5" customHeight="1" x14ac:dyDescent="0.2">
      <c r="A361" s="236"/>
      <c r="B361" s="237"/>
      <c r="C361" s="857"/>
      <c r="D361" s="97" t="s">
        <v>77</v>
      </c>
      <c r="E361" s="134">
        <v>0</v>
      </c>
      <c r="F361" s="134">
        <v>0</v>
      </c>
      <c r="G361" s="134">
        <v>0</v>
      </c>
      <c r="H361" s="134">
        <v>0</v>
      </c>
      <c r="I361" s="134">
        <v>0</v>
      </c>
      <c r="J361" s="134">
        <v>0</v>
      </c>
      <c r="K361" s="134">
        <v>0</v>
      </c>
      <c r="L361" s="134">
        <v>0</v>
      </c>
      <c r="M361" s="134">
        <v>0</v>
      </c>
      <c r="N361" s="134">
        <v>0</v>
      </c>
      <c r="O361" s="134">
        <v>0</v>
      </c>
      <c r="P361" s="134">
        <v>0</v>
      </c>
      <c r="Q361" s="134">
        <v>0</v>
      </c>
      <c r="R361" s="134">
        <v>0</v>
      </c>
      <c r="S361" s="134">
        <v>0</v>
      </c>
      <c r="T361" s="134">
        <v>0</v>
      </c>
      <c r="U361" s="134">
        <v>0</v>
      </c>
      <c r="V361" s="134">
        <v>0</v>
      </c>
      <c r="W361" s="134">
        <v>0</v>
      </c>
      <c r="X361" s="134">
        <v>0</v>
      </c>
      <c r="Y361" s="134">
        <v>0</v>
      </c>
      <c r="Z361" s="436">
        <f t="shared" si="43"/>
        <v>0</v>
      </c>
      <c r="AA361" s="430">
        <v>3026</v>
      </c>
      <c r="AB361" s="422">
        <f t="shared" si="44"/>
        <v>0</v>
      </c>
      <c r="AC361" s="219"/>
      <c r="AE361" s="89">
        <v>2104</v>
      </c>
      <c r="AF361" s="89">
        <f t="shared" si="45"/>
        <v>-2104</v>
      </c>
    </row>
    <row r="362" spans="1:32" ht="13.5" customHeight="1" x14ac:dyDescent="0.2">
      <c r="A362" s="236"/>
      <c r="B362" s="237"/>
      <c r="C362" s="857" t="s">
        <v>211</v>
      </c>
      <c r="D362" s="97" t="s">
        <v>335</v>
      </c>
      <c r="E362" s="134">
        <v>0</v>
      </c>
      <c r="F362" s="134">
        <v>0</v>
      </c>
      <c r="G362" s="134">
        <v>0</v>
      </c>
      <c r="H362" s="134">
        <v>0</v>
      </c>
      <c r="I362" s="134">
        <v>0</v>
      </c>
      <c r="J362" s="134">
        <v>0</v>
      </c>
      <c r="K362" s="134">
        <v>0</v>
      </c>
      <c r="L362" s="134">
        <v>0</v>
      </c>
      <c r="M362" s="134">
        <v>0</v>
      </c>
      <c r="N362" s="134">
        <v>0</v>
      </c>
      <c r="O362" s="134">
        <v>0</v>
      </c>
      <c r="P362" s="134">
        <v>0</v>
      </c>
      <c r="Q362" s="134">
        <v>0</v>
      </c>
      <c r="R362" s="134">
        <v>0</v>
      </c>
      <c r="S362" s="134">
        <v>0</v>
      </c>
      <c r="T362" s="134">
        <v>0</v>
      </c>
      <c r="U362" s="134">
        <v>0</v>
      </c>
      <c r="V362" s="134">
        <v>0</v>
      </c>
      <c r="W362" s="134">
        <v>0</v>
      </c>
      <c r="X362" s="134">
        <v>0</v>
      </c>
      <c r="Y362" s="134">
        <v>6</v>
      </c>
      <c r="Z362" s="436">
        <f t="shared" si="43"/>
        <v>0</v>
      </c>
      <c r="AA362" s="430">
        <v>3005</v>
      </c>
      <c r="AB362" s="422">
        <f t="shared" si="44"/>
        <v>0</v>
      </c>
      <c r="AC362" s="219"/>
      <c r="AE362" s="89">
        <v>3433</v>
      </c>
      <c r="AF362" s="89">
        <f t="shared" si="45"/>
        <v>-3427</v>
      </c>
    </row>
    <row r="363" spans="1:32" ht="13.5" customHeight="1" x14ac:dyDescent="0.2">
      <c r="A363" s="236"/>
      <c r="B363" s="237"/>
      <c r="C363" s="857"/>
      <c r="D363" s="97" t="s">
        <v>77</v>
      </c>
      <c r="E363" s="134">
        <v>0</v>
      </c>
      <c r="F363" s="134">
        <v>0</v>
      </c>
      <c r="G363" s="134">
        <v>0</v>
      </c>
      <c r="H363" s="134">
        <v>0</v>
      </c>
      <c r="I363" s="134">
        <v>0</v>
      </c>
      <c r="J363" s="134">
        <v>0</v>
      </c>
      <c r="K363" s="134">
        <v>0</v>
      </c>
      <c r="L363" s="134">
        <v>0</v>
      </c>
      <c r="M363" s="134">
        <v>0</v>
      </c>
      <c r="N363" s="134">
        <v>0</v>
      </c>
      <c r="O363" s="134">
        <v>0</v>
      </c>
      <c r="P363" s="134">
        <v>0</v>
      </c>
      <c r="Q363" s="134">
        <v>0</v>
      </c>
      <c r="R363" s="134">
        <v>0</v>
      </c>
      <c r="S363" s="134">
        <v>0</v>
      </c>
      <c r="T363" s="134">
        <v>0</v>
      </c>
      <c r="U363" s="134">
        <v>0</v>
      </c>
      <c r="V363" s="134">
        <v>0</v>
      </c>
      <c r="W363" s="134">
        <v>0</v>
      </c>
      <c r="X363" s="134">
        <v>0</v>
      </c>
      <c r="Y363" s="134">
        <v>10</v>
      </c>
      <c r="Z363" s="436">
        <f t="shared" si="43"/>
        <v>0</v>
      </c>
      <c r="AA363" s="430">
        <v>3148</v>
      </c>
      <c r="AB363" s="422">
        <f t="shared" si="44"/>
        <v>0</v>
      </c>
      <c r="AC363" s="219"/>
      <c r="AE363" s="89">
        <v>3597</v>
      </c>
      <c r="AF363" s="89">
        <f t="shared" si="45"/>
        <v>-3587</v>
      </c>
    </row>
    <row r="364" spans="1:32" ht="13.5" customHeight="1" x14ac:dyDescent="0.2">
      <c r="A364" s="236"/>
      <c r="B364" s="237"/>
      <c r="C364" s="857" t="s">
        <v>212</v>
      </c>
      <c r="D364" s="97" t="s">
        <v>335</v>
      </c>
      <c r="E364" s="134">
        <v>2</v>
      </c>
      <c r="F364" s="134">
        <v>0</v>
      </c>
      <c r="G364" s="134">
        <v>0</v>
      </c>
      <c r="H364" s="134">
        <v>0</v>
      </c>
      <c r="I364" s="134">
        <v>0</v>
      </c>
      <c r="J364" s="134">
        <v>0</v>
      </c>
      <c r="K364" s="134">
        <v>0</v>
      </c>
      <c r="L364" s="134">
        <v>0</v>
      </c>
      <c r="M364" s="134">
        <v>0</v>
      </c>
      <c r="N364" s="134">
        <v>2</v>
      </c>
      <c r="O364" s="134">
        <v>0</v>
      </c>
      <c r="P364" s="134">
        <v>0</v>
      </c>
      <c r="Q364" s="134">
        <v>0</v>
      </c>
      <c r="R364" s="134">
        <v>0</v>
      </c>
      <c r="S364" s="134">
        <v>0</v>
      </c>
      <c r="T364" s="134">
        <v>0</v>
      </c>
      <c r="U364" s="134">
        <v>0</v>
      </c>
      <c r="V364" s="134">
        <v>1</v>
      </c>
      <c r="W364" s="134">
        <v>0</v>
      </c>
      <c r="X364" s="134">
        <v>5</v>
      </c>
      <c r="Y364" s="134">
        <v>6</v>
      </c>
      <c r="Z364" s="436">
        <f t="shared" si="43"/>
        <v>0.83333333333333337</v>
      </c>
      <c r="AA364" s="430">
        <v>13777</v>
      </c>
      <c r="AB364" s="422">
        <f t="shared" si="44"/>
        <v>3.6292371343543586E-4</v>
      </c>
      <c r="AC364" s="219"/>
      <c r="AE364" s="89">
        <v>20950</v>
      </c>
      <c r="AF364" s="89">
        <f t="shared" si="45"/>
        <v>-20944</v>
      </c>
    </row>
    <row r="365" spans="1:32" ht="13.5" customHeight="1" x14ac:dyDescent="0.2">
      <c r="A365" s="236"/>
      <c r="B365" s="237"/>
      <c r="C365" s="857"/>
      <c r="D365" s="97" t="s">
        <v>77</v>
      </c>
      <c r="E365" s="134">
        <v>2</v>
      </c>
      <c r="F365" s="134">
        <v>0</v>
      </c>
      <c r="G365" s="134">
        <v>0</v>
      </c>
      <c r="H365" s="134">
        <v>0</v>
      </c>
      <c r="I365" s="134">
        <v>0</v>
      </c>
      <c r="J365" s="134">
        <v>0</v>
      </c>
      <c r="K365" s="134">
        <v>0</v>
      </c>
      <c r="L365" s="134">
        <v>0</v>
      </c>
      <c r="M365" s="134">
        <v>0</v>
      </c>
      <c r="N365" s="134">
        <v>2</v>
      </c>
      <c r="O365" s="134">
        <v>0</v>
      </c>
      <c r="P365" s="134">
        <v>0</v>
      </c>
      <c r="Q365" s="134">
        <v>0</v>
      </c>
      <c r="R365" s="134">
        <v>0</v>
      </c>
      <c r="S365" s="134">
        <v>0</v>
      </c>
      <c r="T365" s="134">
        <v>0</v>
      </c>
      <c r="U365" s="134">
        <v>0</v>
      </c>
      <c r="V365" s="134">
        <v>1</v>
      </c>
      <c r="W365" s="134">
        <v>0</v>
      </c>
      <c r="X365" s="134">
        <v>5</v>
      </c>
      <c r="Y365" s="134">
        <v>16</v>
      </c>
      <c r="Z365" s="436">
        <f t="shared" si="43"/>
        <v>0.3125</v>
      </c>
      <c r="AA365" s="430">
        <v>60315</v>
      </c>
      <c r="AB365" s="422">
        <f t="shared" si="44"/>
        <v>8.2898118212716571E-5</v>
      </c>
      <c r="AC365" s="219"/>
      <c r="AE365" s="89">
        <v>63761</v>
      </c>
      <c r="AF365" s="89">
        <f t="shared" si="45"/>
        <v>-63745</v>
      </c>
    </row>
    <row r="366" spans="1:32" ht="13.5" customHeight="1" x14ac:dyDescent="0.2">
      <c r="A366" s="236"/>
      <c r="B366" s="237"/>
      <c r="C366" s="857" t="s">
        <v>213</v>
      </c>
      <c r="D366" s="97" t="s">
        <v>335</v>
      </c>
      <c r="E366" s="134">
        <v>0</v>
      </c>
      <c r="F366" s="134">
        <v>0</v>
      </c>
      <c r="G366" s="134">
        <v>0</v>
      </c>
      <c r="H366" s="134">
        <v>0</v>
      </c>
      <c r="I366" s="134">
        <v>0</v>
      </c>
      <c r="J366" s="134">
        <v>0</v>
      </c>
      <c r="K366" s="134">
        <v>0</v>
      </c>
      <c r="L366" s="134">
        <v>0</v>
      </c>
      <c r="M366" s="134">
        <v>0</v>
      </c>
      <c r="N366" s="134">
        <v>0</v>
      </c>
      <c r="O366" s="134">
        <v>0</v>
      </c>
      <c r="P366" s="134">
        <v>0</v>
      </c>
      <c r="Q366" s="134">
        <v>0</v>
      </c>
      <c r="R366" s="134">
        <v>0</v>
      </c>
      <c r="S366" s="134">
        <v>0</v>
      </c>
      <c r="T366" s="134">
        <v>0</v>
      </c>
      <c r="U366" s="134">
        <v>0</v>
      </c>
      <c r="V366" s="134">
        <v>0</v>
      </c>
      <c r="W366" s="134">
        <v>0</v>
      </c>
      <c r="X366" s="134">
        <v>0</v>
      </c>
      <c r="Y366" s="134">
        <v>0</v>
      </c>
      <c r="Z366" s="436">
        <f t="shared" si="43"/>
        <v>0</v>
      </c>
      <c r="AA366" s="430">
        <v>0</v>
      </c>
      <c r="AB366" s="422">
        <f t="shared" si="44"/>
        <v>0</v>
      </c>
      <c r="AC366" s="219"/>
      <c r="AE366" s="89">
        <v>0</v>
      </c>
      <c r="AF366" s="89">
        <f t="shared" si="45"/>
        <v>0</v>
      </c>
    </row>
    <row r="367" spans="1:32" ht="13.5" customHeight="1" x14ac:dyDescent="0.2">
      <c r="A367" s="236"/>
      <c r="B367" s="235"/>
      <c r="C367" s="857"/>
      <c r="D367" s="97" t="s">
        <v>77</v>
      </c>
      <c r="E367" s="134">
        <v>0</v>
      </c>
      <c r="F367" s="134">
        <v>0</v>
      </c>
      <c r="G367" s="134">
        <v>0</v>
      </c>
      <c r="H367" s="134">
        <v>0</v>
      </c>
      <c r="I367" s="134">
        <v>0</v>
      </c>
      <c r="J367" s="134">
        <v>0</v>
      </c>
      <c r="K367" s="134">
        <v>0</v>
      </c>
      <c r="L367" s="134">
        <v>0</v>
      </c>
      <c r="M367" s="134">
        <v>0</v>
      </c>
      <c r="N367" s="134">
        <v>0</v>
      </c>
      <c r="O367" s="134">
        <v>0</v>
      </c>
      <c r="P367" s="134">
        <v>0</v>
      </c>
      <c r="Q367" s="134">
        <v>0</v>
      </c>
      <c r="R367" s="134">
        <v>0</v>
      </c>
      <c r="S367" s="134">
        <v>0</v>
      </c>
      <c r="T367" s="134">
        <v>0</v>
      </c>
      <c r="U367" s="134">
        <v>0</v>
      </c>
      <c r="V367" s="134">
        <v>0</v>
      </c>
      <c r="W367" s="134">
        <v>0</v>
      </c>
      <c r="X367" s="134">
        <v>0</v>
      </c>
      <c r="Y367" s="134">
        <v>0</v>
      </c>
      <c r="Z367" s="436">
        <f t="shared" si="43"/>
        <v>0</v>
      </c>
      <c r="AA367" s="430">
        <v>0</v>
      </c>
      <c r="AB367" s="422">
        <f t="shared" si="44"/>
        <v>0</v>
      </c>
      <c r="AC367" s="219"/>
      <c r="AE367" s="89">
        <v>0</v>
      </c>
      <c r="AF367" s="89">
        <f t="shared" si="45"/>
        <v>0</v>
      </c>
    </row>
    <row r="368" spans="1:32" ht="13.5" customHeight="1" x14ac:dyDescent="0.2">
      <c r="A368" s="236"/>
      <c r="B368" s="235"/>
      <c r="C368" s="857" t="s">
        <v>214</v>
      </c>
      <c r="D368" s="97" t="s">
        <v>335</v>
      </c>
      <c r="E368" s="134">
        <v>0</v>
      </c>
      <c r="F368" s="134">
        <v>0</v>
      </c>
      <c r="G368" s="134">
        <v>0</v>
      </c>
      <c r="H368" s="134">
        <v>0</v>
      </c>
      <c r="I368" s="134">
        <v>0</v>
      </c>
      <c r="J368" s="134">
        <v>0</v>
      </c>
      <c r="K368" s="134">
        <v>0</v>
      </c>
      <c r="L368" s="134">
        <v>0</v>
      </c>
      <c r="M368" s="134">
        <v>0</v>
      </c>
      <c r="N368" s="134">
        <v>0</v>
      </c>
      <c r="O368" s="134">
        <v>0</v>
      </c>
      <c r="P368" s="134">
        <v>0</v>
      </c>
      <c r="Q368" s="134">
        <v>0</v>
      </c>
      <c r="R368" s="134">
        <v>0</v>
      </c>
      <c r="S368" s="134">
        <v>0</v>
      </c>
      <c r="T368" s="134">
        <v>0</v>
      </c>
      <c r="U368" s="134">
        <v>0</v>
      </c>
      <c r="V368" s="134">
        <v>0</v>
      </c>
      <c r="W368" s="134">
        <v>0</v>
      </c>
      <c r="X368" s="134">
        <v>0</v>
      </c>
      <c r="Y368" s="134">
        <v>0</v>
      </c>
      <c r="Z368" s="436">
        <f t="shared" si="43"/>
        <v>0</v>
      </c>
      <c r="AA368" s="430">
        <v>56</v>
      </c>
      <c r="AB368" s="422">
        <f t="shared" si="44"/>
        <v>0</v>
      </c>
      <c r="AC368" s="219"/>
      <c r="AE368" s="89">
        <v>23</v>
      </c>
      <c r="AF368" s="89">
        <f t="shared" si="45"/>
        <v>-23</v>
      </c>
    </row>
    <row r="369" spans="1:32" ht="13.5" customHeight="1" x14ac:dyDescent="0.2">
      <c r="A369" s="236"/>
      <c r="B369" s="235"/>
      <c r="C369" s="857"/>
      <c r="D369" s="97" t="s">
        <v>77</v>
      </c>
      <c r="E369" s="134">
        <v>0</v>
      </c>
      <c r="F369" s="134">
        <v>0</v>
      </c>
      <c r="G369" s="134">
        <v>0</v>
      </c>
      <c r="H369" s="134">
        <v>0</v>
      </c>
      <c r="I369" s="134">
        <v>0</v>
      </c>
      <c r="J369" s="134">
        <v>0</v>
      </c>
      <c r="K369" s="134">
        <v>0</v>
      </c>
      <c r="L369" s="134">
        <v>0</v>
      </c>
      <c r="M369" s="134">
        <v>0</v>
      </c>
      <c r="N369" s="134">
        <v>0</v>
      </c>
      <c r="O369" s="134">
        <v>0</v>
      </c>
      <c r="P369" s="134">
        <v>0</v>
      </c>
      <c r="Q369" s="134">
        <v>0</v>
      </c>
      <c r="R369" s="134">
        <v>0</v>
      </c>
      <c r="S369" s="134">
        <v>0</v>
      </c>
      <c r="T369" s="134">
        <v>0</v>
      </c>
      <c r="U369" s="134">
        <v>0</v>
      </c>
      <c r="V369" s="134">
        <v>0</v>
      </c>
      <c r="W369" s="134">
        <v>0</v>
      </c>
      <c r="X369" s="134">
        <v>0</v>
      </c>
      <c r="Y369" s="134">
        <v>0</v>
      </c>
      <c r="Z369" s="436">
        <f t="shared" si="43"/>
        <v>0</v>
      </c>
      <c r="AA369" s="430">
        <v>63</v>
      </c>
      <c r="AB369" s="422">
        <f t="shared" si="44"/>
        <v>0</v>
      </c>
      <c r="AC369" s="219"/>
      <c r="AE369" s="89">
        <v>31</v>
      </c>
      <c r="AF369" s="89">
        <f t="shared" si="45"/>
        <v>-31</v>
      </c>
    </row>
    <row r="370" spans="1:32" ht="13.5" customHeight="1" x14ac:dyDescent="0.2">
      <c r="A370" s="236"/>
      <c r="B370" s="237"/>
      <c r="C370" s="857" t="s">
        <v>388</v>
      </c>
      <c r="D370" s="97" t="s">
        <v>335</v>
      </c>
      <c r="E370" s="134">
        <v>0</v>
      </c>
      <c r="F370" s="134">
        <v>0</v>
      </c>
      <c r="G370" s="134">
        <v>0</v>
      </c>
      <c r="H370" s="134">
        <v>0</v>
      </c>
      <c r="I370" s="134">
        <v>0</v>
      </c>
      <c r="J370" s="134">
        <v>0</v>
      </c>
      <c r="K370" s="134">
        <v>0</v>
      </c>
      <c r="L370" s="134">
        <v>0</v>
      </c>
      <c r="M370" s="134">
        <v>0</v>
      </c>
      <c r="N370" s="134">
        <v>0</v>
      </c>
      <c r="O370" s="134">
        <v>0</v>
      </c>
      <c r="P370" s="134">
        <v>0</v>
      </c>
      <c r="Q370" s="134">
        <v>0</v>
      </c>
      <c r="R370" s="134">
        <v>0</v>
      </c>
      <c r="S370" s="134">
        <v>0</v>
      </c>
      <c r="T370" s="134">
        <v>0</v>
      </c>
      <c r="U370" s="134">
        <v>0</v>
      </c>
      <c r="V370" s="134">
        <v>0</v>
      </c>
      <c r="W370" s="134">
        <v>0</v>
      </c>
      <c r="X370" s="134">
        <v>0</v>
      </c>
      <c r="Y370" s="134">
        <v>0</v>
      </c>
      <c r="Z370" s="436">
        <f t="shared" si="43"/>
        <v>0</v>
      </c>
      <c r="AA370" s="430">
        <v>0</v>
      </c>
      <c r="AB370" s="422">
        <f t="shared" si="44"/>
        <v>0</v>
      </c>
      <c r="AC370" s="219"/>
      <c r="AE370" s="89">
        <v>0</v>
      </c>
      <c r="AF370" s="89">
        <f t="shared" si="45"/>
        <v>0</v>
      </c>
    </row>
    <row r="371" spans="1:32" ht="13.5" customHeight="1" x14ac:dyDescent="0.2">
      <c r="A371" s="236"/>
      <c r="B371" s="237"/>
      <c r="C371" s="857"/>
      <c r="D371" s="97" t="s">
        <v>77</v>
      </c>
      <c r="E371" s="134">
        <v>0</v>
      </c>
      <c r="F371" s="134">
        <v>0</v>
      </c>
      <c r="G371" s="134">
        <v>0</v>
      </c>
      <c r="H371" s="134">
        <v>0</v>
      </c>
      <c r="I371" s="134">
        <v>0</v>
      </c>
      <c r="J371" s="134">
        <v>0</v>
      </c>
      <c r="K371" s="134">
        <v>0</v>
      </c>
      <c r="L371" s="134">
        <v>0</v>
      </c>
      <c r="M371" s="134">
        <v>0</v>
      </c>
      <c r="N371" s="134">
        <v>0</v>
      </c>
      <c r="O371" s="134">
        <v>0</v>
      </c>
      <c r="P371" s="134">
        <v>0</v>
      </c>
      <c r="Q371" s="134">
        <v>0</v>
      </c>
      <c r="R371" s="134">
        <v>0</v>
      </c>
      <c r="S371" s="134">
        <v>0</v>
      </c>
      <c r="T371" s="134">
        <v>0</v>
      </c>
      <c r="U371" s="134">
        <v>0</v>
      </c>
      <c r="V371" s="134">
        <v>0</v>
      </c>
      <c r="W371" s="134">
        <v>0</v>
      </c>
      <c r="X371" s="134">
        <v>0</v>
      </c>
      <c r="Y371" s="134">
        <v>0</v>
      </c>
      <c r="Z371" s="436">
        <f t="shared" si="43"/>
        <v>0</v>
      </c>
      <c r="AA371" s="430">
        <v>0</v>
      </c>
      <c r="AB371" s="422">
        <f t="shared" si="44"/>
        <v>0</v>
      </c>
      <c r="AC371" s="219"/>
      <c r="AE371" s="89">
        <v>0</v>
      </c>
      <c r="AF371" s="89">
        <f t="shared" si="45"/>
        <v>0</v>
      </c>
    </row>
    <row r="372" spans="1:32" ht="13.5" customHeight="1" x14ac:dyDescent="0.2">
      <c r="A372" s="236"/>
      <c r="B372" s="237"/>
      <c r="C372" s="857" t="s">
        <v>215</v>
      </c>
      <c r="D372" s="97" t="s">
        <v>335</v>
      </c>
      <c r="E372" s="134">
        <v>0</v>
      </c>
      <c r="F372" s="134">
        <v>0</v>
      </c>
      <c r="G372" s="134">
        <v>0</v>
      </c>
      <c r="H372" s="134">
        <v>0</v>
      </c>
      <c r="I372" s="134">
        <v>0</v>
      </c>
      <c r="J372" s="134">
        <v>0</v>
      </c>
      <c r="K372" s="134">
        <v>0</v>
      </c>
      <c r="L372" s="134">
        <v>0</v>
      </c>
      <c r="M372" s="134">
        <v>0</v>
      </c>
      <c r="N372" s="134">
        <v>0</v>
      </c>
      <c r="O372" s="134">
        <v>0</v>
      </c>
      <c r="P372" s="134">
        <v>0</v>
      </c>
      <c r="Q372" s="134">
        <v>0</v>
      </c>
      <c r="R372" s="134">
        <v>0</v>
      </c>
      <c r="S372" s="134">
        <v>0</v>
      </c>
      <c r="T372" s="134">
        <v>0</v>
      </c>
      <c r="U372" s="134">
        <v>0</v>
      </c>
      <c r="V372" s="134">
        <v>0</v>
      </c>
      <c r="W372" s="134">
        <v>0</v>
      </c>
      <c r="X372" s="134">
        <v>0</v>
      </c>
      <c r="Y372" s="134">
        <v>0</v>
      </c>
      <c r="Z372" s="436">
        <f t="shared" si="43"/>
        <v>0</v>
      </c>
      <c r="AA372" s="430">
        <v>18</v>
      </c>
      <c r="AB372" s="422">
        <f t="shared" si="44"/>
        <v>0</v>
      </c>
      <c r="AC372" s="219"/>
      <c r="AE372" s="89">
        <v>0</v>
      </c>
      <c r="AF372" s="89">
        <f t="shared" si="45"/>
        <v>0</v>
      </c>
    </row>
    <row r="373" spans="1:32" ht="13.5" customHeight="1" x14ac:dyDescent="0.2">
      <c r="A373" s="236"/>
      <c r="B373" s="237"/>
      <c r="C373" s="857"/>
      <c r="D373" s="97" t="s">
        <v>77</v>
      </c>
      <c r="E373" s="134">
        <v>0</v>
      </c>
      <c r="F373" s="134">
        <v>0</v>
      </c>
      <c r="G373" s="134">
        <v>0</v>
      </c>
      <c r="H373" s="134">
        <v>0</v>
      </c>
      <c r="I373" s="134">
        <v>0</v>
      </c>
      <c r="J373" s="134">
        <v>0</v>
      </c>
      <c r="K373" s="134">
        <v>0</v>
      </c>
      <c r="L373" s="134">
        <v>0</v>
      </c>
      <c r="M373" s="134">
        <v>0</v>
      </c>
      <c r="N373" s="134">
        <v>0</v>
      </c>
      <c r="O373" s="134">
        <v>0</v>
      </c>
      <c r="P373" s="134">
        <v>0</v>
      </c>
      <c r="Q373" s="134">
        <v>0</v>
      </c>
      <c r="R373" s="134">
        <v>0</v>
      </c>
      <c r="S373" s="134">
        <v>0</v>
      </c>
      <c r="T373" s="134">
        <v>0</v>
      </c>
      <c r="U373" s="134">
        <v>0</v>
      </c>
      <c r="V373" s="134">
        <v>0</v>
      </c>
      <c r="W373" s="134">
        <v>0</v>
      </c>
      <c r="X373" s="134">
        <v>0</v>
      </c>
      <c r="Y373" s="134">
        <v>0</v>
      </c>
      <c r="Z373" s="436">
        <f t="shared" si="43"/>
        <v>0</v>
      </c>
      <c r="AA373" s="430">
        <v>18</v>
      </c>
      <c r="AB373" s="422">
        <f t="shared" si="44"/>
        <v>0</v>
      </c>
      <c r="AC373" s="219"/>
      <c r="AE373" s="89">
        <v>0</v>
      </c>
      <c r="AF373" s="89">
        <f t="shared" si="45"/>
        <v>0</v>
      </c>
    </row>
    <row r="374" spans="1:32" ht="13.5" customHeight="1" x14ac:dyDescent="0.2">
      <c r="A374" s="236"/>
      <c r="B374" s="237"/>
      <c r="C374" s="857" t="s">
        <v>216</v>
      </c>
      <c r="D374" s="97" t="s">
        <v>335</v>
      </c>
      <c r="E374" s="134">
        <v>1</v>
      </c>
      <c r="F374" s="134">
        <v>0</v>
      </c>
      <c r="G374" s="134">
        <v>0</v>
      </c>
      <c r="H374" s="134">
        <v>0</v>
      </c>
      <c r="I374" s="134">
        <v>0</v>
      </c>
      <c r="J374" s="134">
        <v>0</v>
      </c>
      <c r="K374" s="134">
        <v>0</v>
      </c>
      <c r="L374" s="134">
        <v>0</v>
      </c>
      <c r="M374" s="134">
        <v>0</v>
      </c>
      <c r="N374" s="134">
        <v>0</v>
      </c>
      <c r="O374" s="134">
        <v>3</v>
      </c>
      <c r="P374" s="134">
        <v>0</v>
      </c>
      <c r="Q374" s="134">
        <v>0</v>
      </c>
      <c r="R374" s="134">
        <v>0</v>
      </c>
      <c r="S374" s="134">
        <v>0</v>
      </c>
      <c r="T374" s="134">
        <v>0</v>
      </c>
      <c r="U374" s="134">
        <v>0</v>
      </c>
      <c r="V374" s="134">
        <v>0</v>
      </c>
      <c r="W374" s="134">
        <v>0</v>
      </c>
      <c r="X374" s="134">
        <v>4</v>
      </c>
      <c r="Y374" s="134">
        <v>0</v>
      </c>
      <c r="Z374" s="436">
        <f t="shared" si="43"/>
        <v>0</v>
      </c>
      <c r="AA374" s="430">
        <v>6</v>
      </c>
      <c r="AB374" s="422">
        <f t="shared" si="44"/>
        <v>0.66666666666666663</v>
      </c>
      <c r="AC374" s="219"/>
      <c r="AE374" s="89">
        <v>40</v>
      </c>
      <c r="AF374" s="89">
        <f t="shared" si="45"/>
        <v>-40</v>
      </c>
    </row>
    <row r="375" spans="1:32" ht="13.5" customHeight="1" x14ac:dyDescent="0.2">
      <c r="A375" s="236"/>
      <c r="B375" s="237"/>
      <c r="C375" s="857"/>
      <c r="D375" s="97" t="s">
        <v>77</v>
      </c>
      <c r="E375" s="134">
        <v>1</v>
      </c>
      <c r="F375" s="134">
        <v>0</v>
      </c>
      <c r="G375" s="134">
        <v>0</v>
      </c>
      <c r="H375" s="134">
        <v>0</v>
      </c>
      <c r="I375" s="134">
        <v>0</v>
      </c>
      <c r="J375" s="134">
        <v>0</v>
      </c>
      <c r="K375" s="134">
        <v>0</v>
      </c>
      <c r="L375" s="134">
        <v>0</v>
      </c>
      <c r="M375" s="134">
        <v>0</v>
      </c>
      <c r="N375" s="134">
        <v>0</v>
      </c>
      <c r="O375" s="134">
        <v>12</v>
      </c>
      <c r="P375" s="134">
        <v>0</v>
      </c>
      <c r="Q375" s="134">
        <v>0</v>
      </c>
      <c r="R375" s="134">
        <v>0</v>
      </c>
      <c r="S375" s="134">
        <v>0</v>
      </c>
      <c r="T375" s="134">
        <v>0</v>
      </c>
      <c r="U375" s="134">
        <v>0</v>
      </c>
      <c r="V375" s="134">
        <v>0</v>
      </c>
      <c r="W375" s="134">
        <v>0</v>
      </c>
      <c r="X375" s="134">
        <v>13</v>
      </c>
      <c r="Y375" s="134">
        <v>0</v>
      </c>
      <c r="Z375" s="436">
        <f t="shared" si="43"/>
        <v>0</v>
      </c>
      <c r="AA375" s="430">
        <v>10</v>
      </c>
      <c r="AB375" s="422">
        <f t="shared" si="44"/>
        <v>1.3</v>
      </c>
      <c r="AC375" s="219"/>
      <c r="AE375" s="89">
        <v>246</v>
      </c>
      <c r="AF375" s="89">
        <f t="shared" si="45"/>
        <v>-246</v>
      </c>
    </row>
    <row r="376" spans="1:32" ht="13.5" customHeight="1" x14ac:dyDescent="0.2">
      <c r="A376" s="236"/>
      <c r="B376" s="237"/>
      <c r="C376" s="857" t="s">
        <v>217</v>
      </c>
      <c r="D376" s="97" t="s">
        <v>335</v>
      </c>
      <c r="E376" s="134">
        <v>1</v>
      </c>
      <c r="F376" s="134">
        <v>0</v>
      </c>
      <c r="G376" s="134">
        <v>0</v>
      </c>
      <c r="H376" s="134">
        <v>0</v>
      </c>
      <c r="I376" s="134">
        <v>0</v>
      </c>
      <c r="J376" s="134">
        <v>0</v>
      </c>
      <c r="K376" s="134">
        <v>0</v>
      </c>
      <c r="L376" s="134">
        <v>0</v>
      </c>
      <c r="M376" s="134">
        <v>0</v>
      </c>
      <c r="N376" s="134">
        <v>0</v>
      </c>
      <c r="O376" s="134">
        <v>0</v>
      </c>
      <c r="P376" s="134">
        <v>0</v>
      </c>
      <c r="Q376" s="134">
        <v>0</v>
      </c>
      <c r="R376" s="134">
        <v>0</v>
      </c>
      <c r="S376" s="134">
        <v>0</v>
      </c>
      <c r="T376" s="134">
        <v>0</v>
      </c>
      <c r="U376" s="134">
        <v>0</v>
      </c>
      <c r="V376" s="134">
        <v>0</v>
      </c>
      <c r="W376" s="134">
        <v>0</v>
      </c>
      <c r="X376" s="134">
        <v>1</v>
      </c>
      <c r="Y376" s="134">
        <v>0</v>
      </c>
      <c r="Z376" s="436">
        <f t="shared" si="43"/>
        <v>0</v>
      </c>
      <c r="AA376" s="430">
        <v>17</v>
      </c>
      <c r="AB376" s="422">
        <f t="shared" si="44"/>
        <v>5.8823529411764705E-2</v>
      </c>
      <c r="AC376" s="219"/>
      <c r="AE376" s="89">
        <v>0</v>
      </c>
      <c r="AF376" s="89">
        <f t="shared" si="45"/>
        <v>0</v>
      </c>
    </row>
    <row r="377" spans="1:32" ht="13.5" customHeight="1" x14ac:dyDescent="0.2">
      <c r="A377" s="236"/>
      <c r="B377" s="237"/>
      <c r="C377" s="857"/>
      <c r="D377" s="97" t="s">
        <v>77</v>
      </c>
      <c r="E377" s="134">
        <v>1</v>
      </c>
      <c r="F377" s="134">
        <v>0</v>
      </c>
      <c r="G377" s="134">
        <v>0</v>
      </c>
      <c r="H377" s="134">
        <v>0</v>
      </c>
      <c r="I377" s="134">
        <v>0</v>
      </c>
      <c r="J377" s="134">
        <v>0</v>
      </c>
      <c r="K377" s="134">
        <v>0</v>
      </c>
      <c r="L377" s="134">
        <v>0</v>
      </c>
      <c r="M377" s="134">
        <v>0</v>
      </c>
      <c r="N377" s="134">
        <v>0</v>
      </c>
      <c r="O377" s="134">
        <v>0</v>
      </c>
      <c r="P377" s="134">
        <v>0</v>
      </c>
      <c r="Q377" s="134">
        <v>0</v>
      </c>
      <c r="R377" s="134">
        <v>0</v>
      </c>
      <c r="S377" s="134">
        <v>0</v>
      </c>
      <c r="T377" s="134">
        <v>0</v>
      </c>
      <c r="U377" s="134">
        <v>0</v>
      </c>
      <c r="V377" s="134">
        <v>0</v>
      </c>
      <c r="W377" s="134">
        <v>0</v>
      </c>
      <c r="X377" s="134">
        <v>1</v>
      </c>
      <c r="Y377" s="134">
        <v>0</v>
      </c>
      <c r="Z377" s="436">
        <f t="shared" si="43"/>
        <v>0</v>
      </c>
      <c r="AA377" s="430">
        <v>18</v>
      </c>
      <c r="AB377" s="422">
        <f t="shared" si="44"/>
        <v>5.5555555555555552E-2</v>
      </c>
      <c r="AC377" s="219"/>
      <c r="AE377" s="89">
        <v>0</v>
      </c>
      <c r="AF377" s="89">
        <f t="shared" si="45"/>
        <v>0</v>
      </c>
    </row>
    <row r="378" spans="1:32" ht="13.5" customHeight="1" x14ac:dyDescent="0.2">
      <c r="A378" s="236"/>
      <c r="B378" s="237"/>
      <c r="C378" s="857" t="s">
        <v>287</v>
      </c>
      <c r="D378" s="97" t="s">
        <v>335</v>
      </c>
      <c r="E378" s="134">
        <v>0</v>
      </c>
      <c r="F378" s="134">
        <v>0</v>
      </c>
      <c r="G378" s="134">
        <v>0</v>
      </c>
      <c r="H378" s="134">
        <v>0</v>
      </c>
      <c r="I378" s="134">
        <v>0</v>
      </c>
      <c r="J378" s="134">
        <v>0</v>
      </c>
      <c r="K378" s="134">
        <v>0</v>
      </c>
      <c r="L378" s="134">
        <v>0</v>
      </c>
      <c r="M378" s="134">
        <v>0</v>
      </c>
      <c r="N378" s="134">
        <v>0</v>
      </c>
      <c r="O378" s="134">
        <v>0</v>
      </c>
      <c r="P378" s="134">
        <v>0</v>
      </c>
      <c r="Q378" s="134">
        <v>0</v>
      </c>
      <c r="R378" s="134">
        <v>0</v>
      </c>
      <c r="S378" s="134">
        <v>0</v>
      </c>
      <c r="T378" s="134">
        <v>0</v>
      </c>
      <c r="U378" s="134">
        <v>0</v>
      </c>
      <c r="V378" s="134">
        <v>0</v>
      </c>
      <c r="W378" s="134">
        <v>0</v>
      </c>
      <c r="X378" s="134">
        <v>0</v>
      </c>
      <c r="Y378" s="134">
        <v>0</v>
      </c>
      <c r="Z378" s="436">
        <f t="shared" si="43"/>
        <v>0</v>
      </c>
      <c r="AA378" s="430">
        <v>8629</v>
      </c>
      <c r="AB378" s="422">
        <f t="shared" si="44"/>
        <v>0</v>
      </c>
      <c r="AC378" s="219"/>
      <c r="AE378" s="89">
        <v>11862</v>
      </c>
      <c r="AF378" s="89">
        <f t="shared" si="45"/>
        <v>-11862</v>
      </c>
    </row>
    <row r="379" spans="1:32" ht="13.5" customHeight="1" x14ac:dyDescent="0.2">
      <c r="A379" s="236"/>
      <c r="B379" s="237"/>
      <c r="C379" s="857"/>
      <c r="D379" s="97" t="s">
        <v>77</v>
      </c>
      <c r="E379" s="134">
        <v>0</v>
      </c>
      <c r="F379" s="134">
        <v>0</v>
      </c>
      <c r="G379" s="134">
        <v>0</v>
      </c>
      <c r="H379" s="134">
        <v>0</v>
      </c>
      <c r="I379" s="134">
        <v>0</v>
      </c>
      <c r="J379" s="134">
        <v>0</v>
      </c>
      <c r="K379" s="134">
        <v>0</v>
      </c>
      <c r="L379" s="134">
        <v>0</v>
      </c>
      <c r="M379" s="134">
        <v>0</v>
      </c>
      <c r="N379" s="134">
        <v>0</v>
      </c>
      <c r="O379" s="134">
        <v>0</v>
      </c>
      <c r="P379" s="134">
        <v>0</v>
      </c>
      <c r="Q379" s="134">
        <v>0</v>
      </c>
      <c r="R379" s="134">
        <v>0</v>
      </c>
      <c r="S379" s="134">
        <v>0</v>
      </c>
      <c r="T379" s="134">
        <v>0</v>
      </c>
      <c r="U379" s="134">
        <v>0</v>
      </c>
      <c r="V379" s="134">
        <v>0</v>
      </c>
      <c r="W379" s="134">
        <v>0</v>
      </c>
      <c r="X379" s="134">
        <v>0</v>
      </c>
      <c r="Y379" s="134">
        <v>0</v>
      </c>
      <c r="Z379" s="436">
        <f t="shared" si="43"/>
        <v>0</v>
      </c>
      <c r="AA379" s="430">
        <v>8629</v>
      </c>
      <c r="AB379" s="422">
        <f t="shared" si="44"/>
        <v>0</v>
      </c>
      <c r="AC379" s="219"/>
      <c r="AE379" s="89">
        <v>11862</v>
      </c>
      <c r="AF379" s="89">
        <f t="shared" si="45"/>
        <v>-11862</v>
      </c>
    </row>
    <row r="380" spans="1:32" ht="13.5" customHeight="1" x14ac:dyDescent="0.2">
      <c r="A380" s="236"/>
      <c r="B380" s="237"/>
      <c r="C380" s="857" t="s">
        <v>218</v>
      </c>
      <c r="D380" s="97" t="s">
        <v>335</v>
      </c>
      <c r="E380" s="134">
        <v>0</v>
      </c>
      <c r="F380" s="134">
        <v>0</v>
      </c>
      <c r="G380" s="134">
        <v>0</v>
      </c>
      <c r="H380" s="134">
        <v>0</v>
      </c>
      <c r="I380" s="134">
        <v>0</v>
      </c>
      <c r="J380" s="134">
        <v>0</v>
      </c>
      <c r="K380" s="134">
        <v>0</v>
      </c>
      <c r="L380" s="134">
        <v>0</v>
      </c>
      <c r="M380" s="134">
        <v>0</v>
      </c>
      <c r="N380" s="134">
        <v>0</v>
      </c>
      <c r="O380" s="134">
        <v>0</v>
      </c>
      <c r="P380" s="134">
        <v>0</v>
      </c>
      <c r="Q380" s="134">
        <v>0</v>
      </c>
      <c r="R380" s="134">
        <v>0</v>
      </c>
      <c r="S380" s="134">
        <v>0</v>
      </c>
      <c r="T380" s="134">
        <v>0</v>
      </c>
      <c r="U380" s="134">
        <v>0</v>
      </c>
      <c r="V380" s="134">
        <v>0</v>
      </c>
      <c r="W380" s="134">
        <v>3</v>
      </c>
      <c r="X380" s="134">
        <v>3</v>
      </c>
      <c r="Y380" s="134">
        <v>8</v>
      </c>
      <c r="Z380" s="436">
        <f t="shared" si="43"/>
        <v>0.375</v>
      </c>
      <c r="AA380" s="430">
        <v>6</v>
      </c>
      <c r="AB380" s="422">
        <f t="shared" si="44"/>
        <v>0.5</v>
      </c>
      <c r="AC380" s="219"/>
      <c r="AE380" s="89">
        <v>246</v>
      </c>
      <c r="AF380" s="89">
        <f t="shared" si="45"/>
        <v>-238</v>
      </c>
    </row>
    <row r="381" spans="1:32" ht="13.5" customHeight="1" x14ac:dyDescent="0.2">
      <c r="A381" s="236"/>
      <c r="B381" s="237"/>
      <c r="C381" s="857"/>
      <c r="D381" s="97" t="s">
        <v>77</v>
      </c>
      <c r="E381" s="134">
        <v>0</v>
      </c>
      <c r="F381" s="134">
        <v>0</v>
      </c>
      <c r="G381" s="134">
        <v>0</v>
      </c>
      <c r="H381" s="134">
        <v>0</v>
      </c>
      <c r="I381" s="134">
        <v>0</v>
      </c>
      <c r="J381" s="134">
        <v>0</v>
      </c>
      <c r="K381" s="134">
        <v>0</v>
      </c>
      <c r="L381" s="134">
        <v>0</v>
      </c>
      <c r="M381" s="134">
        <v>0</v>
      </c>
      <c r="N381" s="134">
        <v>0</v>
      </c>
      <c r="O381" s="134">
        <v>0</v>
      </c>
      <c r="P381" s="134">
        <v>0</v>
      </c>
      <c r="Q381" s="134">
        <v>0</v>
      </c>
      <c r="R381" s="134">
        <v>0</v>
      </c>
      <c r="S381" s="134">
        <v>0</v>
      </c>
      <c r="T381" s="134">
        <v>0</v>
      </c>
      <c r="U381" s="134">
        <v>0</v>
      </c>
      <c r="V381" s="134">
        <v>0</v>
      </c>
      <c r="W381" s="134">
        <v>7</v>
      </c>
      <c r="X381" s="134">
        <v>7</v>
      </c>
      <c r="Y381" s="134">
        <v>8</v>
      </c>
      <c r="Z381" s="436">
        <f t="shared" si="43"/>
        <v>0.875</v>
      </c>
      <c r="AA381" s="430">
        <v>15</v>
      </c>
      <c r="AB381" s="422">
        <f t="shared" si="44"/>
        <v>0.46666666666666667</v>
      </c>
      <c r="AC381" s="219"/>
      <c r="AE381" s="89">
        <v>259</v>
      </c>
      <c r="AF381" s="89">
        <f t="shared" si="45"/>
        <v>-251</v>
      </c>
    </row>
    <row r="382" spans="1:32" ht="13.5" customHeight="1" x14ac:dyDescent="0.2">
      <c r="A382" s="236"/>
      <c r="B382" s="237"/>
      <c r="C382" s="857" t="s">
        <v>219</v>
      </c>
      <c r="D382" s="97" t="s">
        <v>335</v>
      </c>
      <c r="E382" s="134">
        <v>0</v>
      </c>
      <c r="F382" s="134">
        <v>0</v>
      </c>
      <c r="G382" s="134">
        <v>0</v>
      </c>
      <c r="H382" s="134">
        <v>0</v>
      </c>
      <c r="I382" s="134">
        <v>0</v>
      </c>
      <c r="J382" s="134">
        <v>0</v>
      </c>
      <c r="K382" s="134">
        <v>0</v>
      </c>
      <c r="L382" s="134">
        <v>0</v>
      </c>
      <c r="M382" s="134">
        <v>0</v>
      </c>
      <c r="N382" s="134">
        <v>0</v>
      </c>
      <c r="O382" s="134">
        <v>0</v>
      </c>
      <c r="P382" s="134">
        <v>0</v>
      </c>
      <c r="Q382" s="134">
        <v>0</v>
      </c>
      <c r="R382" s="134">
        <v>0</v>
      </c>
      <c r="S382" s="134">
        <v>0</v>
      </c>
      <c r="T382" s="134">
        <v>0</v>
      </c>
      <c r="U382" s="134">
        <v>0</v>
      </c>
      <c r="V382" s="134">
        <v>0</v>
      </c>
      <c r="W382" s="134">
        <v>0</v>
      </c>
      <c r="X382" s="134">
        <v>0</v>
      </c>
      <c r="Y382" s="134">
        <v>0</v>
      </c>
      <c r="Z382" s="436">
        <f t="shared" si="43"/>
        <v>0</v>
      </c>
      <c r="AA382" s="430">
        <v>3</v>
      </c>
      <c r="AB382" s="422">
        <f t="shared" si="44"/>
        <v>0</v>
      </c>
      <c r="AC382" s="219"/>
      <c r="AE382" s="89">
        <v>0</v>
      </c>
      <c r="AF382" s="89">
        <f t="shared" si="45"/>
        <v>0</v>
      </c>
    </row>
    <row r="383" spans="1:32" ht="13.5" customHeight="1" x14ac:dyDescent="0.2">
      <c r="A383" s="236"/>
      <c r="B383" s="237"/>
      <c r="C383" s="857"/>
      <c r="D383" s="97" t="s">
        <v>77</v>
      </c>
      <c r="E383" s="134">
        <v>0</v>
      </c>
      <c r="F383" s="134">
        <v>0</v>
      </c>
      <c r="G383" s="134">
        <v>0</v>
      </c>
      <c r="H383" s="134">
        <v>0</v>
      </c>
      <c r="I383" s="134">
        <v>0</v>
      </c>
      <c r="J383" s="134">
        <v>0</v>
      </c>
      <c r="K383" s="134">
        <v>0</v>
      </c>
      <c r="L383" s="134">
        <v>0</v>
      </c>
      <c r="M383" s="134">
        <v>0</v>
      </c>
      <c r="N383" s="134">
        <v>0</v>
      </c>
      <c r="O383" s="134">
        <v>0</v>
      </c>
      <c r="P383" s="134">
        <v>0</v>
      </c>
      <c r="Q383" s="134">
        <v>0</v>
      </c>
      <c r="R383" s="134">
        <v>0</v>
      </c>
      <c r="S383" s="134">
        <v>0</v>
      </c>
      <c r="T383" s="134">
        <v>0</v>
      </c>
      <c r="U383" s="134">
        <v>0</v>
      </c>
      <c r="V383" s="134">
        <v>0</v>
      </c>
      <c r="W383" s="134">
        <v>0</v>
      </c>
      <c r="X383" s="134">
        <v>0</v>
      </c>
      <c r="Y383" s="134">
        <v>0</v>
      </c>
      <c r="Z383" s="436">
        <f t="shared" si="43"/>
        <v>0</v>
      </c>
      <c r="AA383" s="430">
        <v>3</v>
      </c>
      <c r="AB383" s="422">
        <f t="shared" si="44"/>
        <v>0</v>
      </c>
      <c r="AC383" s="219"/>
      <c r="AE383" s="89">
        <v>0</v>
      </c>
      <c r="AF383" s="89">
        <f t="shared" si="45"/>
        <v>0</v>
      </c>
    </row>
    <row r="384" spans="1:32" s="72" customFormat="1" ht="13.5" customHeight="1" x14ac:dyDescent="0.2">
      <c r="A384" s="237"/>
      <c r="B384" s="237"/>
      <c r="C384" s="217"/>
      <c r="D384" s="103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13"/>
      <c r="AA384" s="418"/>
      <c r="AB384" s="131"/>
      <c r="AC384" s="131"/>
    </row>
    <row r="385" spans="1:32" ht="21.75" customHeight="1" x14ac:dyDescent="0.2">
      <c r="A385" s="120" t="str">
        <f>$A$1</f>
        <v>６　令和３年度市町村別・国別訪日外国人宿泊者数（延べ人数）</v>
      </c>
      <c r="AA385" s="419"/>
      <c r="AE385" s="89"/>
      <c r="AF385" s="89"/>
    </row>
    <row r="386" spans="1:32" ht="13.5" customHeight="1" thickBot="1" x14ac:dyDescent="0.25">
      <c r="A386" s="89"/>
      <c r="Z386" s="122"/>
      <c r="AA386" s="420"/>
      <c r="AB386" s="122" t="s">
        <v>368</v>
      </c>
      <c r="AC386" s="122"/>
      <c r="AE386" s="89"/>
      <c r="AF386" s="89"/>
    </row>
    <row r="387" spans="1:32" s="114" customFormat="1" ht="13.5" customHeight="1" thickBot="1" x14ac:dyDescent="0.25">
      <c r="A387" s="123" t="s">
        <v>58</v>
      </c>
      <c r="B387" s="123" t="s">
        <v>344</v>
      </c>
      <c r="C387" s="216" t="s">
        <v>59</v>
      </c>
      <c r="D387" s="126" t="s">
        <v>60</v>
      </c>
      <c r="E387" s="127" t="s">
        <v>369</v>
      </c>
      <c r="F387" s="127" t="s">
        <v>370</v>
      </c>
      <c r="G387" s="127" t="s">
        <v>371</v>
      </c>
      <c r="H387" s="127" t="s">
        <v>372</v>
      </c>
      <c r="I387" s="127" t="s">
        <v>247</v>
      </c>
      <c r="J387" s="127" t="s">
        <v>304</v>
      </c>
      <c r="K387" s="127" t="s">
        <v>305</v>
      </c>
      <c r="L387" s="127" t="s">
        <v>306</v>
      </c>
      <c r="M387" s="127" t="s">
        <v>387</v>
      </c>
      <c r="N387" s="127" t="s">
        <v>385</v>
      </c>
      <c r="O387" s="127" t="s">
        <v>386</v>
      </c>
      <c r="P387" s="127" t="s">
        <v>248</v>
      </c>
      <c r="Q387" s="127" t="s">
        <v>249</v>
      </c>
      <c r="R387" s="127" t="s">
        <v>250</v>
      </c>
      <c r="S387" s="127" t="s">
        <v>251</v>
      </c>
      <c r="T387" s="127" t="s">
        <v>366</v>
      </c>
      <c r="U387" s="127" t="s">
        <v>252</v>
      </c>
      <c r="V387" s="127" t="s">
        <v>367</v>
      </c>
      <c r="W387" s="127" t="s">
        <v>309</v>
      </c>
      <c r="X387" s="128" t="s">
        <v>339</v>
      </c>
      <c r="Y387" s="129" t="str">
        <f>$Y$3</f>
        <v>Ｒ２年度</v>
      </c>
      <c r="Z387" s="435" t="s">
        <v>71</v>
      </c>
      <c r="AA387" s="428" t="s">
        <v>433</v>
      </c>
      <c r="AB387" s="421" t="s">
        <v>415</v>
      </c>
      <c r="AC387" s="218"/>
      <c r="AE387" s="114" t="s">
        <v>405</v>
      </c>
    </row>
    <row r="388" spans="1:32" ht="13.5" customHeight="1" x14ac:dyDescent="0.2">
      <c r="A388" s="854" t="s">
        <v>1</v>
      </c>
      <c r="B388" s="854" t="s">
        <v>1</v>
      </c>
      <c r="C388" s="857" t="s">
        <v>220</v>
      </c>
      <c r="D388" s="97" t="s">
        <v>335</v>
      </c>
      <c r="E388" s="134">
        <v>0</v>
      </c>
      <c r="F388" s="134">
        <v>0</v>
      </c>
      <c r="G388" s="134">
        <v>0</v>
      </c>
      <c r="H388" s="134">
        <v>0</v>
      </c>
      <c r="I388" s="134">
        <v>0</v>
      </c>
      <c r="J388" s="134">
        <v>0</v>
      </c>
      <c r="K388" s="134">
        <v>0</v>
      </c>
      <c r="L388" s="134">
        <v>0</v>
      </c>
      <c r="M388" s="134">
        <v>0</v>
      </c>
      <c r="N388" s="134">
        <v>0</v>
      </c>
      <c r="O388" s="134">
        <v>0</v>
      </c>
      <c r="P388" s="134">
        <v>0</v>
      </c>
      <c r="Q388" s="134">
        <v>0</v>
      </c>
      <c r="R388" s="134">
        <v>0</v>
      </c>
      <c r="S388" s="134">
        <v>0</v>
      </c>
      <c r="T388" s="134">
        <v>0</v>
      </c>
      <c r="U388" s="134">
        <v>0</v>
      </c>
      <c r="V388" s="134">
        <v>0</v>
      </c>
      <c r="W388" s="134">
        <v>0</v>
      </c>
      <c r="X388" s="134">
        <v>0</v>
      </c>
      <c r="Y388" s="134">
        <v>0</v>
      </c>
      <c r="Z388" s="436">
        <f t="shared" ref="Z388:Z427" si="49">IF(Y388=0,0,X388/Y388)</f>
        <v>0</v>
      </c>
      <c r="AA388" s="429">
        <v>56</v>
      </c>
      <c r="AB388" s="424">
        <f>IF(AA388=0,0,X388/AA388)</f>
        <v>0</v>
      </c>
      <c r="AC388" s="219"/>
      <c r="AE388" s="89">
        <v>41</v>
      </c>
      <c r="AF388" s="89">
        <f>Y388-AE388</f>
        <v>-41</v>
      </c>
    </row>
    <row r="389" spans="1:32" ht="13.5" customHeight="1" x14ac:dyDescent="0.2">
      <c r="A389" s="848"/>
      <c r="B389" s="848"/>
      <c r="C389" s="857"/>
      <c r="D389" s="97" t="s">
        <v>77</v>
      </c>
      <c r="E389" s="134">
        <v>0</v>
      </c>
      <c r="F389" s="134">
        <v>0</v>
      </c>
      <c r="G389" s="134">
        <v>0</v>
      </c>
      <c r="H389" s="134">
        <v>0</v>
      </c>
      <c r="I389" s="134">
        <v>0</v>
      </c>
      <c r="J389" s="134">
        <v>0</v>
      </c>
      <c r="K389" s="134">
        <v>0</v>
      </c>
      <c r="L389" s="134">
        <v>0</v>
      </c>
      <c r="M389" s="134">
        <v>0</v>
      </c>
      <c r="N389" s="134">
        <v>0</v>
      </c>
      <c r="O389" s="134">
        <v>0</v>
      </c>
      <c r="P389" s="134">
        <v>0</v>
      </c>
      <c r="Q389" s="134">
        <v>0</v>
      </c>
      <c r="R389" s="134">
        <v>0</v>
      </c>
      <c r="S389" s="134">
        <v>0</v>
      </c>
      <c r="T389" s="134">
        <v>0</v>
      </c>
      <c r="U389" s="134">
        <v>0</v>
      </c>
      <c r="V389" s="134">
        <v>0</v>
      </c>
      <c r="W389" s="134">
        <v>0</v>
      </c>
      <c r="X389" s="134">
        <v>0</v>
      </c>
      <c r="Y389" s="134">
        <v>0</v>
      </c>
      <c r="Z389" s="436">
        <f t="shared" si="49"/>
        <v>0</v>
      </c>
      <c r="AA389" s="430">
        <v>62</v>
      </c>
      <c r="AB389" s="422">
        <f t="shared" ref="AB389:AB427" si="50">IF(AA389=0,0,X389/AA389)</f>
        <v>0</v>
      </c>
      <c r="AC389" s="219"/>
      <c r="AE389" s="89">
        <v>57</v>
      </c>
      <c r="AF389" s="89">
        <f t="shared" ref="AF389:AF427" si="51">Y389-AE389</f>
        <v>-57</v>
      </c>
    </row>
    <row r="390" spans="1:32" ht="13.5" customHeight="1" x14ac:dyDescent="0.2">
      <c r="A390" s="236"/>
      <c r="B390" s="237"/>
      <c r="C390" s="857" t="s">
        <v>221</v>
      </c>
      <c r="D390" s="97" t="s">
        <v>335</v>
      </c>
      <c r="E390" s="134">
        <v>8</v>
      </c>
      <c r="F390" s="134">
        <v>0</v>
      </c>
      <c r="G390" s="134">
        <v>0</v>
      </c>
      <c r="H390" s="134">
        <v>0</v>
      </c>
      <c r="I390" s="134">
        <v>0</v>
      </c>
      <c r="J390" s="134">
        <v>0</v>
      </c>
      <c r="K390" s="134">
        <v>0</v>
      </c>
      <c r="L390" s="134">
        <v>0</v>
      </c>
      <c r="M390" s="134">
        <v>0</v>
      </c>
      <c r="N390" s="134">
        <v>0</v>
      </c>
      <c r="O390" s="134">
        <v>0</v>
      </c>
      <c r="P390" s="134">
        <v>0</v>
      </c>
      <c r="Q390" s="134">
        <v>0</v>
      </c>
      <c r="R390" s="134">
        <v>3</v>
      </c>
      <c r="S390" s="134">
        <v>0</v>
      </c>
      <c r="T390" s="134">
        <v>13</v>
      </c>
      <c r="U390" s="134">
        <v>0</v>
      </c>
      <c r="V390" s="134">
        <v>0</v>
      </c>
      <c r="W390" s="134">
        <v>10</v>
      </c>
      <c r="X390" s="134">
        <v>34</v>
      </c>
      <c r="Y390" s="134">
        <v>43</v>
      </c>
      <c r="Z390" s="436">
        <f t="shared" si="49"/>
        <v>0.79069767441860461</v>
      </c>
      <c r="AA390" s="430">
        <v>362</v>
      </c>
      <c r="AB390" s="422">
        <f t="shared" si="50"/>
        <v>9.3922651933701654E-2</v>
      </c>
      <c r="AC390" s="219"/>
      <c r="AE390" s="89">
        <v>67</v>
      </c>
      <c r="AF390" s="89">
        <f t="shared" si="51"/>
        <v>-24</v>
      </c>
    </row>
    <row r="391" spans="1:32" ht="13.5" customHeight="1" x14ac:dyDescent="0.2">
      <c r="A391" s="236"/>
      <c r="B391" s="237"/>
      <c r="C391" s="857"/>
      <c r="D391" s="97" t="s">
        <v>77</v>
      </c>
      <c r="E391" s="134">
        <v>8</v>
      </c>
      <c r="F391" s="134">
        <v>0</v>
      </c>
      <c r="G391" s="134">
        <v>0</v>
      </c>
      <c r="H391" s="134">
        <v>0</v>
      </c>
      <c r="I391" s="134">
        <v>0</v>
      </c>
      <c r="J391" s="134">
        <v>0</v>
      </c>
      <c r="K391" s="134">
        <v>0</v>
      </c>
      <c r="L391" s="134">
        <v>0</v>
      </c>
      <c r="M391" s="134">
        <v>0</v>
      </c>
      <c r="N391" s="134">
        <v>0</v>
      </c>
      <c r="O391" s="134">
        <v>0</v>
      </c>
      <c r="P391" s="134">
        <v>0</v>
      </c>
      <c r="Q391" s="134">
        <v>0</v>
      </c>
      <c r="R391" s="134">
        <v>3</v>
      </c>
      <c r="S391" s="134">
        <v>0</v>
      </c>
      <c r="T391" s="134">
        <v>13</v>
      </c>
      <c r="U391" s="134">
        <v>0</v>
      </c>
      <c r="V391" s="134">
        <v>0</v>
      </c>
      <c r="W391" s="134">
        <v>10</v>
      </c>
      <c r="X391" s="134">
        <v>34</v>
      </c>
      <c r="Y391" s="134">
        <v>49</v>
      </c>
      <c r="Z391" s="436">
        <f t="shared" si="49"/>
        <v>0.69387755102040816</v>
      </c>
      <c r="AA391" s="430">
        <v>417</v>
      </c>
      <c r="AB391" s="422">
        <f t="shared" si="50"/>
        <v>8.1534772182254203E-2</v>
      </c>
      <c r="AC391" s="219"/>
      <c r="AE391" s="89">
        <v>91</v>
      </c>
      <c r="AF391" s="89">
        <f t="shared" si="51"/>
        <v>-42</v>
      </c>
    </row>
    <row r="392" spans="1:32" ht="13.5" customHeight="1" x14ac:dyDescent="0.2">
      <c r="A392" s="236"/>
      <c r="B392" s="237"/>
      <c r="C392" s="857" t="s">
        <v>222</v>
      </c>
      <c r="D392" s="97" t="s">
        <v>335</v>
      </c>
      <c r="E392" s="134">
        <v>0</v>
      </c>
      <c r="F392" s="134">
        <v>0</v>
      </c>
      <c r="G392" s="134">
        <v>0</v>
      </c>
      <c r="H392" s="134">
        <v>0</v>
      </c>
      <c r="I392" s="134">
        <v>0</v>
      </c>
      <c r="J392" s="134">
        <v>0</v>
      </c>
      <c r="K392" s="134">
        <v>0</v>
      </c>
      <c r="L392" s="134">
        <v>0</v>
      </c>
      <c r="M392" s="134">
        <v>0</v>
      </c>
      <c r="N392" s="134">
        <v>0</v>
      </c>
      <c r="O392" s="134">
        <v>0</v>
      </c>
      <c r="P392" s="134">
        <v>0</v>
      </c>
      <c r="Q392" s="134">
        <v>0</v>
      </c>
      <c r="R392" s="134">
        <v>0</v>
      </c>
      <c r="S392" s="134">
        <v>0</v>
      </c>
      <c r="T392" s="134">
        <v>0</v>
      </c>
      <c r="U392" s="134">
        <v>0</v>
      </c>
      <c r="V392" s="134">
        <v>0</v>
      </c>
      <c r="W392" s="134">
        <v>0</v>
      </c>
      <c r="X392" s="134">
        <v>0</v>
      </c>
      <c r="Y392" s="134">
        <v>0</v>
      </c>
      <c r="Z392" s="436">
        <f t="shared" si="49"/>
        <v>0</v>
      </c>
      <c r="AA392" s="430">
        <v>0</v>
      </c>
      <c r="AB392" s="422">
        <f t="shared" si="50"/>
        <v>0</v>
      </c>
      <c r="AC392" s="219"/>
      <c r="AE392" s="89">
        <v>0</v>
      </c>
      <c r="AF392" s="89">
        <f t="shared" si="51"/>
        <v>0</v>
      </c>
    </row>
    <row r="393" spans="1:32" ht="13.5" customHeight="1" x14ac:dyDescent="0.2">
      <c r="A393" s="236"/>
      <c r="B393" s="237"/>
      <c r="C393" s="857"/>
      <c r="D393" s="97" t="s">
        <v>77</v>
      </c>
      <c r="E393" s="134">
        <v>0</v>
      </c>
      <c r="F393" s="134">
        <v>0</v>
      </c>
      <c r="G393" s="134">
        <v>0</v>
      </c>
      <c r="H393" s="134">
        <v>0</v>
      </c>
      <c r="I393" s="134">
        <v>0</v>
      </c>
      <c r="J393" s="134">
        <v>0</v>
      </c>
      <c r="K393" s="134">
        <v>0</v>
      </c>
      <c r="L393" s="134">
        <v>0</v>
      </c>
      <c r="M393" s="134">
        <v>0</v>
      </c>
      <c r="N393" s="134">
        <v>0</v>
      </c>
      <c r="O393" s="134">
        <v>0</v>
      </c>
      <c r="P393" s="134">
        <v>0</v>
      </c>
      <c r="Q393" s="134">
        <v>0</v>
      </c>
      <c r="R393" s="134">
        <v>0</v>
      </c>
      <c r="S393" s="134">
        <v>0</v>
      </c>
      <c r="T393" s="134">
        <v>0</v>
      </c>
      <c r="U393" s="134">
        <v>0</v>
      </c>
      <c r="V393" s="134">
        <v>0</v>
      </c>
      <c r="W393" s="134">
        <v>0</v>
      </c>
      <c r="X393" s="134">
        <v>0</v>
      </c>
      <c r="Y393" s="134">
        <v>0</v>
      </c>
      <c r="Z393" s="436">
        <f t="shared" si="49"/>
        <v>0</v>
      </c>
      <c r="AA393" s="430">
        <v>0</v>
      </c>
      <c r="AB393" s="422">
        <f t="shared" si="50"/>
        <v>0</v>
      </c>
      <c r="AC393" s="219"/>
      <c r="AE393" s="89">
        <v>0</v>
      </c>
      <c r="AF393" s="89">
        <f t="shared" si="51"/>
        <v>0</v>
      </c>
    </row>
    <row r="394" spans="1:32" ht="13.5" customHeight="1" x14ac:dyDescent="0.2">
      <c r="A394" s="236"/>
      <c r="B394" s="237"/>
      <c r="C394" s="857" t="s">
        <v>223</v>
      </c>
      <c r="D394" s="97" t="s">
        <v>335</v>
      </c>
      <c r="E394" s="134">
        <v>0</v>
      </c>
      <c r="F394" s="134">
        <v>0</v>
      </c>
      <c r="G394" s="134">
        <v>0</v>
      </c>
      <c r="H394" s="134">
        <v>0</v>
      </c>
      <c r="I394" s="134">
        <v>0</v>
      </c>
      <c r="J394" s="134">
        <v>0</v>
      </c>
      <c r="K394" s="134">
        <v>0</v>
      </c>
      <c r="L394" s="134">
        <v>0</v>
      </c>
      <c r="M394" s="134">
        <v>0</v>
      </c>
      <c r="N394" s="134">
        <v>0</v>
      </c>
      <c r="O394" s="134">
        <v>0</v>
      </c>
      <c r="P394" s="134">
        <v>0</v>
      </c>
      <c r="Q394" s="134">
        <v>0</v>
      </c>
      <c r="R394" s="134">
        <v>0</v>
      </c>
      <c r="S394" s="134">
        <v>0</v>
      </c>
      <c r="T394" s="134">
        <v>0</v>
      </c>
      <c r="U394" s="134">
        <v>0</v>
      </c>
      <c r="V394" s="134">
        <v>0</v>
      </c>
      <c r="W394" s="134">
        <v>0</v>
      </c>
      <c r="X394" s="134">
        <v>0</v>
      </c>
      <c r="Y394" s="134">
        <v>0</v>
      </c>
      <c r="Z394" s="436">
        <f t="shared" si="49"/>
        <v>0</v>
      </c>
      <c r="AA394" s="430">
        <v>0</v>
      </c>
      <c r="AB394" s="422">
        <f t="shared" si="50"/>
        <v>0</v>
      </c>
      <c r="AC394" s="219"/>
      <c r="AE394" s="89">
        <v>0</v>
      </c>
      <c r="AF394" s="89">
        <f t="shared" si="51"/>
        <v>0</v>
      </c>
    </row>
    <row r="395" spans="1:32" ht="13.5" customHeight="1" thickBot="1" x14ac:dyDescent="0.25">
      <c r="A395" s="236"/>
      <c r="B395" s="237"/>
      <c r="C395" s="858"/>
      <c r="D395" s="99" t="s">
        <v>77</v>
      </c>
      <c r="E395" s="135">
        <v>0</v>
      </c>
      <c r="F395" s="135">
        <v>0</v>
      </c>
      <c r="G395" s="135">
        <v>0</v>
      </c>
      <c r="H395" s="135">
        <v>0</v>
      </c>
      <c r="I395" s="135">
        <v>0</v>
      </c>
      <c r="J395" s="135">
        <v>0</v>
      </c>
      <c r="K395" s="135">
        <v>0</v>
      </c>
      <c r="L395" s="135">
        <v>0</v>
      </c>
      <c r="M395" s="135">
        <v>0</v>
      </c>
      <c r="N395" s="135">
        <v>0</v>
      </c>
      <c r="O395" s="135">
        <v>0</v>
      </c>
      <c r="P395" s="135">
        <v>0</v>
      </c>
      <c r="Q395" s="135">
        <v>0</v>
      </c>
      <c r="R395" s="135">
        <v>0</v>
      </c>
      <c r="S395" s="135">
        <v>0</v>
      </c>
      <c r="T395" s="135">
        <v>0</v>
      </c>
      <c r="U395" s="135">
        <v>0</v>
      </c>
      <c r="V395" s="135">
        <v>0</v>
      </c>
      <c r="W395" s="135">
        <v>0</v>
      </c>
      <c r="X395" s="135">
        <v>0</v>
      </c>
      <c r="Y395" s="135">
        <v>0</v>
      </c>
      <c r="Z395" s="437">
        <f t="shared" si="49"/>
        <v>0</v>
      </c>
      <c r="AA395" s="431">
        <v>0</v>
      </c>
      <c r="AB395" s="423">
        <f t="shared" si="50"/>
        <v>0</v>
      </c>
      <c r="AC395" s="219"/>
      <c r="AE395" s="89">
        <v>0</v>
      </c>
      <c r="AF395" s="89">
        <f t="shared" si="51"/>
        <v>0</v>
      </c>
    </row>
    <row r="396" spans="1:32" ht="13.5" customHeight="1" x14ac:dyDescent="0.2">
      <c r="A396" s="842" t="s">
        <v>20</v>
      </c>
      <c r="B396" s="843"/>
      <c r="C396" s="844"/>
      <c r="D396" s="94" t="s">
        <v>335</v>
      </c>
      <c r="E396" s="55">
        <f t="shared" ref="E396:Y397" si="52">E398+E416</f>
        <v>305</v>
      </c>
      <c r="F396" s="55">
        <f t="shared" si="52"/>
        <v>32</v>
      </c>
      <c r="G396" s="55">
        <f t="shared" si="52"/>
        <v>69</v>
      </c>
      <c r="H396" s="55">
        <f t="shared" si="52"/>
        <v>4</v>
      </c>
      <c r="I396" s="55">
        <f t="shared" si="52"/>
        <v>3</v>
      </c>
      <c r="J396" s="55">
        <f t="shared" si="52"/>
        <v>1</v>
      </c>
      <c r="K396" s="55">
        <f t="shared" si="52"/>
        <v>5</v>
      </c>
      <c r="L396" s="55">
        <f t="shared" si="52"/>
        <v>14</v>
      </c>
      <c r="M396" s="55">
        <f t="shared" si="52"/>
        <v>13</v>
      </c>
      <c r="N396" s="55">
        <f t="shared" si="52"/>
        <v>68</v>
      </c>
      <c r="O396" s="55">
        <f t="shared" si="52"/>
        <v>176</v>
      </c>
      <c r="P396" s="55">
        <f t="shared" si="52"/>
        <v>6</v>
      </c>
      <c r="Q396" s="55">
        <f t="shared" si="52"/>
        <v>22</v>
      </c>
      <c r="R396" s="55">
        <f t="shared" si="52"/>
        <v>36</v>
      </c>
      <c r="S396" s="55">
        <f t="shared" si="52"/>
        <v>34</v>
      </c>
      <c r="T396" s="55">
        <f t="shared" si="52"/>
        <v>195</v>
      </c>
      <c r="U396" s="55">
        <f t="shared" si="52"/>
        <v>1</v>
      </c>
      <c r="V396" s="55">
        <f t="shared" si="52"/>
        <v>9</v>
      </c>
      <c r="W396" s="55">
        <f t="shared" si="52"/>
        <v>652</v>
      </c>
      <c r="X396" s="55">
        <f t="shared" si="52"/>
        <v>1645</v>
      </c>
      <c r="Y396" s="55">
        <f t="shared" si="52"/>
        <v>1688</v>
      </c>
      <c r="Z396" s="438">
        <f t="shared" si="49"/>
        <v>0.97452606635071093</v>
      </c>
      <c r="AA396" s="432">
        <v>154843</v>
      </c>
      <c r="AB396" s="406">
        <f t="shared" si="50"/>
        <v>1.0623663969310851E-2</v>
      </c>
      <c r="AC396" s="131"/>
      <c r="AE396" s="89">
        <v>151250</v>
      </c>
      <c r="AF396" s="89">
        <f t="shared" si="51"/>
        <v>-149562</v>
      </c>
    </row>
    <row r="397" spans="1:32" ht="13.5" customHeight="1" thickBot="1" x14ac:dyDescent="0.25">
      <c r="A397" s="845"/>
      <c r="B397" s="846"/>
      <c r="C397" s="844"/>
      <c r="D397" s="95" t="s">
        <v>77</v>
      </c>
      <c r="E397" s="105">
        <f t="shared" si="52"/>
        <v>404</v>
      </c>
      <c r="F397" s="105">
        <f t="shared" si="52"/>
        <v>51</v>
      </c>
      <c r="G397" s="105">
        <f t="shared" si="52"/>
        <v>77</v>
      </c>
      <c r="H397" s="105">
        <f t="shared" si="52"/>
        <v>4</v>
      </c>
      <c r="I397" s="105">
        <f t="shared" si="52"/>
        <v>3</v>
      </c>
      <c r="J397" s="105">
        <f t="shared" si="52"/>
        <v>1</v>
      </c>
      <c r="K397" s="105">
        <f t="shared" si="52"/>
        <v>5</v>
      </c>
      <c r="L397" s="105">
        <f t="shared" si="52"/>
        <v>16</v>
      </c>
      <c r="M397" s="105">
        <f t="shared" si="52"/>
        <v>47</v>
      </c>
      <c r="N397" s="105">
        <f t="shared" si="52"/>
        <v>115</v>
      </c>
      <c r="O397" s="105">
        <f t="shared" si="52"/>
        <v>655</v>
      </c>
      <c r="P397" s="105">
        <f t="shared" si="52"/>
        <v>6</v>
      </c>
      <c r="Q397" s="105">
        <f t="shared" si="52"/>
        <v>29</v>
      </c>
      <c r="R397" s="105">
        <f t="shared" si="52"/>
        <v>48</v>
      </c>
      <c r="S397" s="105">
        <f t="shared" si="52"/>
        <v>40</v>
      </c>
      <c r="T397" s="105">
        <f t="shared" si="52"/>
        <v>266</v>
      </c>
      <c r="U397" s="105">
        <f t="shared" si="52"/>
        <v>1</v>
      </c>
      <c r="V397" s="105">
        <f t="shared" si="52"/>
        <v>12</v>
      </c>
      <c r="W397" s="105">
        <f t="shared" si="52"/>
        <v>682</v>
      </c>
      <c r="X397" s="105">
        <f t="shared" si="52"/>
        <v>2462</v>
      </c>
      <c r="Y397" s="105">
        <f t="shared" si="52"/>
        <v>2241</v>
      </c>
      <c r="Z397" s="439">
        <f t="shared" si="49"/>
        <v>1.0986166889781348</v>
      </c>
      <c r="AA397" s="433">
        <v>176006</v>
      </c>
      <c r="AB397" s="407">
        <f t="shared" si="50"/>
        <v>1.3988159494562686E-2</v>
      </c>
      <c r="AC397" s="131"/>
      <c r="AE397" s="89">
        <v>164178</v>
      </c>
      <c r="AF397" s="89">
        <f t="shared" si="51"/>
        <v>-161937</v>
      </c>
    </row>
    <row r="398" spans="1:32" ht="13.5" customHeight="1" x14ac:dyDescent="0.2">
      <c r="A398" s="236"/>
      <c r="B398" s="838" t="s">
        <v>333</v>
      </c>
      <c r="C398" s="847"/>
      <c r="D398" s="94" t="s">
        <v>335</v>
      </c>
      <c r="E398" s="55">
        <f t="shared" ref="E398:Y399" si="53">E400+E402+E404+E406+E408+E410+E412+E414</f>
        <v>218</v>
      </c>
      <c r="F398" s="55">
        <f t="shared" si="53"/>
        <v>23</v>
      </c>
      <c r="G398" s="55">
        <f t="shared" si="53"/>
        <v>52</v>
      </c>
      <c r="H398" s="55">
        <f t="shared" si="53"/>
        <v>3</v>
      </c>
      <c r="I398" s="55">
        <f t="shared" si="53"/>
        <v>3</v>
      </c>
      <c r="J398" s="55">
        <f t="shared" si="53"/>
        <v>1</v>
      </c>
      <c r="K398" s="55">
        <f t="shared" si="53"/>
        <v>2</v>
      </c>
      <c r="L398" s="55">
        <f t="shared" si="53"/>
        <v>14</v>
      </c>
      <c r="M398" s="55">
        <f t="shared" si="53"/>
        <v>11</v>
      </c>
      <c r="N398" s="55">
        <f t="shared" si="53"/>
        <v>66</v>
      </c>
      <c r="O398" s="55">
        <f t="shared" si="53"/>
        <v>100</v>
      </c>
      <c r="P398" s="55">
        <f t="shared" si="53"/>
        <v>4</v>
      </c>
      <c r="Q398" s="55">
        <f t="shared" si="53"/>
        <v>21</v>
      </c>
      <c r="R398" s="55">
        <f t="shared" si="53"/>
        <v>34</v>
      </c>
      <c r="S398" s="55">
        <f t="shared" si="53"/>
        <v>27</v>
      </c>
      <c r="T398" s="55">
        <f t="shared" si="53"/>
        <v>176</v>
      </c>
      <c r="U398" s="55">
        <f t="shared" si="53"/>
        <v>1</v>
      </c>
      <c r="V398" s="55">
        <f t="shared" si="53"/>
        <v>1</v>
      </c>
      <c r="W398" s="55">
        <f t="shared" si="53"/>
        <v>617</v>
      </c>
      <c r="X398" s="55">
        <f t="shared" si="53"/>
        <v>1374</v>
      </c>
      <c r="Y398" s="55">
        <f t="shared" si="53"/>
        <v>1341</v>
      </c>
      <c r="Z398" s="438">
        <f t="shared" si="49"/>
        <v>1.0246085011185682</v>
      </c>
      <c r="AA398" s="432">
        <v>148315</v>
      </c>
      <c r="AB398" s="406">
        <f t="shared" si="50"/>
        <v>9.26406634527863E-3</v>
      </c>
      <c r="AC398" s="131"/>
      <c r="AE398" s="89">
        <v>144898</v>
      </c>
      <c r="AF398" s="89">
        <f t="shared" si="51"/>
        <v>-143557</v>
      </c>
    </row>
    <row r="399" spans="1:32" ht="13.5" customHeight="1" thickBot="1" x14ac:dyDescent="0.25">
      <c r="A399" s="236"/>
      <c r="B399" s="840"/>
      <c r="C399" s="839"/>
      <c r="D399" s="95" t="s">
        <v>77</v>
      </c>
      <c r="E399" s="60">
        <f t="shared" si="53"/>
        <v>303</v>
      </c>
      <c r="F399" s="60">
        <f t="shared" si="53"/>
        <v>38</v>
      </c>
      <c r="G399" s="60">
        <f t="shared" si="53"/>
        <v>59</v>
      </c>
      <c r="H399" s="60">
        <f t="shared" si="53"/>
        <v>3</v>
      </c>
      <c r="I399" s="60">
        <f t="shared" si="53"/>
        <v>3</v>
      </c>
      <c r="J399" s="60">
        <f t="shared" si="53"/>
        <v>1</v>
      </c>
      <c r="K399" s="60">
        <f t="shared" si="53"/>
        <v>2</v>
      </c>
      <c r="L399" s="60">
        <f t="shared" si="53"/>
        <v>16</v>
      </c>
      <c r="M399" s="60">
        <f t="shared" si="53"/>
        <v>45</v>
      </c>
      <c r="N399" s="60">
        <f t="shared" si="53"/>
        <v>113</v>
      </c>
      <c r="O399" s="60">
        <f t="shared" si="53"/>
        <v>502</v>
      </c>
      <c r="P399" s="60">
        <f t="shared" si="53"/>
        <v>4</v>
      </c>
      <c r="Q399" s="60">
        <f t="shared" si="53"/>
        <v>28</v>
      </c>
      <c r="R399" s="60">
        <f t="shared" si="53"/>
        <v>43</v>
      </c>
      <c r="S399" s="60">
        <f t="shared" si="53"/>
        <v>29</v>
      </c>
      <c r="T399" s="60">
        <f t="shared" si="53"/>
        <v>222</v>
      </c>
      <c r="U399" s="60">
        <f t="shared" si="53"/>
        <v>1</v>
      </c>
      <c r="V399" s="60">
        <f t="shared" si="53"/>
        <v>2</v>
      </c>
      <c r="W399" s="60">
        <f t="shared" si="53"/>
        <v>647</v>
      </c>
      <c r="X399" s="60">
        <f t="shared" si="53"/>
        <v>2061</v>
      </c>
      <c r="Y399" s="60">
        <f t="shared" si="53"/>
        <v>1600</v>
      </c>
      <c r="Z399" s="439">
        <f t="shared" si="49"/>
        <v>1.288125</v>
      </c>
      <c r="AA399" s="434">
        <v>167106</v>
      </c>
      <c r="AB399" s="407">
        <f t="shared" si="50"/>
        <v>1.2333488923198448E-2</v>
      </c>
      <c r="AC399" s="131"/>
      <c r="AE399" s="89">
        <v>154640</v>
      </c>
      <c r="AF399" s="89">
        <f t="shared" si="51"/>
        <v>-153040</v>
      </c>
    </row>
    <row r="400" spans="1:32" ht="13.5" customHeight="1" x14ac:dyDescent="0.2">
      <c r="A400" s="236"/>
      <c r="B400" s="236"/>
      <c r="C400" s="859" t="s">
        <v>288</v>
      </c>
      <c r="D400" s="96" t="s">
        <v>335</v>
      </c>
      <c r="E400" s="134">
        <v>150</v>
      </c>
      <c r="F400" s="134">
        <v>20</v>
      </c>
      <c r="G400" s="134">
        <v>42</v>
      </c>
      <c r="H400" s="134">
        <v>3</v>
      </c>
      <c r="I400" s="134">
        <v>3</v>
      </c>
      <c r="J400" s="134">
        <v>1</v>
      </c>
      <c r="K400" s="134">
        <v>0</v>
      </c>
      <c r="L400" s="134">
        <v>1</v>
      </c>
      <c r="M400" s="134">
        <v>11</v>
      </c>
      <c r="N400" s="134">
        <v>16</v>
      </c>
      <c r="O400" s="134">
        <v>80</v>
      </c>
      <c r="P400" s="134">
        <v>1</v>
      </c>
      <c r="Q400" s="134">
        <v>8</v>
      </c>
      <c r="R400" s="134">
        <v>16</v>
      </c>
      <c r="S400" s="134">
        <v>5</v>
      </c>
      <c r="T400" s="134">
        <v>152</v>
      </c>
      <c r="U400" s="134">
        <v>1</v>
      </c>
      <c r="V400" s="134">
        <v>0</v>
      </c>
      <c r="W400" s="134">
        <v>586</v>
      </c>
      <c r="X400" s="134">
        <v>1096</v>
      </c>
      <c r="Y400" s="134">
        <v>929</v>
      </c>
      <c r="Z400" s="436">
        <f t="shared" si="49"/>
        <v>1.1797631862217439</v>
      </c>
      <c r="AA400" s="430">
        <v>124550</v>
      </c>
      <c r="AB400" s="422">
        <f t="shared" si="50"/>
        <v>8.7996788438378156E-3</v>
      </c>
      <c r="AC400" s="219"/>
      <c r="AE400" s="89">
        <v>126055</v>
      </c>
      <c r="AF400" s="89">
        <f t="shared" si="51"/>
        <v>-125126</v>
      </c>
    </row>
    <row r="401" spans="1:32" ht="13.5" customHeight="1" x14ac:dyDescent="0.2">
      <c r="A401" s="236"/>
      <c r="B401" s="237"/>
      <c r="C401" s="857"/>
      <c r="D401" s="97" t="s">
        <v>77</v>
      </c>
      <c r="E401" s="134">
        <v>232</v>
      </c>
      <c r="F401" s="134">
        <v>35</v>
      </c>
      <c r="G401" s="134">
        <v>49</v>
      </c>
      <c r="H401" s="134">
        <v>3</v>
      </c>
      <c r="I401" s="134">
        <v>3</v>
      </c>
      <c r="J401" s="134">
        <v>1</v>
      </c>
      <c r="K401" s="134">
        <v>0</v>
      </c>
      <c r="L401" s="134">
        <v>2</v>
      </c>
      <c r="M401" s="134">
        <v>45</v>
      </c>
      <c r="N401" s="134">
        <v>63</v>
      </c>
      <c r="O401" s="134">
        <v>482</v>
      </c>
      <c r="P401" s="134">
        <v>1</v>
      </c>
      <c r="Q401" s="134">
        <v>10</v>
      </c>
      <c r="R401" s="134">
        <v>20</v>
      </c>
      <c r="S401" s="134">
        <v>5</v>
      </c>
      <c r="T401" s="134">
        <v>195</v>
      </c>
      <c r="U401" s="134">
        <v>1</v>
      </c>
      <c r="V401" s="134">
        <v>0</v>
      </c>
      <c r="W401" s="134">
        <v>614</v>
      </c>
      <c r="X401" s="134">
        <v>1761</v>
      </c>
      <c r="Y401" s="134">
        <v>1152</v>
      </c>
      <c r="Z401" s="436">
        <f t="shared" si="49"/>
        <v>1.5286458333333333</v>
      </c>
      <c r="AA401" s="430">
        <v>140046</v>
      </c>
      <c r="AB401" s="422">
        <f t="shared" si="50"/>
        <v>1.2574439826914014E-2</v>
      </c>
      <c r="AC401" s="219"/>
      <c r="AE401" s="89">
        <v>133261</v>
      </c>
      <c r="AF401" s="89">
        <f t="shared" si="51"/>
        <v>-132109</v>
      </c>
    </row>
    <row r="402" spans="1:32" ht="13.5" customHeight="1" x14ac:dyDescent="0.2">
      <c r="A402" s="236"/>
      <c r="B402" s="237"/>
      <c r="C402" s="857" t="s">
        <v>224</v>
      </c>
      <c r="D402" s="97" t="s">
        <v>335</v>
      </c>
      <c r="E402" s="134">
        <v>0</v>
      </c>
      <c r="F402" s="134">
        <v>0</v>
      </c>
      <c r="G402" s="134">
        <v>0</v>
      </c>
      <c r="H402" s="134">
        <v>0</v>
      </c>
      <c r="I402" s="134">
        <v>0</v>
      </c>
      <c r="J402" s="134">
        <v>0</v>
      </c>
      <c r="K402" s="134">
        <v>0</v>
      </c>
      <c r="L402" s="134">
        <v>0</v>
      </c>
      <c r="M402" s="134">
        <v>0</v>
      </c>
      <c r="N402" s="134">
        <v>0</v>
      </c>
      <c r="O402" s="134">
        <v>0</v>
      </c>
      <c r="P402" s="134">
        <v>0</v>
      </c>
      <c r="Q402" s="134">
        <v>0</v>
      </c>
      <c r="R402" s="134">
        <v>0</v>
      </c>
      <c r="S402" s="134">
        <v>0</v>
      </c>
      <c r="T402" s="134">
        <v>0</v>
      </c>
      <c r="U402" s="134">
        <v>0</v>
      </c>
      <c r="V402" s="134">
        <v>0</v>
      </c>
      <c r="W402" s="134">
        <v>0</v>
      </c>
      <c r="X402" s="134">
        <v>0</v>
      </c>
      <c r="Y402" s="134">
        <v>0</v>
      </c>
      <c r="Z402" s="436">
        <f t="shared" si="49"/>
        <v>0</v>
      </c>
      <c r="AA402" s="430">
        <v>0</v>
      </c>
      <c r="AB402" s="422">
        <f t="shared" si="50"/>
        <v>0</v>
      </c>
      <c r="AC402" s="219"/>
      <c r="AE402" s="89">
        <v>0</v>
      </c>
      <c r="AF402" s="89">
        <f t="shared" si="51"/>
        <v>0</v>
      </c>
    </row>
    <row r="403" spans="1:32" ht="13.5" customHeight="1" x14ac:dyDescent="0.2">
      <c r="A403" s="236"/>
      <c r="B403" s="237"/>
      <c r="C403" s="857"/>
      <c r="D403" s="97" t="s">
        <v>77</v>
      </c>
      <c r="E403" s="134">
        <v>0</v>
      </c>
      <c r="F403" s="134">
        <v>0</v>
      </c>
      <c r="G403" s="134">
        <v>0</v>
      </c>
      <c r="H403" s="134">
        <v>0</v>
      </c>
      <c r="I403" s="134">
        <v>0</v>
      </c>
      <c r="J403" s="134">
        <v>0</v>
      </c>
      <c r="K403" s="134">
        <v>0</v>
      </c>
      <c r="L403" s="134">
        <v>0</v>
      </c>
      <c r="M403" s="134">
        <v>0</v>
      </c>
      <c r="N403" s="134">
        <v>0</v>
      </c>
      <c r="O403" s="134">
        <v>0</v>
      </c>
      <c r="P403" s="134">
        <v>0</v>
      </c>
      <c r="Q403" s="134">
        <v>0</v>
      </c>
      <c r="R403" s="134">
        <v>0</v>
      </c>
      <c r="S403" s="134">
        <v>0</v>
      </c>
      <c r="T403" s="134">
        <v>0</v>
      </c>
      <c r="U403" s="134">
        <v>0</v>
      </c>
      <c r="V403" s="134">
        <v>0</v>
      </c>
      <c r="W403" s="134">
        <v>0</v>
      </c>
      <c r="X403" s="134">
        <v>0</v>
      </c>
      <c r="Y403" s="134">
        <v>0</v>
      </c>
      <c r="Z403" s="436">
        <f t="shared" si="49"/>
        <v>0</v>
      </c>
      <c r="AA403" s="430">
        <v>0</v>
      </c>
      <c r="AB403" s="422">
        <f t="shared" si="50"/>
        <v>0</v>
      </c>
      <c r="AC403" s="219"/>
      <c r="AE403" s="89">
        <v>0</v>
      </c>
      <c r="AF403" s="89">
        <f t="shared" si="51"/>
        <v>0</v>
      </c>
    </row>
    <row r="404" spans="1:32" ht="13.5" customHeight="1" x14ac:dyDescent="0.2">
      <c r="A404" s="236"/>
      <c r="B404" s="237"/>
      <c r="C404" s="857" t="s">
        <v>225</v>
      </c>
      <c r="D404" s="97" t="s">
        <v>335</v>
      </c>
      <c r="E404" s="134">
        <v>6</v>
      </c>
      <c r="F404" s="134">
        <v>0</v>
      </c>
      <c r="G404" s="134">
        <v>0</v>
      </c>
      <c r="H404" s="134">
        <v>0</v>
      </c>
      <c r="I404" s="134">
        <v>0</v>
      </c>
      <c r="J404" s="134">
        <v>0</v>
      </c>
      <c r="K404" s="134">
        <v>0</v>
      </c>
      <c r="L404" s="134">
        <v>0</v>
      </c>
      <c r="M404" s="134">
        <v>0</v>
      </c>
      <c r="N404" s="134">
        <v>3</v>
      </c>
      <c r="O404" s="134">
        <v>18</v>
      </c>
      <c r="P404" s="134">
        <v>2</v>
      </c>
      <c r="Q404" s="134">
        <v>0</v>
      </c>
      <c r="R404" s="134">
        <v>0</v>
      </c>
      <c r="S404" s="134">
        <v>0</v>
      </c>
      <c r="T404" s="134">
        <v>3</v>
      </c>
      <c r="U404" s="134">
        <v>0</v>
      </c>
      <c r="V404" s="134">
        <v>0</v>
      </c>
      <c r="W404" s="134">
        <v>2</v>
      </c>
      <c r="X404" s="134">
        <v>34</v>
      </c>
      <c r="Y404" s="134">
        <v>13</v>
      </c>
      <c r="Z404" s="436">
        <f t="shared" si="49"/>
        <v>2.6153846153846154</v>
      </c>
      <c r="AA404" s="430">
        <v>120</v>
      </c>
      <c r="AB404" s="422">
        <f t="shared" si="50"/>
        <v>0.28333333333333333</v>
      </c>
      <c r="AC404" s="219"/>
      <c r="AE404" s="89">
        <v>107</v>
      </c>
      <c r="AF404" s="89">
        <f t="shared" si="51"/>
        <v>-94</v>
      </c>
    </row>
    <row r="405" spans="1:32" ht="13.5" customHeight="1" x14ac:dyDescent="0.2">
      <c r="A405" s="236"/>
      <c r="B405" s="237"/>
      <c r="C405" s="857"/>
      <c r="D405" s="97" t="s">
        <v>77</v>
      </c>
      <c r="E405" s="134">
        <v>6</v>
      </c>
      <c r="F405" s="134">
        <v>0</v>
      </c>
      <c r="G405" s="134">
        <v>0</v>
      </c>
      <c r="H405" s="134">
        <v>0</v>
      </c>
      <c r="I405" s="134">
        <v>0</v>
      </c>
      <c r="J405" s="134">
        <v>0</v>
      </c>
      <c r="K405" s="134">
        <v>0</v>
      </c>
      <c r="L405" s="134">
        <v>0</v>
      </c>
      <c r="M405" s="134">
        <v>0</v>
      </c>
      <c r="N405" s="134">
        <v>3</v>
      </c>
      <c r="O405" s="134">
        <v>18</v>
      </c>
      <c r="P405" s="134">
        <v>2</v>
      </c>
      <c r="Q405" s="134">
        <v>0</v>
      </c>
      <c r="R405" s="134">
        <v>0</v>
      </c>
      <c r="S405" s="134">
        <v>0</v>
      </c>
      <c r="T405" s="134">
        <v>3</v>
      </c>
      <c r="U405" s="134">
        <v>0</v>
      </c>
      <c r="V405" s="134">
        <v>0</v>
      </c>
      <c r="W405" s="134">
        <v>3</v>
      </c>
      <c r="X405" s="134">
        <v>35</v>
      </c>
      <c r="Y405" s="134">
        <v>13</v>
      </c>
      <c r="Z405" s="436">
        <f t="shared" si="49"/>
        <v>2.6923076923076925</v>
      </c>
      <c r="AA405" s="430">
        <v>120</v>
      </c>
      <c r="AB405" s="422">
        <f t="shared" si="50"/>
        <v>0.29166666666666669</v>
      </c>
      <c r="AC405" s="219"/>
      <c r="AE405" s="89">
        <v>694</v>
      </c>
      <c r="AF405" s="89">
        <f t="shared" si="51"/>
        <v>-681</v>
      </c>
    </row>
    <row r="406" spans="1:32" ht="13.5" customHeight="1" x14ac:dyDescent="0.2">
      <c r="A406" s="236"/>
      <c r="B406" s="237"/>
      <c r="C406" s="857" t="s">
        <v>226</v>
      </c>
      <c r="D406" s="97" t="s">
        <v>335</v>
      </c>
      <c r="E406" s="134">
        <v>0</v>
      </c>
      <c r="F406" s="134">
        <v>0</v>
      </c>
      <c r="G406" s="134">
        <v>0</v>
      </c>
      <c r="H406" s="134">
        <v>0</v>
      </c>
      <c r="I406" s="134">
        <v>0</v>
      </c>
      <c r="J406" s="134">
        <v>0</v>
      </c>
      <c r="K406" s="134">
        <v>0</v>
      </c>
      <c r="L406" s="134">
        <v>0</v>
      </c>
      <c r="M406" s="134">
        <v>0</v>
      </c>
      <c r="N406" s="134">
        <v>0</v>
      </c>
      <c r="O406" s="134">
        <v>0</v>
      </c>
      <c r="P406" s="134">
        <v>0</v>
      </c>
      <c r="Q406" s="134">
        <v>0</v>
      </c>
      <c r="R406" s="134">
        <v>0</v>
      </c>
      <c r="S406" s="134">
        <v>0</v>
      </c>
      <c r="T406" s="134">
        <v>0</v>
      </c>
      <c r="U406" s="134">
        <v>0</v>
      </c>
      <c r="V406" s="134">
        <v>0</v>
      </c>
      <c r="W406" s="134">
        <v>0</v>
      </c>
      <c r="X406" s="134">
        <v>0</v>
      </c>
      <c r="Y406" s="134">
        <v>0</v>
      </c>
      <c r="Z406" s="436">
        <f t="shared" si="49"/>
        <v>0</v>
      </c>
      <c r="AA406" s="430">
        <v>108</v>
      </c>
      <c r="AB406" s="422">
        <f t="shared" si="50"/>
        <v>0</v>
      </c>
      <c r="AC406" s="219"/>
      <c r="AE406" s="89">
        <v>67</v>
      </c>
      <c r="AF406" s="89">
        <f t="shared" si="51"/>
        <v>-67</v>
      </c>
    </row>
    <row r="407" spans="1:32" ht="13.5" customHeight="1" x14ac:dyDescent="0.2">
      <c r="A407" s="236"/>
      <c r="B407" s="237"/>
      <c r="C407" s="857"/>
      <c r="D407" s="97" t="s">
        <v>77</v>
      </c>
      <c r="E407" s="134">
        <v>0</v>
      </c>
      <c r="F407" s="134">
        <v>0</v>
      </c>
      <c r="G407" s="134">
        <v>0</v>
      </c>
      <c r="H407" s="134">
        <v>0</v>
      </c>
      <c r="I407" s="134">
        <v>0</v>
      </c>
      <c r="J407" s="134">
        <v>0</v>
      </c>
      <c r="K407" s="134">
        <v>0</v>
      </c>
      <c r="L407" s="134">
        <v>0</v>
      </c>
      <c r="M407" s="134">
        <v>0</v>
      </c>
      <c r="N407" s="134">
        <v>0</v>
      </c>
      <c r="O407" s="134">
        <v>0</v>
      </c>
      <c r="P407" s="134">
        <v>0</v>
      </c>
      <c r="Q407" s="134">
        <v>0</v>
      </c>
      <c r="R407" s="134">
        <v>0</v>
      </c>
      <c r="S407" s="134">
        <v>0</v>
      </c>
      <c r="T407" s="134">
        <v>0</v>
      </c>
      <c r="U407" s="134">
        <v>0</v>
      </c>
      <c r="V407" s="134">
        <v>0</v>
      </c>
      <c r="W407" s="134">
        <v>0</v>
      </c>
      <c r="X407" s="134">
        <v>0</v>
      </c>
      <c r="Y407" s="134">
        <v>0</v>
      </c>
      <c r="Z407" s="436">
        <f t="shared" si="49"/>
        <v>0</v>
      </c>
      <c r="AA407" s="430">
        <v>111</v>
      </c>
      <c r="AB407" s="422">
        <f t="shared" si="50"/>
        <v>0</v>
      </c>
      <c r="AC407" s="219"/>
      <c r="AE407" s="89">
        <v>105</v>
      </c>
      <c r="AF407" s="89">
        <f t="shared" si="51"/>
        <v>-105</v>
      </c>
    </row>
    <row r="408" spans="1:32" ht="13.5" customHeight="1" x14ac:dyDescent="0.2">
      <c r="A408" s="236"/>
      <c r="B408" s="237"/>
      <c r="C408" s="857" t="s">
        <v>227</v>
      </c>
      <c r="D408" s="97" t="s">
        <v>335</v>
      </c>
      <c r="E408" s="134">
        <v>4</v>
      </c>
      <c r="F408" s="134">
        <v>0</v>
      </c>
      <c r="G408" s="134">
        <v>0</v>
      </c>
      <c r="H408" s="134">
        <v>0</v>
      </c>
      <c r="I408" s="134">
        <v>0</v>
      </c>
      <c r="J408" s="134">
        <v>0</v>
      </c>
      <c r="K408" s="134">
        <v>0</v>
      </c>
      <c r="L408" s="134">
        <v>1</v>
      </c>
      <c r="M408" s="134">
        <v>0</v>
      </c>
      <c r="N408" s="134">
        <v>0</v>
      </c>
      <c r="O408" s="134">
        <v>0</v>
      </c>
      <c r="P408" s="134">
        <v>0</v>
      </c>
      <c r="Q408" s="134">
        <v>1</v>
      </c>
      <c r="R408" s="134">
        <v>0</v>
      </c>
      <c r="S408" s="134">
        <v>2</v>
      </c>
      <c r="T408" s="134">
        <v>0</v>
      </c>
      <c r="U408" s="134">
        <v>0</v>
      </c>
      <c r="V408" s="134">
        <v>1</v>
      </c>
      <c r="W408" s="134">
        <v>4</v>
      </c>
      <c r="X408" s="134">
        <v>13</v>
      </c>
      <c r="Y408" s="134">
        <v>9</v>
      </c>
      <c r="Z408" s="436">
        <f t="shared" si="49"/>
        <v>1.4444444444444444</v>
      </c>
      <c r="AA408" s="430">
        <v>58</v>
      </c>
      <c r="AB408" s="422">
        <f t="shared" si="50"/>
        <v>0.22413793103448276</v>
      </c>
      <c r="AC408" s="219"/>
      <c r="AE408" s="89">
        <v>191</v>
      </c>
      <c r="AF408" s="89">
        <f t="shared" si="51"/>
        <v>-182</v>
      </c>
    </row>
    <row r="409" spans="1:32" ht="13.5" customHeight="1" x14ac:dyDescent="0.2">
      <c r="A409" s="236"/>
      <c r="B409" s="237"/>
      <c r="C409" s="857"/>
      <c r="D409" s="97" t="s">
        <v>77</v>
      </c>
      <c r="E409" s="134">
        <v>4</v>
      </c>
      <c r="F409" s="134">
        <v>0</v>
      </c>
      <c r="G409" s="134">
        <v>0</v>
      </c>
      <c r="H409" s="134">
        <v>0</v>
      </c>
      <c r="I409" s="134">
        <v>0</v>
      </c>
      <c r="J409" s="134">
        <v>0</v>
      </c>
      <c r="K409" s="134">
        <v>0</v>
      </c>
      <c r="L409" s="134">
        <v>2</v>
      </c>
      <c r="M409" s="134">
        <v>0</v>
      </c>
      <c r="N409" s="134">
        <v>0</v>
      </c>
      <c r="O409" s="134">
        <v>0</v>
      </c>
      <c r="P409" s="134">
        <v>0</v>
      </c>
      <c r="Q409" s="134">
        <v>2</v>
      </c>
      <c r="R409" s="134">
        <v>0</v>
      </c>
      <c r="S409" s="134">
        <v>4</v>
      </c>
      <c r="T409" s="134">
        <v>0</v>
      </c>
      <c r="U409" s="134">
        <v>0</v>
      </c>
      <c r="V409" s="134">
        <v>2</v>
      </c>
      <c r="W409" s="134">
        <v>5</v>
      </c>
      <c r="X409" s="134">
        <v>19</v>
      </c>
      <c r="Y409" s="134">
        <v>9</v>
      </c>
      <c r="Z409" s="436">
        <f t="shared" si="49"/>
        <v>2.1111111111111112</v>
      </c>
      <c r="AA409" s="430">
        <v>60</v>
      </c>
      <c r="AB409" s="422">
        <f t="shared" si="50"/>
        <v>0.31666666666666665</v>
      </c>
      <c r="AC409" s="219"/>
      <c r="AE409" s="89">
        <v>226</v>
      </c>
      <c r="AF409" s="89">
        <f t="shared" si="51"/>
        <v>-217</v>
      </c>
    </row>
    <row r="410" spans="1:32" ht="13.5" customHeight="1" x14ac:dyDescent="0.2">
      <c r="A410" s="236"/>
      <c r="B410" s="237"/>
      <c r="C410" s="857" t="s">
        <v>228</v>
      </c>
      <c r="D410" s="97" t="s">
        <v>335</v>
      </c>
      <c r="E410" s="134">
        <v>55</v>
      </c>
      <c r="F410" s="134">
        <v>1</v>
      </c>
      <c r="G410" s="134">
        <v>10</v>
      </c>
      <c r="H410" s="134">
        <v>0</v>
      </c>
      <c r="I410" s="134">
        <v>0</v>
      </c>
      <c r="J410" s="134">
        <v>0</v>
      </c>
      <c r="K410" s="134">
        <v>2</v>
      </c>
      <c r="L410" s="134">
        <v>12</v>
      </c>
      <c r="M410" s="134">
        <v>0</v>
      </c>
      <c r="N410" s="134">
        <v>4</v>
      </c>
      <c r="O410" s="134">
        <v>2</v>
      </c>
      <c r="P410" s="134">
        <v>0</v>
      </c>
      <c r="Q410" s="134">
        <v>12</v>
      </c>
      <c r="R410" s="134">
        <v>18</v>
      </c>
      <c r="S410" s="134">
        <v>20</v>
      </c>
      <c r="T410" s="134">
        <v>18</v>
      </c>
      <c r="U410" s="134">
        <v>0</v>
      </c>
      <c r="V410" s="134">
        <v>0</v>
      </c>
      <c r="W410" s="134">
        <v>25</v>
      </c>
      <c r="X410" s="134">
        <v>179</v>
      </c>
      <c r="Y410" s="134">
        <v>379</v>
      </c>
      <c r="Z410" s="436">
        <f t="shared" si="49"/>
        <v>0.47229551451187335</v>
      </c>
      <c r="AA410" s="430">
        <v>22934</v>
      </c>
      <c r="AB410" s="422">
        <f t="shared" si="50"/>
        <v>7.8050056684398706E-3</v>
      </c>
      <c r="AC410" s="219"/>
      <c r="AE410" s="89">
        <v>17918</v>
      </c>
      <c r="AF410" s="89">
        <f t="shared" si="51"/>
        <v>-17539</v>
      </c>
    </row>
    <row r="411" spans="1:32" ht="13.5" customHeight="1" x14ac:dyDescent="0.2">
      <c r="A411" s="236"/>
      <c r="B411" s="237"/>
      <c r="C411" s="857"/>
      <c r="D411" s="97" t="s">
        <v>77</v>
      </c>
      <c r="E411" s="134">
        <v>57</v>
      </c>
      <c r="F411" s="134">
        <v>1</v>
      </c>
      <c r="G411" s="134">
        <v>10</v>
      </c>
      <c r="H411" s="134">
        <v>0</v>
      </c>
      <c r="I411" s="134">
        <v>0</v>
      </c>
      <c r="J411" s="134">
        <v>0</v>
      </c>
      <c r="K411" s="134">
        <v>2</v>
      </c>
      <c r="L411" s="134">
        <v>12</v>
      </c>
      <c r="M411" s="134">
        <v>0</v>
      </c>
      <c r="N411" s="134">
        <v>4</v>
      </c>
      <c r="O411" s="134">
        <v>2</v>
      </c>
      <c r="P411" s="134">
        <v>0</v>
      </c>
      <c r="Q411" s="134">
        <v>16</v>
      </c>
      <c r="R411" s="134">
        <v>23</v>
      </c>
      <c r="S411" s="134">
        <v>20</v>
      </c>
      <c r="T411" s="134">
        <v>18</v>
      </c>
      <c r="U411" s="134">
        <v>0</v>
      </c>
      <c r="V411" s="134">
        <v>0</v>
      </c>
      <c r="W411" s="134">
        <v>25</v>
      </c>
      <c r="X411" s="134">
        <v>190</v>
      </c>
      <c r="Y411" s="134">
        <v>410</v>
      </c>
      <c r="Z411" s="436">
        <f t="shared" si="49"/>
        <v>0.46341463414634149</v>
      </c>
      <c r="AA411" s="430">
        <v>25775</v>
      </c>
      <c r="AB411" s="422">
        <f t="shared" si="50"/>
        <v>7.3714839961202712E-3</v>
      </c>
      <c r="AC411" s="219"/>
      <c r="AE411" s="89">
        <v>19110</v>
      </c>
      <c r="AF411" s="89">
        <f t="shared" si="51"/>
        <v>-18700</v>
      </c>
    </row>
    <row r="412" spans="1:32" ht="13.5" customHeight="1" x14ac:dyDescent="0.2">
      <c r="A412" s="236"/>
      <c r="B412" s="235"/>
      <c r="C412" s="857" t="s">
        <v>229</v>
      </c>
      <c r="D412" s="97" t="s">
        <v>335</v>
      </c>
      <c r="E412" s="134">
        <v>1</v>
      </c>
      <c r="F412" s="134">
        <v>0</v>
      </c>
      <c r="G412" s="134">
        <v>0</v>
      </c>
      <c r="H412" s="134">
        <v>0</v>
      </c>
      <c r="I412" s="134">
        <v>0</v>
      </c>
      <c r="J412" s="134">
        <v>0</v>
      </c>
      <c r="K412" s="134">
        <v>0</v>
      </c>
      <c r="L412" s="134">
        <v>0</v>
      </c>
      <c r="M412" s="134">
        <v>0</v>
      </c>
      <c r="N412" s="134">
        <v>0</v>
      </c>
      <c r="O412" s="134">
        <v>0</v>
      </c>
      <c r="P412" s="134">
        <v>0</v>
      </c>
      <c r="Q412" s="134">
        <v>0</v>
      </c>
      <c r="R412" s="134">
        <v>0</v>
      </c>
      <c r="S412" s="134">
        <v>0</v>
      </c>
      <c r="T412" s="134">
        <v>3</v>
      </c>
      <c r="U412" s="134">
        <v>0</v>
      </c>
      <c r="V412" s="134">
        <v>0</v>
      </c>
      <c r="W412" s="134">
        <v>0</v>
      </c>
      <c r="X412" s="134">
        <v>4</v>
      </c>
      <c r="Y412" s="134">
        <v>9</v>
      </c>
      <c r="Z412" s="436">
        <f t="shared" si="49"/>
        <v>0.44444444444444442</v>
      </c>
      <c r="AA412" s="430">
        <v>507</v>
      </c>
      <c r="AB412" s="422">
        <f t="shared" si="50"/>
        <v>7.889546351084813E-3</v>
      </c>
      <c r="AC412" s="219"/>
      <c r="AE412" s="89">
        <v>481</v>
      </c>
      <c r="AF412" s="89">
        <f t="shared" si="51"/>
        <v>-472</v>
      </c>
    </row>
    <row r="413" spans="1:32" ht="13.5" customHeight="1" x14ac:dyDescent="0.2">
      <c r="A413" s="236"/>
      <c r="B413" s="235"/>
      <c r="C413" s="857"/>
      <c r="D413" s="97" t="s">
        <v>77</v>
      </c>
      <c r="E413" s="134">
        <v>2</v>
      </c>
      <c r="F413" s="134">
        <v>0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4">
        <v>0</v>
      </c>
      <c r="M413" s="134">
        <v>0</v>
      </c>
      <c r="N413" s="134">
        <v>0</v>
      </c>
      <c r="O413" s="134">
        <v>0</v>
      </c>
      <c r="P413" s="134">
        <v>0</v>
      </c>
      <c r="Q413" s="134">
        <v>0</v>
      </c>
      <c r="R413" s="134">
        <v>0</v>
      </c>
      <c r="S413" s="134">
        <v>0</v>
      </c>
      <c r="T413" s="134">
        <v>6</v>
      </c>
      <c r="U413" s="134">
        <v>0</v>
      </c>
      <c r="V413" s="134">
        <v>0</v>
      </c>
      <c r="W413" s="134">
        <v>0</v>
      </c>
      <c r="X413" s="134">
        <v>8</v>
      </c>
      <c r="Y413" s="134">
        <v>14</v>
      </c>
      <c r="Z413" s="436">
        <f t="shared" si="49"/>
        <v>0.5714285714285714</v>
      </c>
      <c r="AA413" s="430">
        <v>956</v>
      </c>
      <c r="AB413" s="422">
        <f t="shared" si="50"/>
        <v>8.368200836820083E-3</v>
      </c>
      <c r="AC413" s="219"/>
      <c r="AE413" s="89">
        <v>1083</v>
      </c>
      <c r="AF413" s="89">
        <f t="shared" si="51"/>
        <v>-1069</v>
      </c>
    </row>
    <row r="414" spans="1:32" ht="13.5" customHeight="1" x14ac:dyDescent="0.2">
      <c r="A414" s="236"/>
      <c r="B414" s="235"/>
      <c r="C414" s="857" t="s">
        <v>230</v>
      </c>
      <c r="D414" s="97" t="s">
        <v>335</v>
      </c>
      <c r="E414" s="134">
        <v>2</v>
      </c>
      <c r="F414" s="134">
        <v>2</v>
      </c>
      <c r="G414" s="134">
        <v>0</v>
      </c>
      <c r="H414" s="134">
        <v>0</v>
      </c>
      <c r="I414" s="134">
        <v>0</v>
      </c>
      <c r="J414" s="134">
        <v>0</v>
      </c>
      <c r="K414" s="134">
        <v>0</v>
      </c>
      <c r="L414" s="134">
        <v>0</v>
      </c>
      <c r="M414" s="134">
        <v>0</v>
      </c>
      <c r="N414" s="134">
        <v>43</v>
      </c>
      <c r="O414" s="134">
        <v>0</v>
      </c>
      <c r="P414" s="134">
        <v>1</v>
      </c>
      <c r="Q414" s="134">
        <v>0</v>
      </c>
      <c r="R414" s="134">
        <v>0</v>
      </c>
      <c r="S414" s="134">
        <v>0</v>
      </c>
      <c r="T414" s="134">
        <v>0</v>
      </c>
      <c r="U414" s="134">
        <v>0</v>
      </c>
      <c r="V414" s="134">
        <v>0</v>
      </c>
      <c r="W414" s="134">
        <v>0</v>
      </c>
      <c r="X414" s="134">
        <v>48</v>
      </c>
      <c r="Y414" s="134">
        <v>2</v>
      </c>
      <c r="Z414" s="436">
        <f t="shared" si="49"/>
        <v>24</v>
      </c>
      <c r="AA414" s="430">
        <v>38</v>
      </c>
      <c r="AB414" s="422">
        <f t="shared" si="50"/>
        <v>1.263157894736842</v>
      </c>
      <c r="AC414" s="219"/>
      <c r="AE414" s="89">
        <v>79</v>
      </c>
      <c r="AF414" s="89">
        <f t="shared" si="51"/>
        <v>-77</v>
      </c>
    </row>
    <row r="415" spans="1:32" ht="13.5" customHeight="1" thickBot="1" x14ac:dyDescent="0.25">
      <c r="A415" s="236"/>
      <c r="B415" s="235"/>
      <c r="C415" s="858"/>
      <c r="D415" s="99" t="s">
        <v>77</v>
      </c>
      <c r="E415" s="135">
        <v>2</v>
      </c>
      <c r="F415" s="135">
        <v>2</v>
      </c>
      <c r="G415" s="135">
        <v>0</v>
      </c>
      <c r="H415" s="135">
        <v>0</v>
      </c>
      <c r="I415" s="135">
        <v>0</v>
      </c>
      <c r="J415" s="135">
        <v>0</v>
      </c>
      <c r="K415" s="135">
        <v>0</v>
      </c>
      <c r="L415" s="135">
        <v>0</v>
      </c>
      <c r="M415" s="135">
        <v>0</v>
      </c>
      <c r="N415" s="135">
        <v>43</v>
      </c>
      <c r="O415" s="135">
        <v>0</v>
      </c>
      <c r="P415" s="135">
        <v>1</v>
      </c>
      <c r="Q415" s="135">
        <v>0</v>
      </c>
      <c r="R415" s="135">
        <v>0</v>
      </c>
      <c r="S415" s="135">
        <v>0</v>
      </c>
      <c r="T415" s="135">
        <v>0</v>
      </c>
      <c r="U415" s="135">
        <v>0</v>
      </c>
      <c r="V415" s="135">
        <v>0</v>
      </c>
      <c r="W415" s="135">
        <v>0</v>
      </c>
      <c r="X415" s="135">
        <v>48</v>
      </c>
      <c r="Y415" s="135">
        <v>2</v>
      </c>
      <c r="Z415" s="437">
        <f t="shared" si="49"/>
        <v>24</v>
      </c>
      <c r="AA415" s="431">
        <v>38</v>
      </c>
      <c r="AB415" s="423">
        <f t="shared" si="50"/>
        <v>1.263157894736842</v>
      </c>
      <c r="AC415" s="219"/>
      <c r="AE415" s="89">
        <v>161</v>
      </c>
      <c r="AF415" s="89">
        <f t="shared" si="51"/>
        <v>-159</v>
      </c>
    </row>
    <row r="416" spans="1:32" ht="13.5" customHeight="1" x14ac:dyDescent="0.2">
      <c r="A416" s="236"/>
      <c r="B416" s="838" t="s">
        <v>334</v>
      </c>
      <c r="C416" s="839"/>
      <c r="D416" s="94" t="s">
        <v>335</v>
      </c>
      <c r="E416" s="55">
        <f t="shared" ref="E416:Y417" si="54">E418+E420+E422+E424+E426</f>
        <v>87</v>
      </c>
      <c r="F416" s="55">
        <f t="shared" si="54"/>
        <v>9</v>
      </c>
      <c r="G416" s="55">
        <f t="shared" si="54"/>
        <v>17</v>
      </c>
      <c r="H416" s="55">
        <f t="shared" si="54"/>
        <v>1</v>
      </c>
      <c r="I416" s="55">
        <f t="shared" si="54"/>
        <v>0</v>
      </c>
      <c r="J416" s="55">
        <f t="shared" si="54"/>
        <v>0</v>
      </c>
      <c r="K416" s="55">
        <f t="shared" si="54"/>
        <v>3</v>
      </c>
      <c r="L416" s="55">
        <f t="shared" si="54"/>
        <v>0</v>
      </c>
      <c r="M416" s="55">
        <f t="shared" si="54"/>
        <v>2</v>
      </c>
      <c r="N416" s="55">
        <f t="shared" si="54"/>
        <v>2</v>
      </c>
      <c r="O416" s="55">
        <f t="shared" si="54"/>
        <v>76</v>
      </c>
      <c r="P416" s="55">
        <f t="shared" si="54"/>
        <v>2</v>
      </c>
      <c r="Q416" s="55">
        <f t="shared" si="54"/>
        <v>1</v>
      </c>
      <c r="R416" s="55">
        <f t="shared" si="54"/>
        <v>2</v>
      </c>
      <c r="S416" s="55">
        <f t="shared" si="54"/>
        <v>7</v>
      </c>
      <c r="T416" s="55">
        <f t="shared" si="54"/>
        <v>19</v>
      </c>
      <c r="U416" s="55">
        <f t="shared" si="54"/>
        <v>0</v>
      </c>
      <c r="V416" s="55">
        <f t="shared" si="54"/>
        <v>8</v>
      </c>
      <c r="W416" s="55">
        <f t="shared" si="54"/>
        <v>35</v>
      </c>
      <c r="X416" s="55">
        <f t="shared" si="54"/>
        <v>271</v>
      </c>
      <c r="Y416" s="55">
        <f t="shared" si="54"/>
        <v>347</v>
      </c>
      <c r="Z416" s="438">
        <f t="shared" si="49"/>
        <v>0.78097982708933722</v>
      </c>
      <c r="AA416" s="432">
        <v>6528</v>
      </c>
      <c r="AB416" s="406">
        <f>IF(AA416=0,0,X416/AA416)</f>
        <v>4.1513480392156861E-2</v>
      </c>
      <c r="AC416" s="131"/>
      <c r="AE416" s="89">
        <v>6352</v>
      </c>
      <c r="AF416" s="89">
        <f t="shared" si="51"/>
        <v>-6005</v>
      </c>
    </row>
    <row r="417" spans="1:32" ht="13.5" customHeight="1" thickBot="1" x14ac:dyDescent="0.25">
      <c r="A417" s="236"/>
      <c r="B417" s="840"/>
      <c r="C417" s="839"/>
      <c r="D417" s="95" t="s">
        <v>77</v>
      </c>
      <c r="E417" s="105">
        <f t="shared" si="54"/>
        <v>101</v>
      </c>
      <c r="F417" s="105">
        <f t="shared" si="54"/>
        <v>13</v>
      </c>
      <c r="G417" s="105">
        <f t="shared" si="54"/>
        <v>18</v>
      </c>
      <c r="H417" s="105">
        <f t="shared" si="54"/>
        <v>1</v>
      </c>
      <c r="I417" s="105">
        <f t="shared" si="54"/>
        <v>0</v>
      </c>
      <c r="J417" s="105">
        <f t="shared" si="54"/>
        <v>0</v>
      </c>
      <c r="K417" s="105">
        <f t="shared" si="54"/>
        <v>3</v>
      </c>
      <c r="L417" s="105">
        <f t="shared" si="54"/>
        <v>0</v>
      </c>
      <c r="M417" s="105">
        <f t="shared" si="54"/>
        <v>2</v>
      </c>
      <c r="N417" s="105">
        <f t="shared" si="54"/>
        <v>2</v>
      </c>
      <c r="O417" s="105">
        <f t="shared" si="54"/>
        <v>153</v>
      </c>
      <c r="P417" s="105">
        <f t="shared" si="54"/>
        <v>2</v>
      </c>
      <c r="Q417" s="105">
        <f t="shared" si="54"/>
        <v>1</v>
      </c>
      <c r="R417" s="105">
        <f t="shared" si="54"/>
        <v>5</v>
      </c>
      <c r="S417" s="105">
        <f t="shared" si="54"/>
        <v>11</v>
      </c>
      <c r="T417" s="105">
        <f t="shared" si="54"/>
        <v>44</v>
      </c>
      <c r="U417" s="105">
        <f t="shared" si="54"/>
        <v>0</v>
      </c>
      <c r="V417" s="105">
        <f t="shared" si="54"/>
        <v>10</v>
      </c>
      <c r="W417" s="105">
        <f t="shared" si="54"/>
        <v>35</v>
      </c>
      <c r="X417" s="105">
        <f t="shared" si="54"/>
        <v>401</v>
      </c>
      <c r="Y417" s="105">
        <f t="shared" si="54"/>
        <v>641</v>
      </c>
      <c r="Z417" s="439">
        <f t="shared" si="49"/>
        <v>0.62558502340093602</v>
      </c>
      <c r="AA417" s="433">
        <v>8900</v>
      </c>
      <c r="AB417" s="407">
        <f t="shared" si="50"/>
        <v>4.5056179775280897E-2</v>
      </c>
      <c r="AC417" s="131"/>
      <c r="AE417" s="89">
        <v>9538</v>
      </c>
      <c r="AF417" s="89">
        <f t="shared" si="51"/>
        <v>-8897</v>
      </c>
    </row>
    <row r="418" spans="1:32" ht="13.5" customHeight="1" x14ac:dyDescent="0.2">
      <c r="A418" s="236"/>
      <c r="B418" s="236"/>
      <c r="C418" s="859" t="s">
        <v>231</v>
      </c>
      <c r="D418" s="100" t="s">
        <v>335</v>
      </c>
      <c r="E418" s="134">
        <v>84</v>
      </c>
      <c r="F418" s="134">
        <v>7</v>
      </c>
      <c r="G418" s="134">
        <v>13</v>
      </c>
      <c r="H418" s="134">
        <v>1</v>
      </c>
      <c r="I418" s="134">
        <v>0</v>
      </c>
      <c r="J418" s="134">
        <v>0</v>
      </c>
      <c r="K418" s="134">
        <v>3</v>
      </c>
      <c r="L418" s="134">
        <v>0</v>
      </c>
      <c r="M418" s="134">
        <v>2</v>
      </c>
      <c r="N418" s="134">
        <v>2</v>
      </c>
      <c r="O418" s="134">
        <v>71</v>
      </c>
      <c r="P418" s="134">
        <v>2</v>
      </c>
      <c r="Q418" s="134">
        <v>1</v>
      </c>
      <c r="R418" s="134">
        <v>2</v>
      </c>
      <c r="S418" s="134">
        <v>3</v>
      </c>
      <c r="T418" s="134">
        <v>15</v>
      </c>
      <c r="U418" s="134">
        <v>0</v>
      </c>
      <c r="V418" s="134">
        <v>8</v>
      </c>
      <c r="W418" s="134">
        <v>10</v>
      </c>
      <c r="X418" s="134">
        <v>224</v>
      </c>
      <c r="Y418" s="134">
        <v>228</v>
      </c>
      <c r="Z418" s="436">
        <f t="shared" si="49"/>
        <v>0.98245614035087714</v>
      </c>
      <c r="AA418" s="430">
        <v>2111</v>
      </c>
      <c r="AB418" s="422">
        <f t="shared" si="50"/>
        <v>0.10611084793936523</v>
      </c>
      <c r="AC418" s="219"/>
      <c r="AE418" s="89">
        <v>2101</v>
      </c>
      <c r="AF418" s="89">
        <f t="shared" si="51"/>
        <v>-1873</v>
      </c>
    </row>
    <row r="419" spans="1:32" ht="13.5" customHeight="1" x14ac:dyDescent="0.2">
      <c r="A419" s="236"/>
      <c r="B419" s="237"/>
      <c r="C419" s="857"/>
      <c r="D419" s="97" t="s">
        <v>77</v>
      </c>
      <c r="E419" s="134">
        <v>98</v>
      </c>
      <c r="F419" s="134">
        <v>7</v>
      </c>
      <c r="G419" s="134">
        <v>14</v>
      </c>
      <c r="H419" s="134">
        <v>1</v>
      </c>
      <c r="I419" s="134">
        <v>0</v>
      </c>
      <c r="J419" s="134">
        <v>0</v>
      </c>
      <c r="K419" s="134">
        <v>3</v>
      </c>
      <c r="L419" s="134">
        <v>0</v>
      </c>
      <c r="M419" s="134">
        <v>2</v>
      </c>
      <c r="N419" s="134">
        <v>2</v>
      </c>
      <c r="O419" s="134">
        <v>140</v>
      </c>
      <c r="P419" s="134">
        <v>2</v>
      </c>
      <c r="Q419" s="134">
        <v>1</v>
      </c>
      <c r="R419" s="134">
        <v>5</v>
      </c>
      <c r="S419" s="134">
        <v>3</v>
      </c>
      <c r="T419" s="134">
        <v>15</v>
      </c>
      <c r="U419" s="134">
        <v>0</v>
      </c>
      <c r="V419" s="134">
        <v>10</v>
      </c>
      <c r="W419" s="134">
        <v>10</v>
      </c>
      <c r="X419" s="134">
        <v>313</v>
      </c>
      <c r="Y419" s="134">
        <v>357</v>
      </c>
      <c r="Z419" s="436">
        <f t="shared" si="49"/>
        <v>0.87675070028011204</v>
      </c>
      <c r="AA419" s="430">
        <v>2713</v>
      </c>
      <c r="AB419" s="422">
        <f t="shared" si="50"/>
        <v>0.11537043862882418</v>
      </c>
      <c r="AC419" s="219"/>
      <c r="AE419" s="89">
        <v>2781</v>
      </c>
      <c r="AF419" s="89">
        <f t="shared" si="51"/>
        <v>-2424</v>
      </c>
    </row>
    <row r="420" spans="1:32" ht="13.5" customHeight="1" x14ac:dyDescent="0.2">
      <c r="A420" s="236"/>
      <c r="B420" s="237"/>
      <c r="C420" s="857" t="s">
        <v>232</v>
      </c>
      <c r="D420" s="97" t="s">
        <v>335</v>
      </c>
      <c r="E420" s="134">
        <v>0</v>
      </c>
      <c r="F420" s="134">
        <v>0</v>
      </c>
      <c r="G420" s="134">
        <v>0</v>
      </c>
      <c r="H420" s="134">
        <v>0</v>
      </c>
      <c r="I420" s="134">
        <v>0</v>
      </c>
      <c r="J420" s="134">
        <v>0</v>
      </c>
      <c r="K420" s="134">
        <v>0</v>
      </c>
      <c r="L420" s="134">
        <v>0</v>
      </c>
      <c r="M420" s="134">
        <v>0</v>
      </c>
      <c r="N420" s="134">
        <v>0</v>
      </c>
      <c r="O420" s="134">
        <v>0</v>
      </c>
      <c r="P420" s="134">
        <v>0</v>
      </c>
      <c r="Q420" s="134">
        <v>0</v>
      </c>
      <c r="R420" s="134">
        <v>0</v>
      </c>
      <c r="S420" s="134">
        <v>0</v>
      </c>
      <c r="T420" s="134">
        <v>4</v>
      </c>
      <c r="U420" s="134">
        <v>0</v>
      </c>
      <c r="V420" s="134">
        <v>0</v>
      </c>
      <c r="W420" s="134">
        <v>1</v>
      </c>
      <c r="X420" s="134">
        <v>5</v>
      </c>
      <c r="Y420" s="134">
        <v>2</v>
      </c>
      <c r="Z420" s="436">
        <f t="shared" si="49"/>
        <v>2.5</v>
      </c>
      <c r="AA420" s="430">
        <v>396</v>
      </c>
      <c r="AB420" s="422">
        <f t="shared" si="50"/>
        <v>1.2626262626262626E-2</v>
      </c>
      <c r="AC420" s="219"/>
      <c r="AE420" s="89">
        <v>151</v>
      </c>
      <c r="AF420" s="89">
        <f t="shared" si="51"/>
        <v>-149</v>
      </c>
    </row>
    <row r="421" spans="1:32" ht="13.5" customHeight="1" x14ac:dyDescent="0.2">
      <c r="A421" s="236"/>
      <c r="B421" s="237"/>
      <c r="C421" s="857"/>
      <c r="D421" s="97" t="s">
        <v>77</v>
      </c>
      <c r="E421" s="134">
        <v>0</v>
      </c>
      <c r="F421" s="134">
        <v>0</v>
      </c>
      <c r="G421" s="134">
        <v>0</v>
      </c>
      <c r="H421" s="134">
        <v>0</v>
      </c>
      <c r="I421" s="134">
        <v>0</v>
      </c>
      <c r="J421" s="134">
        <v>0</v>
      </c>
      <c r="K421" s="134">
        <v>0</v>
      </c>
      <c r="L421" s="134">
        <v>0</v>
      </c>
      <c r="M421" s="134">
        <v>0</v>
      </c>
      <c r="N421" s="134">
        <v>0</v>
      </c>
      <c r="O421" s="134">
        <v>0</v>
      </c>
      <c r="P421" s="134">
        <v>0</v>
      </c>
      <c r="Q421" s="134">
        <v>0</v>
      </c>
      <c r="R421" s="134">
        <v>0</v>
      </c>
      <c r="S421" s="134">
        <v>0</v>
      </c>
      <c r="T421" s="134">
        <v>29</v>
      </c>
      <c r="U421" s="134">
        <v>0</v>
      </c>
      <c r="V421" s="134">
        <v>0</v>
      </c>
      <c r="W421" s="134">
        <v>1</v>
      </c>
      <c r="X421" s="134">
        <v>30</v>
      </c>
      <c r="Y421" s="134">
        <v>3</v>
      </c>
      <c r="Z421" s="436">
        <f t="shared" si="49"/>
        <v>10</v>
      </c>
      <c r="AA421" s="430">
        <v>468</v>
      </c>
      <c r="AB421" s="422">
        <f t="shared" si="50"/>
        <v>6.4102564102564097E-2</v>
      </c>
      <c r="AC421" s="219"/>
      <c r="AE421" s="89">
        <v>215</v>
      </c>
      <c r="AF421" s="89">
        <f t="shared" si="51"/>
        <v>-212</v>
      </c>
    </row>
    <row r="422" spans="1:32" ht="13.5" customHeight="1" x14ac:dyDescent="0.2">
      <c r="A422" s="236"/>
      <c r="B422" s="237"/>
      <c r="C422" s="857" t="s">
        <v>233</v>
      </c>
      <c r="D422" s="97" t="s">
        <v>335</v>
      </c>
      <c r="E422" s="134">
        <v>0</v>
      </c>
      <c r="F422" s="134">
        <v>0</v>
      </c>
      <c r="G422" s="134">
        <v>0</v>
      </c>
      <c r="H422" s="134">
        <v>0</v>
      </c>
      <c r="I422" s="134">
        <v>0</v>
      </c>
      <c r="J422" s="134">
        <v>0</v>
      </c>
      <c r="K422" s="134">
        <v>0</v>
      </c>
      <c r="L422" s="134">
        <v>0</v>
      </c>
      <c r="M422" s="134">
        <v>0</v>
      </c>
      <c r="N422" s="134">
        <v>0</v>
      </c>
      <c r="O422" s="134">
        <v>5</v>
      </c>
      <c r="P422" s="134">
        <v>0</v>
      </c>
      <c r="Q422" s="134">
        <v>0</v>
      </c>
      <c r="R422" s="134">
        <v>0</v>
      </c>
      <c r="S422" s="134">
        <v>0</v>
      </c>
      <c r="T422" s="134">
        <v>0</v>
      </c>
      <c r="U422" s="134">
        <v>0</v>
      </c>
      <c r="V422" s="134">
        <v>0</v>
      </c>
      <c r="W422" s="134">
        <v>24</v>
      </c>
      <c r="X422" s="134">
        <v>29</v>
      </c>
      <c r="Y422" s="134">
        <v>103</v>
      </c>
      <c r="Z422" s="436">
        <f t="shared" si="49"/>
        <v>0.28155339805825241</v>
      </c>
      <c r="AA422" s="430">
        <v>1827</v>
      </c>
      <c r="AB422" s="422">
        <f t="shared" si="50"/>
        <v>1.5873015873015872E-2</v>
      </c>
      <c r="AC422" s="219"/>
      <c r="AE422" s="89">
        <v>2296</v>
      </c>
      <c r="AF422" s="89">
        <f t="shared" si="51"/>
        <v>-2193</v>
      </c>
    </row>
    <row r="423" spans="1:32" ht="13.5" customHeight="1" x14ac:dyDescent="0.2">
      <c r="A423" s="236"/>
      <c r="B423" s="237"/>
      <c r="C423" s="857"/>
      <c r="D423" s="97" t="s">
        <v>77</v>
      </c>
      <c r="E423" s="134">
        <v>0</v>
      </c>
      <c r="F423" s="134">
        <v>0</v>
      </c>
      <c r="G423" s="134">
        <v>0</v>
      </c>
      <c r="H423" s="134">
        <v>0</v>
      </c>
      <c r="I423" s="134">
        <v>0</v>
      </c>
      <c r="J423" s="134">
        <v>0</v>
      </c>
      <c r="K423" s="134">
        <v>0</v>
      </c>
      <c r="L423" s="134">
        <v>0</v>
      </c>
      <c r="M423" s="134">
        <v>0</v>
      </c>
      <c r="N423" s="134">
        <v>0</v>
      </c>
      <c r="O423" s="134">
        <v>13</v>
      </c>
      <c r="P423" s="134">
        <v>0</v>
      </c>
      <c r="Q423" s="134">
        <v>0</v>
      </c>
      <c r="R423" s="134">
        <v>0</v>
      </c>
      <c r="S423" s="134">
        <v>0</v>
      </c>
      <c r="T423" s="134">
        <v>0</v>
      </c>
      <c r="U423" s="134">
        <v>0</v>
      </c>
      <c r="V423" s="134">
        <v>0</v>
      </c>
      <c r="W423" s="134">
        <v>24</v>
      </c>
      <c r="X423" s="134">
        <v>37</v>
      </c>
      <c r="Y423" s="134">
        <v>263</v>
      </c>
      <c r="Z423" s="436">
        <f t="shared" si="49"/>
        <v>0.14068441064638784</v>
      </c>
      <c r="AA423" s="430">
        <v>2662</v>
      </c>
      <c r="AB423" s="422">
        <f t="shared" si="50"/>
        <v>1.3899323816679189E-2</v>
      </c>
      <c r="AC423" s="219"/>
      <c r="AE423" s="89">
        <v>3676</v>
      </c>
      <c r="AF423" s="89">
        <f t="shared" si="51"/>
        <v>-3413</v>
      </c>
    </row>
    <row r="424" spans="1:32" ht="13.5" customHeight="1" x14ac:dyDescent="0.2">
      <c r="A424" s="236"/>
      <c r="B424" s="237"/>
      <c r="C424" s="857" t="s">
        <v>234</v>
      </c>
      <c r="D424" s="97" t="s">
        <v>335</v>
      </c>
      <c r="E424" s="134">
        <v>2</v>
      </c>
      <c r="F424" s="134">
        <v>0</v>
      </c>
      <c r="G424" s="134">
        <v>3</v>
      </c>
      <c r="H424" s="134">
        <v>0</v>
      </c>
      <c r="I424" s="134">
        <v>0</v>
      </c>
      <c r="J424" s="134">
        <v>0</v>
      </c>
      <c r="K424" s="134">
        <v>0</v>
      </c>
      <c r="L424" s="134">
        <v>0</v>
      </c>
      <c r="M424" s="134">
        <v>0</v>
      </c>
      <c r="N424" s="134">
        <v>0</v>
      </c>
      <c r="O424" s="134">
        <v>0</v>
      </c>
      <c r="P424" s="134">
        <v>0</v>
      </c>
      <c r="Q424" s="134">
        <v>0</v>
      </c>
      <c r="R424" s="134">
        <v>0</v>
      </c>
      <c r="S424" s="134">
        <v>0</v>
      </c>
      <c r="T424" s="134">
        <v>0</v>
      </c>
      <c r="U424" s="134">
        <v>0</v>
      </c>
      <c r="V424" s="134">
        <v>0</v>
      </c>
      <c r="W424" s="134">
        <v>0</v>
      </c>
      <c r="X424" s="134">
        <v>5</v>
      </c>
      <c r="Y424" s="134">
        <v>2</v>
      </c>
      <c r="Z424" s="436">
        <f t="shared" si="49"/>
        <v>2.5</v>
      </c>
      <c r="AA424" s="430">
        <v>494</v>
      </c>
      <c r="AB424" s="422">
        <f t="shared" si="50"/>
        <v>1.0121457489878543E-2</v>
      </c>
      <c r="AC424" s="219"/>
      <c r="AE424" s="89">
        <v>227</v>
      </c>
      <c r="AF424" s="89">
        <f t="shared" si="51"/>
        <v>-225</v>
      </c>
    </row>
    <row r="425" spans="1:32" ht="13.5" customHeight="1" x14ac:dyDescent="0.2">
      <c r="A425" s="236"/>
      <c r="B425" s="237"/>
      <c r="C425" s="857"/>
      <c r="D425" s="97" t="s">
        <v>77</v>
      </c>
      <c r="E425" s="134">
        <v>2</v>
      </c>
      <c r="F425" s="134">
        <v>0</v>
      </c>
      <c r="G425" s="134">
        <v>3</v>
      </c>
      <c r="H425" s="134">
        <v>0</v>
      </c>
      <c r="I425" s="134">
        <v>0</v>
      </c>
      <c r="J425" s="134">
        <v>0</v>
      </c>
      <c r="K425" s="134">
        <v>0</v>
      </c>
      <c r="L425" s="134">
        <v>0</v>
      </c>
      <c r="M425" s="134">
        <v>0</v>
      </c>
      <c r="N425" s="134">
        <v>0</v>
      </c>
      <c r="O425" s="134">
        <v>0</v>
      </c>
      <c r="P425" s="134">
        <v>0</v>
      </c>
      <c r="Q425" s="134">
        <v>0</v>
      </c>
      <c r="R425" s="134">
        <v>0</v>
      </c>
      <c r="S425" s="134">
        <v>0</v>
      </c>
      <c r="T425" s="134">
        <v>0</v>
      </c>
      <c r="U425" s="134">
        <v>0</v>
      </c>
      <c r="V425" s="134">
        <v>0</v>
      </c>
      <c r="W425" s="134">
        <v>0</v>
      </c>
      <c r="X425" s="134">
        <v>5</v>
      </c>
      <c r="Y425" s="134">
        <v>2</v>
      </c>
      <c r="Z425" s="436">
        <f t="shared" si="49"/>
        <v>2.5</v>
      </c>
      <c r="AA425" s="430">
        <v>673</v>
      </c>
      <c r="AB425" s="422">
        <f t="shared" si="50"/>
        <v>7.429420505200594E-3</v>
      </c>
      <c r="AC425" s="219"/>
      <c r="AE425" s="89">
        <v>432</v>
      </c>
      <c r="AF425" s="89">
        <f t="shared" si="51"/>
        <v>-430</v>
      </c>
    </row>
    <row r="426" spans="1:32" ht="13.5" customHeight="1" x14ac:dyDescent="0.2">
      <c r="A426" s="236"/>
      <c r="B426" s="237"/>
      <c r="C426" s="857" t="s">
        <v>235</v>
      </c>
      <c r="D426" s="97" t="s">
        <v>335</v>
      </c>
      <c r="E426" s="134">
        <v>1</v>
      </c>
      <c r="F426" s="134">
        <v>2</v>
      </c>
      <c r="G426" s="134">
        <v>1</v>
      </c>
      <c r="H426" s="134">
        <v>0</v>
      </c>
      <c r="I426" s="134">
        <v>0</v>
      </c>
      <c r="J426" s="134">
        <v>0</v>
      </c>
      <c r="K426" s="134">
        <v>0</v>
      </c>
      <c r="L426" s="134">
        <v>0</v>
      </c>
      <c r="M426" s="134">
        <v>0</v>
      </c>
      <c r="N426" s="134">
        <v>0</v>
      </c>
      <c r="O426" s="134">
        <v>0</v>
      </c>
      <c r="P426" s="134">
        <v>0</v>
      </c>
      <c r="Q426" s="134">
        <v>0</v>
      </c>
      <c r="R426" s="134">
        <v>0</v>
      </c>
      <c r="S426" s="134">
        <v>4</v>
      </c>
      <c r="T426" s="134">
        <v>0</v>
      </c>
      <c r="U426" s="134">
        <v>0</v>
      </c>
      <c r="V426" s="134">
        <v>0</v>
      </c>
      <c r="W426" s="134">
        <v>0</v>
      </c>
      <c r="X426" s="134">
        <v>8</v>
      </c>
      <c r="Y426" s="134">
        <v>12</v>
      </c>
      <c r="Z426" s="436">
        <f t="shared" si="49"/>
        <v>0.66666666666666663</v>
      </c>
      <c r="AA426" s="430">
        <v>1700</v>
      </c>
      <c r="AB426" s="422">
        <f t="shared" si="50"/>
        <v>4.7058823529411761E-3</v>
      </c>
      <c r="AC426" s="219"/>
      <c r="AE426" s="89">
        <v>1577</v>
      </c>
      <c r="AF426" s="89">
        <f t="shared" si="51"/>
        <v>-1565</v>
      </c>
    </row>
    <row r="427" spans="1:32" ht="13.5" customHeight="1" thickBot="1" x14ac:dyDescent="0.25">
      <c r="A427" s="90"/>
      <c r="B427" s="92"/>
      <c r="C427" s="858"/>
      <c r="D427" s="98" t="s">
        <v>77</v>
      </c>
      <c r="E427" s="134">
        <v>1</v>
      </c>
      <c r="F427" s="134">
        <v>6</v>
      </c>
      <c r="G427" s="134">
        <v>1</v>
      </c>
      <c r="H427" s="134">
        <v>0</v>
      </c>
      <c r="I427" s="134">
        <v>0</v>
      </c>
      <c r="J427" s="134">
        <v>0</v>
      </c>
      <c r="K427" s="134">
        <v>0</v>
      </c>
      <c r="L427" s="134">
        <v>0</v>
      </c>
      <c r="M427" s="134">
        <v>0</v>
      </c>
      <c r="N427" s="134">
        <v>0</v>
      </c>
      <c r="O427" s="134">
        <v>0</v>
      </c>
      <c r="P427" s="134">
        <v>0</v>
      </c>
      <c r="Q427" s="134">
        <v>0</v>
      </c>
      <c r="R427" s="134">
        <v>0</v>
      </c>
      <c r="S427" s="134">
        <v>8</v>
      </c>
      <c r="T427" s="134">
        <v>0</v>
      </c>
      <c r="U427" s="134">
        <v>0</v>
      </c>
      <c r="V427" s="134">
        <v>0</v>
      </c>
      <c r="W427" s="134">
        <v>0</v>
      </c>
      <c r="X427" s="134">
        <v>16</v>
      </c>
      <c r="Y427" s="134">
        <v>16</v>
      </c>
      <c r="Z427" s="436">
        <f t="shared" si="49"/>
        <v>1</v>
      </c>
      <c r="AA427" s="430">
        <v>2384</v>
      </c>
      <c r="AB427" s="422">
        <f t="shared" si="50"/>
        <v>6.7114093959731542E-3</v>
      </c>
      <c r="AC427" s="219"/>
      <c r="AE427" s="89">
        <v>2434</v>
      </c>
      <c r="AF427" s="89">
        <f t="shared" si="51"/>
        <v>-2418</v>
      </c>
    </row>
    <row r="428" spans="1:32" ht="13.5" customHeight="1" x14ac:dyDescent="0.2">
      <c r="AF428" s="89"/>
    </row>
    <row r="429" spans="1:32" ht="13.5" customHeight="1" x14ac:dyDescent="0.2">
      <c r="A429" s="114">
        <v>1</v>
      </c>
      <c r="B429" s="89">
        <v>2</v>
      </c>
      <c r="C429" s="114">
        <v>3</v>
      </c>
      <c r="D429" s="89">
        <v>4</v>
      </c>
      <c r="E429" s="114">
        <v>5</v>
      </c>
      <c r="F429" s="89">
        <v>6</v>
      </c>
      <c r="G429" s="114">
        <v>7</v>
      </c>
      <c r="H429" s="89">
        <v>8</v>
      </c>
      <c r="I429" s="114">
        <v>9</v>
      </c>
      <c r="J429" s="89">
        <v>10</v>
      </c>
      <c r="K429" s="114">
        <v>11</v>
      </c>
      <c r="L429" s="89">
        <v>12</v>
      </c>
      <c r="M429" s="114">
        <v>13</v>
      </c>
      <c r="N429" s="89">
        <v>14</v>
      </c>
      <c r="O429" s="114">
        <v>15</v>
      </c>
      <c r="P429" s="89">
        <v>16</v>
      </c>
      <c r="Q429" s="114">
        <v>17</v>
      </c>
      <c r="R429" s="89">
        <v>18</v>
      </c>
      <c r="S429" s="114">
        <v>19</v>
      </c>
      <c r="T429" s="89">
        <v>20</v>
      </c>
      <c r="U429" s="114">
        <v>21</v>
      </c>
      <c r="V429" s="89">
        <v>22</v>
      </c>
      <c r="W429" s="114">
        <v>23</v>
      </c>
      <c r="X429" s="89">
        <v>24</v>
      </c>
      <c r="Y429" s="114">
        <v>25</v>
      </c>
      <c r="Z429" s="89">
        <v>26</v>
      </c>
      <c r="AA429" s="89"/>
      <c r="AB429" s="89"/>
      <c r="AE429">
        <v>24</v>
      </c>
      <c r="AF429" s="89"/>
    </row>
    <row r="430" spans="1:32" ht="13.5" customHeight="1" x14ac:dyDescent="0.2">
      <c r="AF430" s="89"/>
    </row>
    <row r="431" spans="1:32" ht="13.5" customHeight="1" x14ac:dyDescent="0.2">
      <c r="AF431" s="89"/>
    </row>
    <row r="432" spans="1:32" ht="13.5" customHeight="1" x14ac:dyDescent="0.2">
      <c r="AF432" s="89"/>
    </row>
    <row r="433" spans="32:32" ht="13.5" customHeight="1" x14ac:dyDescent="0.2">
      <c r="AF433" s="89"/>
    </row>
    <row r="434" spans="32:32" ht="13.5" customHeight="1" x14ac:dyDescent="0.2">
      <c r="AF434" s="89"/>
    </row>
    <row r="435" spans="32:32" ht="13.5" customHeight="1" x14ac:dyDescent="0.2">
      <c r="AF435" s="89"/>
    </row>
    <row r="436" spans="32:32" ht="13.5" customHeight="1" x14ac:dyDescent="0.2">
      <c r="AF436" s="89"/>
    </row>
    <row r="437" spans="32:32" ht="13.5" customHeight="1" x14ac:dyDescent="0.2">
      <c r="AF437" s="89"/>
    </row>
    <row r="438" spans="32:32" ht="13.5" customHeight="1" x14ac:dyDescent="0.2">
      <c r="AF438" s="89"/>
    </row>
    <row r="439" spans="32:32" ht="13.5" customHeight="1" x14ac:dyDescent="0.2">
      <c r="AF439" s="89"/>
    </row>
    <row r="440" spans="32:32" ht="13.5" customHeight="1" x14ac:dyDescent="0.2">
      <c r="AF440" s="89"/>
    </row>
    <row r="441" spans="32:32" ht="13.5" customHeight="1" x14ac:dyDescent="0.2">
      <c r="AF441" s="89"/>
    </row>
    <row r="442" spans="32:32" ht="13.5" customHeight="1" x14ac:dyDescent="0.2">
      <c r="AF442" s="89"/>
    </row>
    <row r="443" spans="32:32" ht="13.5" customHeight="1" x14ac:dyDescent="0.2">
      <c r="AF443" s="89"/>
    </row>
    <row r="444" spans="32:32" ht="13.5" customHeight="1" x14ac:dyDescent="0.2">
      <c r="AF444" s="89"/>
    </row>
    <row r="445" spans="32:32" ht="13.5" customHeight="1" x14ac:dyDescent="0.2">
      <c r="AF445" s="89"/>
    </row>
    <row r="446" spans="32:32" ht="13.5" customHeight="1" x14ac:dyDescent="0.2">
      <c r="AF446" s="89"/>
    </row>
    <row r="447" spans="32:32" ht="13.5" customHeight="1" x14ac:dyDescent="0.2">
      <c r="AF447" s="89"/>
    </row>
  </sheetData>
  <mergeCells count="211">
    <mergeCell ref="A4:C5"/>
    <mergeCell ref="A6:C7"/>
    <mergeCell ref="B8:C9"/>
    <mergeCell ref="C10:C11"/>
    <mergeCell ref="C12:C13"/>
    <mergeCell ref="C14:C15"/>
    <mergeCell ref="C28:C29"/>
    <mergeCell ref="C30:C31"/>
    <mergeCell ref="C32:C33"/>
    <mergeCell ref="C34:C35"/>
    <mergeCell ref="C36:C37"/>
    <mergeCell ref="C38:C39"/>
    <mergeCell ref="C16:C17"/>
    <mergeCell ref="C18:C19"/>
    <mergeCell ref="C20:C21"/>
    <mergeCell ref="C22:C23"/>
    <mergeCell ref="C24:C25"/>
    <mergeCell ref="C26:C27"/>
    <mergeCell ref="C52:C53"/>
    <mergeCell ref="C54:C55"/>
    <mergeCell ref="C56:C57"/>
    <mergeCell ref="B58:C59"/>
    <mergeCell ref="C60:C61"/>
    <mergeCell ref="C62:C63"/>
    <mergeCell ref="C40:C41"/>
    <mergeCell ref="C42:C43"/>
    <mergeCell ref="C44:C45"/>
    <mergeCell ref="C46:C47"/>
    <mergeCell ref="C48:C49"/>
    <mergeCell ref="C50:C51"/>
    <mergeCell ref="C76:C77"/>
    <mergeCell ref="C78:C79"/>
    <mergeCell ref="B80:C81"/>
    <mergeCell ref="C82:C83"/>
    <mergeCell ref="C84:C85"/>
    <mergeCell ref="C86:C87"/>
    <mergeCell ref="A68:A69"/>
    <mergeCell ref="B68:B69"/>
    <mergeCell ref="C68:C69"/>
    <mergeCell ref="C70:C71"/>
    <mergeCell ref="C72:C73"/>
    <mergeCell ref="C74:C75"/>
    <mergeCell ref="C100:C101"/>
    <mergeCell ref="C102:C103"/>
    <mergeCell ref="C104:C105"/>
    <mergeCell ref="C106:C107"/>
    <mergeCell ref="C108:C109"/>
    <mergeCell ref="C110:C111"/>
    <mergeCell ref="C88:C89"/>
    <mergeCell ref="C90:C91"/>
    <mergeCell ref="C92:C93"/>
    <mergeCell ref="C94:C95"/>
    <mergeCell ref="C96:C97"/>
    <mergeCell ref="C98:C99"/>
    <mergeCell ref="C124:C125"/>
    <mergeCell ref="C126:C127"/>
    <mergeCell ref="A132:A133"/>
    <mergeCell ref="B132:B133"/>
    <mergeCell ref="C132:C133"/>
    <mergeCell ref="C134:C135"/>
    <mergeCell ref="C112:C113"/>
    <mergeCell ref="C114:C115"/>
    <mergeCell ref="C116:C117"/>
    <mergeCell ref="C118:C119"/>
    <mergeCell ref="C120:C121"/>
    <mergeCell ref="B122:C123"/>
    <mergeCell ref="C148:C149"/>
    <mergeCell ref="B150:C151"/>
    <mergeCell ref="C152:C153"/>
    <mergeCell ref="C154:C155"/>
    <mergeCell ref="C156:C157"/>
    <mergeCell ref="C158:C159"/>
    <mergeCell ref="C136:C137"/>
    <mergeCell ref="C138:C139"/>
    <mergeCell ref="C140:C141"/>
    <mergeCell ref="C142:C143"/>
    <mergeCell ref="C144:C145"/>
    <mergeCell ref="C146:C147"/>
    <mergeCell ref="A196:A197"/>
    <mergeCell ref="B196:C197"/>
    <mergeCell ref="C172:C173"/>
    <mergeCell ref="C174:C175"/>
    <mergeCell ref="C176:C177"/>
    <mergeCell ref="C178:C179"/>
    <mergeCell ref="C180:C181"/>
    <mergeCell ref="C182:C183"/>
    <mergeCell ref="C160:C161"/>
    <mergeCell ref="C162:C163"/>
    <mergeCell ref="C164:C165"/>
    <mergeCell ref="A166:C167"/>
    <mergeCell ref="B168:C169"/>
    <mergeCell ref="C170:C171"/>
    <mergeCell ref="C198:C199"/>
    <mergeCell ref="C200:C201"/>
    <mergeCell ref="C202:C203"/>
    <mergeCell ref="C204:C205"/>
    <mergeCell ref="C206:C207"/>
    <mergeCell ref="C208:C209"/>
    <mergeCell ref="C184:C185"/>
    <mergeCell ref="C186:C187"/>
    <mergeCell ref="C188:C189"/>
    <mergeCell ref="C190:C191"/>
    <mergeCell ref="C222:C223"/>
    <mergeCell ref="C224:C225"/>
    <mergeCell ref="C226:C227"/>
    <mergeCell ref="C228:C229"/>
    <mergeCell ref="C230:C231"/>
    <mergeCell ref="C232:C233"/>
    <mergeCell ref="C210:C211"/>
    <mergeCell ref="A212:C213"/>
    <mergeCell ref="B214:C215"/>
    <mergeCell ref="C216:C217"/>
    <mergeCell ref="C218:C219"/>
    <mergeCell ref="C220:C221"/>
    <mergeCell ref="A260:A261"/>
    <mergeCell ref="B260:B261"/>
    <mergeCell ref="C260:C261"/>
    <mergeCell ref="C234:C235"/>
    <mergeCell ref="C236:C237"/>
    <mergeCell ref="C238:C239"/>
    <mergeCell ref="C240:C241"/>
    <mergeCell ref="C242:C243"/>
    <mergeCell ref="C244:C245"/>
    <mergeCell ref="C262:C263"/>
    <mergeCell ref="C264:C265"/>
    <mergeCell ref="B266:C267"/>
    <mergeCell ref="C268:C269"/>
    <mergeCell ref="C270:C271"/>
    <mergeCell ref="C272:C273"/>
    <mergeCell ref="C246:C247"/>
    <mergeCell ref="C248:C249"/>
    <mergeCell ref="C250:C251"/>
    <mergeCell ref="C252:C253"/>
    <mergeCell ref="C254:C255"/>
    <mergeCell ref="C286:C287"/>
    <mergeCell ref="C288:C289"/>
    <mergeCell ref="C290:C291"/>
    <mergeCell ref="C292:C293"/>
    <mergeCell ref="C294:C295"/>
    <mergeCell ref="C296:C297"/>
    <mergeCell ref="C274:C275"/>
    <mergeCell ref="C276:C277"/>
    <mergeCell ref="C278:C279"/>
    <mergeCell ref="C280:C281"/>
    <mergeCell ref="C282:C283"/>
    <mergeCell ref="B284:C285"/>
    <mergeCell ref="C310:C311"/>
    <mergeCell ref="C312:C313"/>
    <mergeCell ref="C314:C315"/>
    <mergeCell ref="C316:C317"/>
    <mergeCell ref="C318:C319"/>
    <mergeCell ref="A324:A325"/>
    <mergeCell ref="B324:B325"/>
    <mergeCell ref="C324:C325"/>
    <mergeCell ref="C298:C299"/>
    <mergeCell ref="C300:C301"/>
    <mergeCell ref="C302:C303"/>
    <mergeCell ref="C304:C305"/>
    <mergeCell ref="A306:C307"/>
    <mergeCell ref="B308:C309"/>
    <mergeCell ref="C338:C339"/>
    <mergeCell ref="C340:C341"/>
    <mergeCell ref="C342:C343"/>
    <mergeCell ref="C344:C345"/>
    <mergeCell ref="C346:C347"/>
    <mergeCell ref="C348:C349"/>
    <mergeCell ref="C326:C327"/>
    <mergeCell ref="C328:C329"/>
    <mergeCell ref="C330:C331"/>
    <mergeCell ref="C332:C333"/>
    <mergeCell ref="C334:C335"/>
    <mergeCell ref="C336:C337"/>
    <mergeCell ref="C362:C363"/>
    <mergeCell ref="C364:C365"/>
    <mergeCell ref="C366:C367"/>
    <mergeCell ref="C368:C369"/>
    <mergeCell ref="C370:C371"/>
    <mergeCell ref="C372:C373"/>
    <mergeCell ref="A350:C351"/>
    <mergeCell ref="B352:C353"/>
    <mergeCell ref="C354:C355"/>
    <mergeCell ref="C356:C357"/>
    <mergeCell ref="C358:C359"/>
    <mergeCell ref="C360:C361"/>
    <mergeCell ref="C390:C391"/>
    <mergeCell ref="C392:C393"/>
    <mergeCell ref="C394:C395"/>
    <mergeCell ref="A396:C397"/>
    <mergeCell ref="B398:C399"/>
    <mergeCell ref="C400:C401"/>
    <mergeCell ref="C374:C375"/>
    <mergeCell ref="C376:C377"/>
    <mergeCell ref="C378:C379"/>
    <mergeCell ref="C380:C381"/>
    <mergeCell ref="C382:C383"/>
    <mergeCell ref="A388:A389"/>
    <mergeCell ref="B388:B389"/>
    <mergeCell ref="C388:C389"/>
    <mergeCell ref="C426:C427"/>
    <mergeCell ref="C414:C415"/>
    <mergeCell ref="B416:C417"/>
    <mergeCell ref="C418:C419"/>
    <mergeCell ref="C420:C421"/>
    <mergeCell ref="C422:C423"/>
    <mergeCell ref="C424:C425"/>
    <mergeCell ref="C402:C403"/>
    <mergeCell ref="C404:C405"/>
    <mergeCell ref="C406:C407"/>
    <mergeCell ref="C408:C409"/>
    <mergeCell ref="C410:C411"/>
    <mergeCell ref="C412:C413"/>
  </mergeCells>
  <phoneticPr fontId="6"/>
  <pageMargins left="0.39370078740157483" right="0.31496062992125984" top="0.55118110236220474" bottom="0.47244094488188981" header="0.51181102362204722" footer="0.27559055118110237"/>
  <pageSetup paperSize="9" scale="56" firstPageNumber="41" orientation="landscape" useFirstPageNumber="1" r:id="rId1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"/>
  <sheetViews>
    <sheetView view="pageBreakPreview" zoomScale="115" zoomScaleNormal="100" workbookViewId="0">
      <selection activeCell="N11" sqref="N11"/>
    </sheetView>
  </sheetViews>
  <sheetFormatPr defaultRowHeight="13" x14ac:dyDescent="0.2"/>
  <cols>
    <col min="25" max="25" width="9.26953125" customWidth="1"/>
    <col min="26" max="26" width="8.26953125" customWidth="1"/>
  </cols>
  <sheetData/>
  <phoneticPr fontId="6"/>
  <pageMargins left="0.82677165354330717" right="0.39370078740157483" top="0.51181102362204722" bottom="0.59055118110236227" header="0.51181102362204722" footer="0.35433070866141736"/>
  <pageSetup paperSize="9" scale="73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  <pageSetUpPr fitToPage="1"/>
  </sheetPr>
  <dimension ref="A1:R42"/>
  <sheetViews>
    <sheetView view="pageBreakPreview" zoomScale="70" zoomScaleNormal="85" zoomScaleSheetLayoutView="70" workbookViewId="0">
      <pane xSplit="2" ySplit="5" topLeftCell="C6" activePane="bottomRight" state="frozen"/>
      <selection activeCell="N11" sqref="N11"/>
      <selection pane="topRight" activeCell="N11" sqref="N11"/>
      <selection pane="bottomLeft" activeCell="N11" sqref="N11"/>
      <selection pane="bottomRight" activeCell="E7" sqref="E7"/>
    </sheetView>
  </sheetViews>
  <sheetFormatPr defaultRowHeight="13.5" customHeight="1" x14ac:dyDescent="0.2"/>
  <cols>
    <col min="1" max="1" width="15.6328125" customWidth="1"/>
    <col min="2" max="2" width="8.6328125" style="47" customWidth="1"/>
    <col min="3" max="3" width="13.08984375" customWidth="1"/>
    <col min="5" max="5" width="13.08984375" customWidth="1"/>
    <col min="8" max="8" width="13.08984375" customWidth="1"/>
    <col min="11" max="11" width="13.08984375" customWidth="1"/>
    <col min="14" max="14" width="13.08984375" customWidth="1"/>
    <col min="17" max="17" width="2.453125" customWidth="1"/>
    <col min="18" max="18" width="9.90625" bestFit="1" customWidth="1"/>
    <col min="25" max="25" width="9.26953125" customWidth="1"/>
    <col min="26" max="26" width="8.26953125" customWidth="1"/>
  </cols>
  <sheetData>
    <row r="1" spans="1:18" ht="23.25" customHeight="1" x14ac:dyDescent="0.3">
      <c r="A1" s="1" t="s">
        <v>394</v>
      </c>
    </row>
    <row r="2" spans="1:18" ht="18" customHeight="1" thickBot="1" x14ac:dyDescent="0.25">
      <c r="P2" s="8" t="s">
        <v>2</v>
      </c>
    </row>
    <row r="3" spans="1:18" ht="15.75" customHeight="1" thickBot="1" x14ac:dyDescent="0.25">
      <c r="A3" s="607" t="s">
        <v>3</v>
      </c>
      <c r="B3" s="607"/>
      <c r="C3" s="606" t="s">
        <v>4</v>
      </c>
      <c r="D3" s="2"/>
      <c r="E3" s="607" t="s">
        <v>5</v>
      </c>
      <c r="F3" s="607"/>
      <c r="G3" s="607"/>
      <c r="H3" s="607"/>
      <c r="I3" s="607"/>
      <c r="J3" s="607"/>
      <c r="K3" s="607" t="s">
        <v>5</v>
      </c>
      <c r="L3" s="607"/>
      <c r="M3" s="607"/>
      <c r="N3" s="607"/>
      <c r="O3" s="607"/>
      <c r="P3" s="607"/>
    </row>
    <row r="4" spans="1:18" ht="15.75" customHeight="1" thickBot="1" x14ac:dyDescent="0.25">
      <c r="A4" s="607"/>
      <c r="B4" s="607"/>
      <c r="C4" s="606"/>
      <c r="D4" s="3"/>
      <c r="E4" s="606" t="s">
        <v>6</v>
      </c>
      <c r="F4" s="4"/>
      <c r="G4" s="5"/>
      <c r="H4" s="606" t="s">
        <v>7</v>
      </c>
      <c r="I4" s="4"/>
      <c r="J4" s="5"/>
      <c r="K4" s="606" t="s">
        <v>8</v>
      </c>
      <c r="L4" s="4"/>
      <c r="M4" s="5"/>
      <c r="N4" s="606" t="s">
        <v>9</v>
      </c>
      <c r="O4" s="4"/>
      <c r="P4" s="5"/>
    </row>
    <row r="5" spans="1:18" ht="15.75" customHeight="1" thickBot="1" x14ac:dyDescent="0.25">
      <c r="A5" s="607"/>
      <c r="B5" s="607"/>
      <c r="C5" s="607"/>
      <c r="D5" s="83" t="s">
        <v>10</v>
      </c>
      <c r="E5" s="607"/>
      <c r="F5" s="83" t="s">
        <v>11</v>
      </c>
      <c r="G5" s="83" t="s">
        <v>10</v>
      </c>
      <c r="H5" s="607"/>
      <c r="I5" s="83" t="s">
        <v>11</v>
      </c>
      <c r="J5" s="83" t="s">
        <v>10</v>
      </c>
      <c r="K5" s="607"/>
      <c r="L5" s="83" t="s">
        <v>11</v>
      </c>
      <c r="M5" s="83" t="s">
        <v>10</v>
      </c>
      <c r="N5" s="607"/>
      <c r="O5" s="83" t="s">
        <v>11</v>
      </c>
      <c r="P5" s="83" t="s">
        <v>10</v>
      </c>
    </row>
    <row r="6" spans="1:18" ht="15.75" customHeight="1" x14ac:dyDescent="0.2">
      <c r="A6" s="608" t="s">
        <v>12</v>
      </c>
      <c r="B6" s="271" t="s">
        <v>392</v>
      </c>
      <c r="C6" s="6">
        <f t="shared" ref="C6:E7" si="0">C11+C16+C21+C26+C31+C36</f>
        <v>85311.900000000009</v>
      </c>
      <c r="D6" s="288">
        <f t="shared" si="0"/>
        <v>99.999999999999986</v>
      </c>
      <c r="E6" s="6">
        <f t="shared" si="0"/>
        <v>17288.009999999998</v>
      </c>
      <c r="F6" s="288">
        <f>E6/$C6*100</f>
        <v>20.264476585329827</v>
      </c>
      <c r="G6" s="288">
        <f>G11+G16+G21+G26+G31+G36</f>
        <v>100.00000000000001</v>
      </c>
      <c r="H6" s="6">
        <f>H11+H16+H21+H26+H31+H36</f>
        <v>68023.89</v>
      </c>
      <c r="I6" s="288">
        <f>H6/$C6*100</f>
        <v>79.735523414670155</v>
      </c>
      <c r="J6" s="288">
        <f>J11+J16+J21+J26+J31+J36</f>
        <v>100.00000000000001</v>
      </c>
      <c r="K6" s="6">
        <f>K11+K16+K21+K26+K31+K36</f>
        <v>71586.8</v>
      </c>
      <c r="L6" s="288">
        <f>K6/$C6*100</f>
        <v>83.911857548595208</v>
      </c>
      <c r="M6" s="288">
        <f>M11+M16+M21+M26+M31+M36</f>
        <v>100</v>
      </c>
      <c r="N6" s="6">
        <f>N11+N16+N21+N26+N31+N36</f>
        <v>13725.099999999999</v>
      </c>
      <c r="O6" s="288">
        <f>N6/$C6*100</f>
        <v>16.088142451404781</v>
      </c>
      <c r="P6" s="288">
        <f>P11+P16+P21+P26+P31+P36</f>
        <v>100</v>
      </c>
      <c r="R6" s="87"/>
    </row>
    <row r="7" spans="1:18" ht="15.75" customHeight="1" x14ac:dyDescent="0.2">
      <c r="A7" s="609"/>
      <c r="B7" s="76" t="s">
        <v>393</v>
      </c>
      <c r="C7" s="7">
        <f>C12+C17+C22+C27+C32+C37</f>
        <v>81062.939999999988</v>
      </c>
      <c r="D7" s="289">
        <f t="shared" si="0"/>
        <v>100.00000000000001</v>
      </c>
      <c r="E7" s="7">
        <f>E12+E17+E22+E27+E32+E37</f>
        <v>16232.48</v>
      </c>
      <c r="F7" s="289">
        <f>E7/$C7*100</f>
        <v>20.024538957012911</v>
      </c>
      <c r="G7" s="289">
        <f>G12+G17+G22+G27+G32+G37</f>
        <v>100.00000000000003</v>
      </c>
      <c r="H7" s="7">
        <f>H12+H17+H22+H27+H32+H37</f>
        <v>64830.459999999992</v>
      </c>
      <c r="I7" s="289">
        <f>H7/$C7*100</f>
        <v>79.975461042987092</v>
      </c>
      <c r="J7" s="289">
        <f>J12+J17+J22+J27+J32+J37</f>
        <v>100.00000000000001</v>
      </c>
      <c r="K7" s="7">
        <f>K12+K17+K22+K27+K32+K37</f>
        <v>69268.03</v>
      </c>
      <c r="L7" s="289">
        <f>K7/$C7*100</f>
        <v>85.449688846715915</v>
      </c>
      <c r="M7" s="289">
        <f>M12+M17+M22+M27+M32+M37</f>
        <v>99.999999999999986</v>
      </c>
      <c r="N7" s="7">
        <f>N12+N17+N22+N27+N32+N37</f>
        <v>11794.91</v>
      </c>
      <c r="O7" s="289">
        <f>N7/$C7*100</f>
        <v>14.550311153284104</v>
      </c>
      <c r="P7" s="289">
        <f>P12+P17+P22+P27+P32+P37</f>
        <v>99.999999999999986</v>
      </c>
      <c r="R7" s="87"/>
    </row>
    <row r="8" spans="1:18" ht="15.75" customHeight="1" x14ac:dyDescent="0.2">
      <c r="A8" s="609"/>
      <c r="B8" s="49" t="s">
        <v>13</v>
      </c>
      <c r="C8" s="278">
        <f>C6/C7*100</f>
        <v>105.24155674590637</v>
      </c>
      <c r="D8" s="290" t="s">
        <v>14</v>
      </c>
      <c r="E8" s="278">
        <f>E6/E7*100</f>
        <v>106.50258001241954</v>
      </c>
      <c r="F8" s="290" t="s">
        <v>14</v>
      </c>
      <c r="G8" s="290" t="s">
        <v>14</v>
      </c>
      <c r="H8" s="278">
        <f>H6/H7*100</f>
        <v>104.925817277866</v>
      </c>
      <c r="I8" s="290" t="s">
        <v>14</v>
      </c>
      <c r="J8" s="290" t="s">
        <v>14</v>
      </c>
      <c r="K8" s="278">
        <f>K6/K7*100</f>
        <v>103.34753276511546</v>
      </c>
      <c r="L8" s="290" t="s">
        <v>14</v>
      </c>
      <c r="M8" s="290" t="s">
        <v>14</v>
      </c>
      <c r="N8" s="278">
        <f>N6/N7*100</f>
        <v>116.36460134074783</v>
      </c>
      <c r="O8" s="290" t="s">
        <v>14</v>
      </c>
      <c r="P8" s="290" t="s">
        <v>14</v>
      </c>
      <c r="R8" s="87"/>
    </row>
    <row r="9" spans="1:18" ht="15.75" customHeight="1" x14ac:dyDescent="0.2">
      <c r="A9" s="609"/>
      <c r="B9" s="279" t="s">
        <v>414</v>
      </c>
      <c r="C9" s="278">
        <v>143879.89999999997</v>
      </c>
      <c r="D9" s="290">
        <v>100.00000000000001</v>
      </c>
      <c r="E9" s="278">
        <v>45271.600000000006</v>
      </c>
      <c r="F9" s="290">
        <v>31.464853673098197</v>
      </c>
      <c r="G9" s="290">
        <v>99.999999999999986</v>
      </c>
      <c r="H9" s="278">
        <v>98608.299999999988</v>
      </c>
      <c r="I9" s="290">
        <v>68.535146326901824</v>
      </c>
      <c r="J9" s="290">
        <v>100.00000000000001</v>
      </c>
      <c r="K9" s="278">
        <v>117215.79999999999</v>
      </c>
      <c r="L9" s="290">
        <v>81.467807525582117</v>
      </c>
      <c r="M9" s="290">
        <v>100.00000000000003</v>
      </c>
      <c r="N9" s="278">
        <v>26664.1</v>
      </c>
      <c r="O9" s="290">
        <v>18.532192474417901</v>
      </c>
      <c r="P9" s="290">
        <v>100</v>
      </c>
      <c r="R9" s="87"/>
    </row>
    <row r="10" spans="1:18" ht="15.75" customHeight="1" thickBot="1" x14ac:dyDescent="0.25">
      <c r="A10" s="610"/>
      <c r="B10" s="280" t="s">
        <v>415</v>
      </c>
      <c r="C10" s="86">
        <f>C6/C9*100</f>
        <v>59.29382769935205</v>
      </c>
      <c r="D10" s="291" t="s">
        <v>14</v>
      </c>
      <c r="E10" s="86">
        <f>E6/E9*100</f>
        <v>38.187318318769378</v>
      </c>
      <c r="F10" s="291" t="s">
        <v>14</v>
      </c>
      <c r="G10" s="291" t="s">
        <v>14</v>
      </c>
      <c r="H10" s="86">
        <f>H6/H9*100</f>
        <v>68.983939485824223</v>
      </c>
      <c r="I10" s="291" t="s">
        <v>14</v>
      </c>
      <c r="J10" s="291" t="s">
        <v>14</v>
      </c>
      <c r="K10" s="86">
        <f>K6/K9*100</f>
        <v>61.07265402786998</v>
      </c>
      <c r="L10" s="291" t="s">
        <v>14</v>
      </c>
      <c r="M10" s="291" t="s">
        <v>14</v>
      </c>
      <c r="N10" s="86">
        <f>N6/N9*100</f>
        <v>51.474079380140338</v>
      </c>
      <c r="O10" s="291" t="s">
        <v>14</v>
      </c>
      <c r="P10" s="291" t="s">
        <v>14</v>
      </c>
      <c r="R10" s="87"/>
    </row>
    <row r="11" spans="1:18" ht="15.75" customHeight="1" x14ac:dyDescent="0.2">
      <c r="A11" s="608" t="s">
        <v>16</v>
      </c>
      <c r="B11" s="271" t="str">
        <f>$B$6</f>
        <v>Ｒ３年度</v>
      </c>
      <c r="C11" s="6">
        <f>E11+H11</f>
        <v>45334.600000000006</v>
      </c>
      <c r="D11" s="288">
        <f>C11/C$6*100</f>
        <v>53.139831606141698</v>
      </c>
      <c r="E11" s="6">
        <f>'2頁'!Q11</f>
        <v>7297</v>
      </c>
      <c r="F11" s="288">
        <f>E11/$C11*100</f>
        <v>16.095873791761701</v>
      </c>
      <c r="G11" s="288">
        <f>E11/E$6*100</f>
        <v>42.208443886832555</v>
      </c>
      <c r="H11" s="6">
        <f>'2頁'!Q12</f>
        <v>38037.600000000006</v>
      </c>
      <c r="I11" s="288">
        <f>H11/$C11*100</f>
        <v>83.90412620823831</v>
      </c>
      <c r="J11" s="288">
        <f>H11/H$6*100</f>
        <v>55.918001749091395</v>
      </c>
      <c r="K11" s="6">
        <f>'2頁'!Q13</f>
        <v>38451.599999999999</v>
      </c>
      <c r="L11" s="288">
        <f>K11/$C11*100</f>
        <v>84.817335986200376</v>
      </c>
      <c r="M11" s="288">
        <f>K11/K$6*100</f>
        <v>53.713254398855646</v>
      </c>
      <c r="N11" s="6">
        <f>'2頁'!Q14</f>
        <v>6883</v>
      </c>
      <c r="O11" s="288">
        <f>N11/$C11*100</f>
        <v>15.182664013799613</v>
      </c>
      <c r="P11" s="288">
        <f>N11/N$6*100</f>
        <v>50.148997092917355</v>
      </c>
      <c r="R11" s="87"/>
    </row>
    <row r="12" spans="1:18" ht="15.75" customHeight="1" x14ac:dyDescent="0.2">
      <c r="A12" s="609"/>
      <c r="B12" s="76" t="str">
        <f>$B$7</f>
        <v>Ｒ２年度</v>
      </c>
      <c r="C12" s="7">
        <f>E12+H12</f>
        <v>42722.039999999986</v>
      </c>
      <c r="D12" s="289">
        <f>C12/C$7*100</f>
        <v>52.702307614305624</v>
      </c>
      <c r="E12" s="7">
        <f>'2頁'!R11</f>
        <v>6518.38</v>
      </c>
      <c r="F12" s="289">
        <f>E12/$C12*100</f>
        <v>15.25765155409246</v>
      </c>
      <c r="G12" s="289">
        <f>E12/E$7*100</f>
        <v>40.156402472080671</v>
      </c>
      <c r="H12" s="7">
        <f>'2頁'!R12</f>
        <v>36203.659999999989</v>
      </c>
      <c r="I12" s="289">
        <f>H12/$C12*100</f>
        <v>84.742348445907538</v>
      </c>
      <c r="J12" s="289">
        <f>H12/H$7*100</f>
        <v>55.843595741878119</v>
      </c>
      <c r="K12" s="7">
        <f>'2頁'!R13</f>
        <v>37167.93</v>
      </c>
      <c r="L12" s="289">
        <f>K12/$C12*100</f>
        <v>86.999426993654822</v>
      </c>
      <c r="M12" s="289">
        <f>K12/K$7*100</f>
        <v>53.658130597910755</v>
      </c>
      <c r="N12" s="7">
        <f>'2頁'!R14</f>
        <v>5554.11</v>
      </c>
      <c r="O12" s="289">
        <f>N12/$C12*100</f>
        <v>13.000573006345206</v>
      </c>
      <c r="P12" s="289">
        <f>N12/N$7*100</f>
        <v>47.08904095071518</v>
      </c>
      <c r="R12" s="87"/>
    </row>
    <row r="13" spans="1:18" ht="15.75" customHeight="1" x14ac:dyDescent="0.2">
      <c r="A13" s="609"/>
      <c r="B13" s="49" t="s">
        <v>13</v>
      </c>
      <c r="C13" s="278">
        <f>C11/C12*100</f>
        <v>106.11525105074575</v>
      </c>
      <c r="D13" s="290" t="s">
        <v>14</v>
      </c>
      <c r="E13" s="278">
        <f>E11/E12*100</f>
        <v>111.94499246745357</v>
      </c>
      <c r="F13" s="290" t="s">
        <v>14</v>
      </c>
      <c r="G13" s="290" t="s">
        <v>14</v>
      </c>
      <c r="H13" s="278">
        <f>H11/H12*100</f>
        <v>105.06562043727075</v>
      </c>
      <c r="I13" s="290" t="s">
        <v>14</v>
      </c>
      <c r="J13" s="290" t="s">
        <v>14</v>
      </c>
      <c r="K13" s="278">
        <f>K11/K12*100</f>
        <v>103.4537032328677</v>
      </c>
      <c r="L13" s="290" t="s">
        <v>14</v>
      </c>
      <c r="M13" s="290" t="s">
        <v>14</v>
      </c>
      <c r="N13" s="278">
        <f>N11/N12*100</f>
        <v>123.9262456091075</v>
      </c>
      <c r="O13" s="290" t="s">
        <v>14</v>
      </c>
      <c r="P13" s="290" t="s">
        <v>14</v>
      </c>
      <c r="R13" s="87"/>
    </row>
    <row r="14" spans="1:18" ht="15.75" customHeight="1" x14ac:dyDescent="0.2">
      <c r="A14" s="609"/>
      <c r="B14" s="279" t="s">
        <v>414</v>
      </c>
      <c r="C14" s="278">
        <v>78941.099999999991</v>
      </c>
      <c r="D14" s="290">
        <v>54.865968074762364</v>
      </c>
      <c r="E14" s="278">
        <v>21450.2</v>
      </c>
      <c r="F14" s="290">
        <v>27.172410822752664</v>
      </c>
      <c r="G14" s="290">
        <v>47.381139610705162</v>
      </c>
      <c r="H14" s="278">
        <v>57490.899999999994</v>
      </c>
      <c r="I14" s="290">
        <v>72.827589177247347</v>
      </c>
      <c r="J14" s="290">
        <v>58.302293011845862</v>
      </c>
      <c r="K14" s="278">
        <v>64250.899999999994</v>
      </c>
      <c r="L14" s="290">
        <v>81.390935773633771</v>
      </c>
      <c r="M14" s="290">
        <v>54.81419740342173</v>
      </c>
      <c r="N14" s="278">
        <v>14690.2</v>
      </c>
      <c r="O14" s="290">
        <v>18.609064226366243</v>
      </c>
      <c r="P14" s="290">
        <v>55.093552754452624</v>
      </c>
      <c r="R14" s="87"/>
    </row>
    <row r="15" spans="1:18" ht="15.75" customHeight="1" thickBot="1" x14ac:dyDescent="0.25">
      <c r="A15" s="610"/>
      <c r="B15" s="280" t="s">
        <v>415</v>
      </c>
      <c r="C15" s="86">
        <f>C11/C14*100</f>
        <v>57.428386480553243</v>
      </c>
      <c r="D15" s="291" t="s">
        <v>14</v>
      </c>
      <c r="E15" s="86">
        <f>E11/E14*100</f>
        <v>34.018330831414154</v>
      </c>
      <c r="F15" s="291" t="s">
        <v>14</v>
      </c>
      <c r="G15" s="291" t="s">
        <v>14</v>
      </c>
      <c r="H15" s="86">
        <f>H11/H14*100</f>
        <v>66.162818811324939</v>
      </c>
      <c r="I15" s="291" t="s">
        <v>14</v>
      </c>
      <c r="J15" s="291" t="s">
        <v>14</v>
      </c>
      <c r="K15" s="86">
        <f>K11/K14*100</f>
        <v>59.846009939160396</v>
      </c>
      <c r="L15" s="291" t="s">
        <v>14</v>
      </c>
      <c r="M15" s="291" t="s">
        <v>14</v>
      </c>
      <c r="N15" s="86">
        <f>N11/N14*100</f>
        <v>46.854365495364256</v>
      </c>
      <c r="O15" s="291" t="s">
        <v>14</v>
      </c>
      <c r="P15" s="291" t="s">
        <v>14</v>
      </c>
      <c r="R15" s="87"/>
    </row>
    <row r="16" spans="1:18" ht="16.5" customHeight="1" x14ac:dyDescent="0.2">
      <c r="A16" s="608" t="s">
        <v>15</v>
      </c>
      <c r="B16" s="271" t="str">
        <f>$B$6</f>
        <v>Ｒ３年度</v>
      </c>
      <c r="C16" s="6">
        <f>E16+H16</f>
        <v>8763.4</v>
      </c>
      <c r="D16" s="288">
        <f>C16/C$6*100</f>
        <v>10.272189460087045</v>
      </c>
      <c r="E16" s="6">
        <f>'2頁'!Q17</f>
        <v>2642.8999999999996</v>
      </c>
      <c r="F16" s="288">
        <f>E16/$C16*100</f>
        <v>30.158386014560556</v>
      </c>
      <c r="G16" s="288">
        <f>E16/E$6*100</f>
        <v>15.287473804098909</v>
      </c>
      <c r="H16" s="6">
        <f>'2頁'!Q18</f>
        <v>6120.5</v>
      </c>
      <c r="I16" s="288">
        <f>H16/$C16*100</f>
        <v>69.841613985439437</v>
      </c>
      <c r="J16" s="288">
        <f>H16/H$6*100</f>
        <v>8.9975742345814105</v>
      </c>
      <c r="K16" s="6">
        <f>'2頁'!Q19</f>
        <v>6792.3</v>
      </c>
      <c r="L16" s="288">
        <f>K16/$C16*100</f>
        <v>77.507588378939687</v>
      </c>
      <c r="M16" s="288">
        <f>K16/K$6*100</f>
        <v>9.4882017355154868</v>
      </c>
      <c r="N16" s="6">
        <f>'2頁'!Q20</f>
        <v>1971.1</v>
      </c>
      <c r="O16" s="288">
        <f>N16/$C16*100</f>
        <v>22.492411621060317</v>
      </c>
      <c r="P16" s="288">
        <f>N16/N$6*100</f>
        <v>14.361279699237164</v>
      </c>
      <c r="R16" s="87"/>
    </row>
    <row r="17" spans="1:18" ht="16.5" customHeight="1" x14ac:dyDescent="0.2">
      <c r="A17" s="609"/>
      <c r="B17" s="76" t="str">
        <f>$B$7</f>
        <v>Ｒ２年度</v>
      </c>
      <c r="C17" s="7">
        <f>E17+H17</f>
        <v>7937.7</v>
      </c>
      <c r="D17" s="289">
        <f>C17/C$7*100</f>
        <v>9.7920208667487287</v>
      </c>
      <c r="E17" s="7">
        <f>'2頁'!R17</f>
        <v>2414.8999999999996</v>
      </c>
      <c r="F17" s="289">
        <f>E17/$C17*100</f>
        <v>30.423170439799939</v>
      </c>
      <c r="G17" s="289">
        <f>E17/E$7*100</f>
        <v>14.876962731511142</v>
      </c>
      <c r="H17" s="7">
        <f>'2頁'!R18</f>
        <v>5522.8</v>
      </c>
      <c r="I17" s="289">
        <f>H17/$C17*100</f>
        <v>69.576829560200053</v>
      </c>
      <c r="J17" s="289">
        <f>H17/H$7*100</f>
        <v>8.5188351278087513</v>
      </c>
      <c r="K17" s="7">
        <f>'2頁'!R19</f>
        <v>6061.0999999999985</v>
      </c>
      <c r="L17" s="289">
        <f>K17/$C17*100</f>
        <v>76.358390969676336</v>
      </c>
      <c r="M17" s="289">
        <f>K17/K$7*100</f>
        <v>8.7502127604899371</v>
      </c>
      <c r="N17" s="7">
        <f>'2頁'!R20</f>
        <v>1876.6000000000001</v>
      </c>
      <c r="O17" s="289">
        <f>N17/$C17*100</f>
        <v>23.64160903032365</v>
      </c>
      <c r="P17" s="289">
        <f>N17/N$7*100</f>
        <v>15.910252812441977</v>
      </c>
      <c r="R17" s="87"/>
    </row>
    <row r="18" spans="1:18" ht="16.5" customHeight="1" x14ac:dyDescent="0.2">
      <c r="A18" s="609"/>
      <c r="B18" s="49" t="s">
        <v>13</v>
      </c>
      <c r="C18" s="278">
        <f>C16/C17*100</f>
        <v>110.40225758091135</v>
      </c>
      <c r="D18" s="290" t="s">
        <v>14</v>
      </c>
      <c r="E18" s="278">
        <f>E16/E17*100</f>
        <v>109.44138473642802</v>
      </c>
      <c r="F18" s="290" t="s">
        <v>14</v>
      </c>
      <c r="G18" s="290" t="s">
        <v>14</v>
      </c>
      <c r="H18" s="278">
        <f>H16/H17*100</f>
        <v>110.82240892301007</v>
      </c>
      <c r="I18" s="290" t="s">
        <v>14</v>
      </c>
      <c r="J18" s="290" t="s">
        <v>14</v>
      </c>
      <c r="K18" s="278">
        <f>K16/K17*100</f>
        <v>112.06381679893092</v>
      </c>
      <c r="L18" s="290" t="s">
        <v>14</v>
      </c>
      <c r="M18" s="290" t="s">
        <v>14</v>
      </c>
      <c r="N18" s="278">
        <f>N16/N17*100</f>
        <v>105.03570286688691</v>
      </c>
      <c r="O18" s="290" t="s">
        <v>14</v>
      </c>
      <c r="P18" s="290" t="s">
        <v>14</v>
      </c>
      <c r="R18" s="87"/>
    </row>
    <row r="19" spans="1:18" ht="16.5" customHeight="1" x14ac:dyDescent="0.2">
      <c r="A19" s="609"/>
      <c r="B19" s="279" t="s">
        <v>414</v>
      </c>
      <c r="C19" s="278">
        <v>13217.5</v>
      </c>
      <c r="D19" s="290">
        <v>9.1864812249661014</v>
      </c>
      <c r="E19" s="278">
        <v>5597.2000000000007</v>
      </c>
      <c r="F19" s="290">
        <v>42.346888594666169</v>
      </c>
      <c r="G19" s="290">
        <v>12.363601021390894</v>
      </c>
      <c r="H19" s="278">
        <v>7620.3</v>
      </c>
      <c r="I19" s="290">
        <v>57.653111405333831</v>
      </c>
      <c r="J19" s="290">
        <v>7.7278484671168668</v>
      </c>
      <c r="K19" s="278">
        <v>9616.4000000000015</v>
      </c>
      <c r="L19" s="290">
        <v>72.755059580102142</v>
      </c>
      <c r="M19" s="290">
        <v>8.2040134521114076</v>
      </c>
      <c r="N19" s="278">
        <v>3601.1</v>
      </c>
      <c r="O19" s="290">
        <v>27.244940419897862</v>
      </c>
      <c r="P19" s="290">
        <v>13.505424897146352</v>
      </c>
      <c r="R19" s="87"/>
    </row>
    <row r="20" spans="1:18" ht="16.5" customHeight="1" thickBot="1" x14ac:dyDescent="0.25">
      <c r="A20" s="610"/>
      <c r="B20" s="280" t="s">
        <v>415</v>
      </c>
      <c r="C20" s="86">
        <f>C16/C19*100</f>
        <v>66.301494231132963</v>
      </c>
      <c r="D20" s="291" t="s">
        <v>14</v>
      </c>
      <c r="E20" s="86">
        <f>E16/E19*100</f>
        <v>47.218251983134415</v>
      </c>
      <c r="F20" s="291" t="s">
        <v>14</v>
      </c>
      <c r="G20" s="291" t="s">
        <v>14</v>
      </c>
      <c r="H20" s="86">
        <f>H16/H19*100</f>
        <v>80.318360169547134</v>
      </c>
      <c r="I20" s="291" t="s">
        <v>14</v>
      </c>
      <c r="J20" s="291" t="s">
        <v>14</v>
      </c>
      <c r="K20" s="86">
        <f>K16/K19*100</f>
        <v>70.632461212096004</v>
      </c>
      <c r="L20" s="291" t="s">
        <v>14</v>
      </c>
      <c r="M20" s="291" t="s">
        <v>14</v>
      </c>
      <c r="N20" s="86">
        <f>N16/N19*100</f>
        <v>54.736052872733332</v>
      </c>
      <c r="O20" s="291" t="s">
        <v>14</v>
      </c>
      <c r="P20" s="291" t="s">
        <v>14</v>
      </c>
      <c r="R20" s="87"/>
    </row>
    <row r="21" spans="1:18" ht="15.75" customHeight="1" x14ac:dyDescent="0.2">
      <c r="A21" s="608" t="s">
        <v>17</v>
      </c>
      <c r="B21" s="271" t="str">
        <f>$B$6</f>
        <v>Ｒ３年度</v>
      </c>
      <c r="C21" s="6">
        <f>E21+H21</f>
        <v>12424.599999999999</v>
      </c>
      <c r="D21" s="288">
        <f>C21/C$6*100</f>
        <v>14.563736125909745</v>
      </c>
      <c r="E21" s="6">
        <f>'2頁'!Q23</f>
        <v>2688.2999999999997</v>
      </c>
      <c r="F21" s="288">
        <f>E21/$C21*100</f>
        <v>21.636913864430245</v>
      </c>
      <c r="G21" s="288">
        <f>E21/E$6*100</f>
        <v>15.550083555018768</v>
      </c>
      <c r="H21" s="6">
        <f>'2頁'!Q24</f>
        <v>9736.2999999999993</v>
      </c>
      <c r="I21" s="288">
        <f>H21/$C21*100</f>
        <v>78.363086135569759</v>
      </c>
      <c r="J21" s="288">
        <f>H21/H$6*100</f>
        <v>14.313059720636382</v>
      </c>
      <c r="K21" s="6">
        <f>'2頁'!Q25</f>
        <v>10758.800000000001</v>
      </c>
      <c r="L21" s="288">
        <f>K21/$C21*100</f>
        <v>86.592727331262182</v>
      </c>
      <c r="M21" s="288">
        <f>K21/K$6*100</f>
        <v>15.029027697843739</v>
      </c>
      <c r="N21" s="6">
        <f>'2頁'!Q26</f>
        <v>1665.8</v>
      </c>
      <c r="O21" s="288">
        <f>N21/$C21*100</f>
        <v>13.407272668737827</v>
      </c>
      <c r="P21" s="288">
        <f>N21/N$6*100</f>
        <v>12.136887891527202</v>
      </c>
      <c r="R21" s="87"/>
    </row>
    <row r="22" spans="1:18" ht="15.75" customHeight="1" x14ac:dyDescent="0.2">
      <c r="A22" s="609"/>
      <c r="B22" s="76" t="str">
        <f>$B$7</f>
        <v>Ｒ２年度</v>
      </c>
      <c r="C22" s="7">
        <f>E22+H22</f>
        <v>12188.400000000001</v>
      </c>
      <c r="D22" s="289">
        <f>C22/C$7*100</f>
        <v>15.03572409290855</v>
      </c>
      <c r="E22" s="7">
        <f>'2頁'!R23</f>
        <v>2924.2000000000003</v>
      </c>
      <c r="F22" s="289">
        <f>E22/$C22*100</f>
        <v>23.991664205309966</v>
      </c>
      <c r="G22" s="289">
        <f>E22/E$7*100</f>
        <v>18.014499324810508</v>
      </c>
      <c r="H22" s="7">
        <f>'2頁'!R24</f>
        <v>9264.2000000000007</v>
      </c>
      <c r="I22" s="289">
        <f>H22/$C22*100</f>
        <v>76.008335794690026</v>
      </c>
      <c r="J22" s="289">
        <f>H22/H$7*100</f>
        <v>14.28988780890958</v>
      </c>
      <c r="K22" s="7">
        <f>'2頁'!R25</f>
        <v>10617.500000000002</v>
      </c>
      <c r="L22" s="289">
        <f>K22/$C22*100</f>
        <v>87.111515867546203</v>
      </c>
      <c r="M22" s="289">
        <f>K22/K$7*100</f>
        <v>15.328139114105024</v>
      </c>
      <c r="N22" s="7">
        <f>'2頁'!R26</f>
        <v>1570.8999999999999</v>
      </c>
      <c r="O22" s="289">
        <f>N22/$C22*100</f>
        <v>12.888484132453806</v>
      </c>
      <c r="P22" s="289">
        <f>N22/N$7*100</f>
        <v>13.318456859781039</v>
      </c>
      <c r="R22" s="87"/>
    </row>
    <row r="23" spans="1:18" ht="15.75" customHeight="1" x14ac:dyDescent="0.2">
      <c r="A23" s="609"/>
      <c r="B23" s="49" t="s">
        <v>13</v>
      </c>
      <c r="C23" s="278">
        <f>C21/C22*100</f>
        <v>101.93790817498602</v>
      </c>
      <c r="D23" s="290" t="s">
        <v>14</v>
      </c>
      <c r="E23" s="278">
        <f>E21/E22*100</f>
        <v>91.932836331304273</v>
      </c>
      <c r="F23" s="290" t="s">
        <v>14</v>
      </c>
      <c r="G23" s="290" t="s">
        <v>14</v>
      </c>
      <c r="H23" s="278">
        <f>H21/H22*100</f>
        <v>105.0959607953196</v>
      </c>
      <c r="I23" s="290" t="s">
        <v>14</v>
      </c>
      <c r="J23" s="290" t="s">
        <v>14</v>
      </c>
      <c r="K23" s="278">
        <f>K21/K22*100</f>
        <v>101.33082175653401</v>
      </c>
      <c r="L23" s="290" t="s">
        <v>14</v>
      </c>
      <c r="M23" s="290" t="s">
        <v>14</v>
      </c>
      <c r="N23" s="278">
        <f>N21/N22*100</f>
        <v>106.04112292316508</v>
      </c>
      <c r="O23" s="290" t="s">
        <v>14</v>
      </c>
      <c r="P23" s="290" t="s">
        <v>14</v>
      </c>
      <c r="R23" s="87"/>
    </row>
    <row r="24" spans="1:18" ht="15.75" customHeight="1" x14ac:dyDescent="0.2">
      <c r="A24" s="609"/>
      <c r="B24" s="279" t="s">
        <v>414</v>
      </c>
      <c r="C24" s="278">
        <v>22593.599999999999</v>
      </c>
      <c r="D24" s="290">
        <v>15.703096818944138</v>
      </c>
      <c r="E24" s="278">
        <v>8400.4999999999982</v>
      </c>
      <c r="F24" s="290">
        <v>37.180883081934702</v>
      </c>
      <c r="G24" s="290">
        <v>18.55578331669302</v>
      </c>
      <c r="H24" s="278">
        <v>14193.1</v>
      </c>
      <c r="I24" s="290">
        <v>62.819116918065298</v>
      </c>
      <c r="J24" s="290">
        <v>14.393413130537693</v>
      </c>
      <c r="K24" s="278">
        <v>19295</v>
      </c>
      <c r="L24" s="290">
        <v>85.400290347709102</v>
      </c>
      <c r="M24" s="290">
        <v>16.461091422828662</v>
      </c>
      <c r="N24" s="278">
        <v>3298.6000000000004</v>
      </c>
      <c r="O24" s="290">
        <v>14.599709652290919</v>
      </c>
      <c r="P24" s="290">
        <v>12.37094070304267</v>
      </c>
      <c r="R24" s="87"/>
    </row>
    <row r="25" spans="1:18" ht="15.75" customHeight="1" thickBot="1" x14ac:dyDescent="0.25">
      <c r="A25" s="610"/>
      <c r="B25" s="280" t="s">
        <v>415</v>
      </c>
      <c r="C25" s="86">
        <f>C21/C24*100</f>
        <v>54.991679059556688</v>
      </c>
      <c r="D25" s="291" t="s">
        <v>14</v>
      </c>
      <c r="E25" s="86">
        <f>E21/E24*100</f>
        <v>32.001666567466224</v>
      </c>
      <c r="F25" s="291" t="s">
        <v>14</v>
      </c>
      <c r="G25" s="291" t="s">
        <v>14</v>
      </c>
      <c r="H25" s="86">
        <f>H21/H24*100</f>
        <v>68.598826190191005</v>
      </c>
      <c r="I25" s="291" t="s">
        <v>14</v>
      </c>
      <c r="J25" s="291" t="s">
        <v>14</v>
      </c>
      <c r="K25" s="86">
        <f>K21/K24*100</f>
        <v>55.759523192536932</v>
      </c>
      <c r="L25" s="291" t="s">
        <v>14</v>
      </c>
      <c r="M25" s="291" t="s">
        <v>14</v>
      </c>
      <c r="N25" s="86">
        <f>N21/N24*100</f>
        <v>50.500212211241127</v>
      </c>
      <c r="O25" s="291" t="s">
        <v>14</v>
      </c>
      <c r="P25" s="291" t="s">
        <v>14</v>
      </c>
      <c r="R25" s="87"/>
    </row>
    <row r="26" spans="1:18" ht="15.75" customHeight="1" x14ac:dyDescent="0.2">
      <c r="A26" s="608" t="s">
        <v>18</v>
      </c>
      <c r="B26" s="271" t="str">
        <f>$B$6</f>
        <v>Ｒ３年度</v>
      </c>
      <c r="C26" s="6">
        <f>E26+H26</f>
        <v>6033</v>
      </c>
      <c r="D26" s="288">
        <f>C26/C$6*100</f>
        <v>7.0716980866678618</v>
      </c>
      <c r="E26" s="6">
        <f>'2頁'!Q29</f>
        <v>2060.7999999999997</v>
      </c>
      <c r="F26" s="288">
        <f>E26/$C26*100</f>
        <v>34.158793303497426</v>
      </c>
      <c r="G26" s="288">
        <f>E26/E$6*100</f>
        <v>11.920400323692547</v>
      </c>
      <c r="H26" s="6">
        <f>'2頁'!Q30</f>
        <v>3972.2000000000003</v>
      </c>
      <c r="I26" s="288">
        <f>H26/$C26*100</f>
        <v>65.841206696502582</v>
      </c>
      <c r="J26" s="288">
        <f>H26/H$6*100</f>
        <v>5.8394190629203955</v>
      </c>
      <c r="K26" s="6">
        <f>'2頁'!Q31</f>
        <v>4946.1000000000004</v>
      </c>
      <c r="L26" s="288">
        <f>K26/$C26*100</f>
        <v>81.984087518647442</v>
      </c>
      <c r="M26" s="288">
        <f>K26/K$6*100</f>
        <v>6.9092346633736952</v>
      </c>
      <c r="N26" s="6">
        <f>'2頁'!Q32</f>
        <v>1086.8999999999999</v>
      </c>
      <c r="O26" s="288">
        <f>N26/$C26*100</f>
        <v>18.015912481352558</v>
      </c>
      <c r="P26" s="288">
        <f>N26/N$6*100</f>
        <v>7.919067984932715</v>
      </c>
      <c r="R26" s="87"/>
    </row>
    <row r="27" spans="1:18" ht="15.75" customHeight="1" x14ac:dyDescent="0.2">
      <c r="A27" s="609"/>
      <c r="B27" s="76" t="str">
        <f>$B$7</f>
        <v>Ｒ２年度</v>
      </c>
      <c r="C27" s="7">
        <f>E27+H27</f>
        <v>5777.7000000000016</v>
      </c>
      <c r="D27" s="289">
        <f>C27/C$7*100</f>
        <v>7.1274246900001437</v>
      </c>
      <c r="E27" s="7">
        <f>'2頁'!R29</f>
        <v>1712.1000000000004</v>
      </c>
      <c r="F27" s="289">
        <f>E27/$C27*100</f>
        <v>29.632898904408329</v>
      </c>
      <c r="G27" s="289">
        <f>E27/E$7*100</f>
        <v>10.547371689353694</v>
      </c>
      <c r="H27" s="7">
        <f>'2頁'!R30</f>
        <v>4065.6000000000013</v>
      </c>
      <c r="I27" s="289">
        <f>H27/$C27*100</f>
        <v>70.367101095591678</v>
      </c>
      <c r="J27" s="289">
        <f>H27/H$7*100</f>
        <v>6.2711262576264328</v>
      </c>
      <c r="K27" s="269">
        <f>'2頁'!R31</f>
        <v>4846</v>
      </c>
      <c r="L27" s="292">
        <f>K27/$C27*100</f>
        <v>83.874205998926882</v>
      </c>
      <c r="M27" s="292">
        <f>K27/K$7*100</f>
        <v>6.9960124461457909</v>
      </c>
      <c r="N27" s="269">
        <f>'2頁'!R32</f>
        <v>931.6999999999997</v>
      </c>
      <c r="O27" s="289">
        <f>N27/$C27*100</f>
        <v>16.125794001073082</v>
      </c>
      <c r="P27" s="289">
        <f>N27/N$7*100</f>
        <v>7.8991700657317407</v>
      </c>
      <c r="R27" s="87"/>
    </row>
    <row r="28" spans="1:18" ht="15.75" customHeight="1" x14ac:dyDescent="0.2">
      <c r="A28" s="609"/>
      <c r="B28" s="49" t="s">
        <v>13</v>
      </c>
      <c r="C28" s="278">
        <f>C26/C27*100</f>
        <v>104.41871332883323</v>
      </c>
      <c r="D28" s="290" t="s">
        <v>14</v>
      </c>
      <c r="E28" s="278">
        <f>E26/E27*100</f>
        <v>120.36680100461416</v>
      </c>
      <c r="F28" s="290" t="s">
        <v>14</v>
      </c>
      <c r="G28" s="290" t="s">
        <v>14</v>
      </c>
      <c r="H28" s="278">
        <f>H26/H27*100</f>
        <v>97.702676111766991</v>
      </c>
      <c r="I28" s="290" t="s">
        <v>14</v>
      </c>
      <c r="J28" s="290" t="s">
        <v>14</v>
      </c>
      <c r="K28" s="281">
        <f>K26/K27*100</f>
        <v>102.06562113082956</v>
      </c>
      <c r="L28" s="293" t="s">
        <v>14</v>
      </c>
      <c r="M28" s="293" t="s">
        <v>14</v>
      </c>
      <c r="N28" s="281">
        <f>N26/N27*100</f>
        <v>116.65772244284642</v>
      </c>
      <c r="O28" s="290" t="s">
        <v>14</v>
      </c>
      <c r="P28" s="290" t="s">
        <v>14</v>
      </c>
      <c r="R28" s="87"/>
    </row>
    <row r="29" spans="1:18" ht="15.75" customHeight="1" x14ac:dyDescent="0.2">
      <c r="A29" s="609"/>
      <c r="B29" s="279" t="s">
        <v>414</v>
      </c>
      <c r="C29" s="278">
        <v>8751.4</v>
      </c>
      <c r="D29" s="290">
        <v>6.0824340300486739</v>
      </c>
      <c r="E29" s="278">
        <v>3530</v>
      </c>
      <c r="F29" s="290">
        <v>40.336403318326212</v>
      </c>
      <c r="G29" s="290">
        <v>7.7973829067229774</v>
      </c>
      <c r="H29" s="278">
        <v>5221.3999999999996</v>
      </c>
      <c r="I29" s="290">
        <v>59.663596681673795</v>
      </c>
      <c r="J29" s="290">
        <v>5.2950917924758878</v>
      </c>
      <c r="K29" s="281">
        <v>7166.1</v>
      </c>
      <c r="L29" s="293">
        <v>81.885184084832147</v>
      </c>
      <c r="M29" s="293">
        <v>6.1135956074181133</v>
      </c>
      <c r="N29" s="281">
        <v>1585.3</v>
      </c>
      <c r="O29" s="290">
        <v>18.11481591516786</v>
      </c>
      <c r="P29" s="290">
        <v>5.9454472492977448</v>
      </c>
      <c r="R29" s="87"/>
    </row>
    <row r="30" spans="1:18" ht="15.75" customHeight="1" thickBot="1" x14ac:dyDescent="0.25">
      <c r="A30" s="610"/>
      <c r="B30" s="280" t="s">
        <v>415</v>
      </c>
      <c r="C30" s="86">
        <f>C26/C29*100</f>
        <v>68.937541421943919</v>
      </c>
      <c r="D30" s="291" t="s">
        <v>14</v>
      </c>
      <c r="E30" s="86">
        <f>E26/E29*100</f>
        <v>58.379603399433421</v>
      </c>
      <c r="F30" s="291" t="s">
        <v>14</v>
      </c>
      <c r="G30" s="291" t="s">
        <v>14</v>
      </c>
      <c r="H30" s="86">
        <f>H26/H29*100</f>
        <v>76.0753820814341</v>
      </c>
      <c r="I30" s="291" t="s">
        <v>14</v>
      </c>
      <c r="J30" s="291" t="s">
        <v>14</v>
      </c>
      <c r="K30" s="86">
        <f>K26/K29*100</f>
        <v>69.020806296311804</v>
      </c>
      <c r="L30" s="291" t="s">
        <v>14</v>
      </c>
      <c r="M30" s="291" t="s">
        <v>14</v>
      </c>
      <c r="N30" s="86">
        <f>N26/N29*100</f>
        <v>68.561155617233325</v>
      </c>
      <c r="O30" s="291" t="s">
        <v>14</v>
      </c>
      <c r="P30" s="291" t="s">
        <v>14</v>
      </c>
      <c r="R30" s="87"/>
    </row>
    <row r="31" spans="1:18" ht="15.75" customHeight="1" x14ac:dyDescent="0.2">
      <c r="A31" s="608" t="s">
        <v>19</v>
      </c>
      <c r="B31" s="271" t="str">
        <f>$B$6</f>
        <v>Ｒ３年度</v>
      </c>
      <c r="C31" s="6">
        <f>E31+H31</f>
        <v>7111</v>
      </c>
      <c r="D31" s="288">
        <f>C31/C$6*100</f>
        <v>8.3352967171051162</v>
      </c>
      <c r="E31" s="6">
        <f>'2頁'!Q35</f>
        <v>1103.3</v>
      </c>
      <c r="F31" s="288">
        <f>E31/$C31*100</f>
        <v>15.515398678104345</v>
      </c>
      <c r="G31" s="288">
        <f>E31/E$6*100</f>
        <v>6.3818796958123007</v>
      </c>
      <c r="H31" s="6">
        <f>'2頁'!Q36</f>
        <v>6007.7</v>
      </c>
      <c r="I31" s="288">
        <f>H31/$C31*100</f>
        <v>84.484601321895653</v>
      </c>
      <c r="J31" s="288">
        <f>H31/H$6*100</f>
        <v>8.8317501395465623</v>
      </c>
      <c r="K31" s="270">
        <f>'2頁'!Q37</f>
        <v>5949.0999999999995</v>
      </c>
      <c r="L31" s="294">
        <f>K31/$C31*100</f>
        <v>83.660525945717893</v>
      </c>
      <c r="M31" s="294">
        <f>K31/K$6*100</f>
        <v>8.3103309548687729</v>
      </c>
      <c r="N31" s="270">
        <f>'2頁'!Q38</f>
        <v>1161.9000000000001</v>
      </c>
      <c r="O31" s="288">
        <f>N31/$C31*100</f>
        <v>16.3394740542821</v>
      </c>
      <c r="P31" s="288">
        <f>N31/N$6*100</f>
        <v>8.4655120909865875</v>
      </c>
      <c r="R31" s="87"/>
    </row>
    <row r="32" spans="1:18" ht="15.75" customHeight="1" x14ac:dyDescent="0.2">
      <c r="A32" s="609"/>
      <c r="B32" s="76" t="str">
        <f>$B$7</f>
        <v>Ｒ２年度</v>
      </c>
      <c r="C32" s="7">
        <f>E32+H32</f>
        <v>7068.3000000000011</v>
      </c>
      <c r="D32" s="289">
        <f>C32/C$7*100</f>
        <v>8.719520905607423</v>
      </c>
      <c r="E32" s="7">
        <f>'2頁'!R35</f>
        <v>1268.4000000000001</v>
      </c>
      <c r="F32" s="289">
        <f>E32/$C32*100</f>
        <v>17.944908959721573</v>
      </c>
      <c r="G32" s="289">
        <f>E32/E$7*100</f>
        <v>7.8139631159256009</v>
      </c>
      <c r="H32" s="7">
        <f>'2頁'!R36</f>
        <v>5799.9000000000005</v>
      </c>
      <c r="I32" s="289">
        <f>H32/$C32*100</f>
        <v>82.055091040278413</v>
      </c>
      <c r="J32" s="289">
        <f>H32/H$7*100</f>
        <v>8.946257669620115</v>
      </c>
      <c r="K32" s="269">
        <f>'2頁'!R37</f>
        <v>6058.3</v>
      </c>
      <c r="L32" s="292">
        <f>K32/$C32*100</f>
        <v>85.710849850742036</v>
      </c>
      <c r="M32" s="292">
        <f>K32/K$7*100</f>
        <v>8.7461704916395053</v>
      </c>
      <c r="N32" s="269">
        <f>'2頁'!R38</f>
        <v>1009.9999999999998</v>
      </c>
      <c r="O32" s="289">
        <f>N32/$C32*100</f>
        <v>14.289150149257948</v>
      </c>
      <c r="P32" s="289">
        <f>N32/N$7*100</f>
        <v>8.5630157415359669</v>
      </c>
      <c r="R32" s="87"/>
    </row>
    <row r="33" spans="1:18" ht="15.75" customHeight="1" x14ac:dyDescent="0.2">
      <c r="A33" s="609"/>
      <c r="B33" s="49" t="s">
        <v>13</v>
      </c>
      <c r="C33" s="278">
        <f>C31/C32*100</f>
        <v>100.60410565482505</v>
      </c>
      <c r="D33" s="290" t="s">
        <v>14</v>
      </c>
      <c r="E33" s="278">
        <f>E31/E32*100</f>
        <v>86.983601387574879</v>
      </c>
      <c r="F33" s="290" t="s">
        <v>14</v>
      </c>
      <c r="G33" s="290" t="s">
        <v>14</v>
      </c>
      <c r="H33" s="278">
        <f>H31/H32*100</f>
        <v>103.58282039345505</v>
      </c>
      <c r="I33" s="290" t="s">
        <v>14</v>
      </c>
      <c r="J33" s="290" t="s">
        <v>14</v>
      </c>
      <c r="K33" s="281">
        <f>K31/K32*100</f>
        <v>98.197514154135632</v>
      </c>
      <c r="L33" s="293" t="s">
        <v>14</v>
      </c>
      <c r="M33" s="293" t="s">
        <v>14</v>
      </c>
      <c r="N33" s="281">
        <f>N31/N32*100</f>
        <v>115.03960396039608</v>
      </c>
      <c r="O33" s="290" t="s">
        <v>14</v>
      </c>
      <c r="P33" s="290" t="s">
        <v>14</v>
      </c>
      <c r="R33" s="87"/>
    </row>
    <row r="34" spans="1:18" ht="15.75" customHeight="1" x14ac:dyDescent="0.2">
      <c r="A34" s="609"/>
      <c r="B34" s="279" t="s">
        <v>414</v>
      </c>
      <c r="C34" s="278">
        <v>10264.5</v>
      </c>
      <c r="D34" s="290">
        <v>7.1340750167327078</v>
      </c>
      <c r="E34" s="278">
        <v>2782.2999999999997</v>
      </c>
      <c r="F34" s="290">
        <v>27.106045106921911</v>
      </c>
      <c r="G34" s="290">
        <v>6.1457955981233257</v>
      </c>
      <c r="H34" s="278">
        <v>7482.2000000000007</v>
      </c>
      <c r="I34" s="290">
        <v>72.893954893078089</v>
      </c>
      <c r="J34" s="290">
        <v>7.5877994043097807</v>
      </c>
      <c r="K34" s="281">
        <v>8550.2000000000007</v>
      </c>
      <c r="L34" s="293">
        <v>83.298748112426338</v>
      </c>
      <c r="M34" s="293">
        <v>7.2944091154946697</v>
      </c>
      <c r="N34" s="281">
        <v>1714.3</v>
      </c>
      <c r="O34" s="290">
        <v>16.701251887573676</v>
      </c>
      <c r="P34" s="290">
        <v>6.4292438147171671</v>
      </c>
      <c r="R34" s="87"/>
    </row>
    <row r="35" spans="1:18" ht="15.75" customHeight="1" thickBot="1" x14ac:dyDescent="0.25">
      <c r="A35" s="610"/>
      <c r="B35" s="280" t="s">
        <v>415</v>
      </c>
      <c r="C35" s="86">
        <f>C31/C34*100</f>
        <v>69.277607287252181</v>
      </c>
      <c r="D35" s="291" t="s">
        <v>14</v>
      </c>
      <c r="E35" s="86">
        <f>E31/E34*100</f>
        <v>39.654242892570899</v>
      </c>
      <c r="F35" s="291" t="s">
        <v>14</v>
      </c>
      <c r="G35" s="291" t="s">
        <v>14</v>
      </c>
      <c r="H35" s="86">
        <f>H31/H34*100</f>
        <v>80.293229264120171</v>
      </c>
      <c r="I35" s="291" t="s">
        <v>14</v>
      </c>
      <c r="J35" s="291" t="s">
        <v>14</v>
      </c>
      <c r="K35" s="86">
        <f>K31/K34*100</f>
        <v>69.578489392060987</v>
      </c>
      <c r="L35" s="291" t="s">
        <v>14</v>
      </c>
      <c r="M35" s="291" t="s">
        <v>14</v>
      </c>
      <c r="N35" s="86">
        <f>N31/N34*100</f>
        <v>67.77693519220675</v>
      </c>
      <c r="O35" s="291" t="s">
        <v>14</v>
      </c>
      <c r="P35" s="291" t="s">
        <v>14</v>
      </c>
      <c r="R35" s="87"/>
    </row>
    <row r="36" spans="1:18" ht="15.75" customHeight="1" x14ac:dyDescent="0.2">
      <c r="A36" s="608" t="s">
        <v>20</v>
      </c>
      <c r="B36" s="274" t="str">
        <f>$B$6</f>
        <v>Ｒ３年度</v>
      </c>
      <c r="C36" s="286">
        <f>E36+H36</f>
        <v>5645.3</v>
      </c>
      <c r="D36" s="288">
        <f>C36/C$6*100</f>
        <v>6.617248004088526</v>
      </c>
      <c r="E36" s="6">
        <f>'2頁'!Q41</f>
        <v>1495.71</v>
      </c>
      <c r="F36" s="288">
        <f>E36/$C36*100</f>
        <v>26.494783271039623</v>
      </c>
      <c r="G36" s="288">
        <f>E36/E$6*100</f>
        <v>8.6517187345449269</v>
      </c>
      <c r="H36" s="6">
        <f>'2頁'!Q42</f>
        <v>4149.59</v>
      </c>
      <c r="I36" s="288">
        <f>H36/$C36*100</f>
        <v>73.505216728960377</v>
      </c>
      <c r="J36" s="288">
        <f>H36/H$6*100</f>
        <v>6.1001950932238662</v>
      </c>
      <c r="K36" s="270">
        <f>'2頁'!Q43</f>
        <v>4688.8999999999996</v>
      </c>
      <c r="L36" s="294">
        <f>K36/$C36*100</f>
        <v>83.058473420367378</v>
      </c>
      <c r="M36" s="294">
        <f>K36/K$6*100</f>
        <v>6.5499505495426522</v>
      </c>
      <c r="N36" s="270">
        <f>'2頁'!Q44</f>
        <v>956.40000000000009</v>
      </c>
      <c r="O36" s="288">
        <f>N36/$C36*100</f>
        <v>16.941526579632615</v>
      </c>
      <c r="P36" s="288">
        <f>N36/N$6*100</f>
        <v>6.9682552403989781</v>
      </c>
      <c r="R36" s="87"/>
    </row>
    <row r="37" spans="1:18" ht="15.75" customHeight="1" x14ac:dyDescent="0.2">
      <c r="A37" s="609"/>
      <c r="B37" s="76" t="str">
        <f>$B$7</f>
        <v>Ｒ２年度</v>
      </c>
      <c r="C37" s="287">
        <f>E37+H37</f>
        <v>5368.7999999999993</v>
      </c>
      <c r="D37" s="289">
        <f>C37/C$7*100</f>
        <v>6.6230018304295406</v>
      </c>
      <c r="E37" s="7">
        <f>'2頁'!R41</f>
        <v>1394.5</v>
      </c>
      <c r="F37" s="289">
        <f>E37/$C37*100</f>
        <v>25.974146922962305</v>
      </c>
      <c r="G37" s="289">
        <f>E37/E$7*100</f>
        <v>8.590800666318394</v>
      </c>
      <c r="H37" s="7">
        <f>'2頁'!R42</f>
        <v>3974.2999999999997</v>
      </c>
      <c r="I37" s="289">
        <f>H37/$C37*100</f>
        <v>74.025853077037709</v>
      </c>
      <c r="J37" s="289">
        <f>H37/H$7*100</f>
        <v>6.1302973941570063</v>
      </c>
      <c r="K37" s="269">
        <f>'2頁'!R43</f>
        <v>4517.2000000000007</v>
      </c>
      <c r="L37" s="292">
        <f>K37/$C37*100</f>
        <v>84.137982416927457</v>
      </c>
      <c r="M37" s="292">
        <f>K37/K$7*100</f>
        <v>6.5213345897089905</v>
      </c>
      <c r="N37" s="269">
        <f>'2頁'!R44</f>
        <v>851.6</v>
      </c>
      <c r="O37" s="289">
        <f>N37/$C37*100</f>
        <v>15.862017583072571</v>
      </c>
      <c r="P37" s="289">
        <f>N37/N$7*100</f>
        <v>7.2200635697940898</v>
      </c>
      <c r="R37" s="87"/>
    </row>
    <row r="38" spans="1:18" ht="15.75" customHeight="1" x14ac:dyDescent="0.2">
      <c r="A38" s="609"/>
      <c r="B38" s="20" t="s">
        <v>13</v>
      </c>
      <c r="C38" s="282">
        <f>C36/C37*100</f>
        <v>105.15012665772613</v>
      </c>
      <c r="D38" s="290" t="s">
        <v>14</v>
      </c>
      <c r="E38" s="278">
        <f>E36/E37*100</f>
        <v>107.2577984940839</v>
      </c>
      <c r="F38" s="290" t="s">
        <v>14</v>
      </c>
      <c r="G38" s="290" t="s">
        <v>14</v>
      </c>
      <c r="H38" s="278">
        <f>H36/H37*100</f>
        <v>104.41058802808043</v>
      </c>
      <c r="I38" s="290" t="s">
        <v>14</v>
      </c>
      <c r="J38" s="290" t="s">
        <v>14</v>
      </c>
      <c r="K38" s="281">
        <f>K36/K37*100</f>
        <v>103.80102718498183</v>
      </c>
      <c r="L38" s="293" t="s">
        <v>14</v>
      </c>
      <c r="M38" s="293" t="s">
        <v>14</v>
      </c>
      <c r="N38" s="281">
        <f>N36/N37*100</f>
        <v>112.30624706434946</v>
      </c>
      <c r="O38" s="290" t="s">
        <v>14</v>
      </c>
      <c r="P38" s="290" t="s">
        <v>14</v>
      </c>
      <c r="R38" s="87"/>
    </row>
    <row r="39" spans="1:18" ht="15.75" customHeight="1" x14ac:dyDescent="0.2">
      <c r="A39" s="609"/>
      <c r="B39" s="284" t="s">
        <v>414</v>
      </c>
      <c r="C39" s="282">
        <v>10111.799999999999</v>
      </c>
      <c r="D39" s="290">
        <v>7.0279448345460365</v>
      </c>
      <c r="E39" s="278">
        <v>3511.4</v>
      </c>
      <c r="F39" s="290">
        <v>34.725765936826285</v>
      </c>
      <c r="G39" s="290">
        <v>7.7562975463646069</v>
      </c>
      <c r="H39" s="278">
        <v>6600.4</v>
      </c>
      <c r="I39" s="290">
        <v>65.274234063173722</v>
      </c>
      <c r="J39" s="290">
        <v>6.6935541937139176</v>
      </c>
      <c r="K39" s="281">
        <v>8337.2000000000007</v>
      </c>
      <c r="L39" s="293">
        <v>82.450206689214582</v>
      </c>
      <c r="M39" s="293">
        <v>7.1126929987254295</v>
      </c>
      <c r="N39" s="281">
        <v>1774.6000000000004</v>
      </c>
      <c r="O39" s="290">
        <v>17.549793310785425</v>
      </c>
      <c r="P39" s="290">
        <v>6.6553905813434566</v>
      </c>
      <c r="R39" s="87"/>
    </row>
    <row r="40" spans="1:18" ht="15.75" customHeight="1" thickBot="1" x14ac:dyDescent="0.25">
      <c r="A40" s="610"/>
      <c r="B40" s="285" t="s">
        <v>415</v>
      </c>
      <c r="C40" s="283">
        <f>C36/C39*100</f>
        <v>55.828833639905859</v>
      </c>
      <c r="D40" s="291" t="s">
        <v>14</v>
      </c>
      <c r="E40" s="86">
        <f>E36/E39*100</f>
        <v>42.595830722788634</v>
      </c>
      <c r="F40" s="291" t="s">
        <v>14</v>
      </c>
      <c r="G40" s="291" t="s">
        <v>14</v>
      </c>
      <c r="H40" s="86">
        <f>H36/H39*100</f>
        <v>62.868765529361859</v>
      </c>
      <c r="I40" s="291" t="s">
        <v>14</v>
      </c>
      <c r="J40" s="291" t="s">
        <v>14</v>
      </c>
      <c r="K40" s="86">
        <f>K36/K39*100</f>
        <v>56.240704313198663</v>
      </c>
      <c r="L40" s="291" t="s">
        <v>14</v>
      </c>
      <c r="M40" s="291" t="s">
        <v>14</v>
      </c>
      <c r="N40" s="86">
        <f>N36/N39*100</f>
        <v>53.893835230474465</v>
      </c>
      <c r="O40" s="291" t="s">
        <v>14</v>
      </c>
      <c r="P40" s="291" t="s">
        <v>14</v>
      </c>
      <c r="R40" s="87"/>
    </row>
    <row r="41" spans="1:18" ht="15.75" customHeight="1" x14ac:dyDescent="0.2">
      <c r="A41" t="s">
        <v>21</v>
      </c>
    </row>
    <row r="42" spans="1:18" ht="15.75" customHeight="1" x14ac:dyDescent="0.2"/>
  </sheetData>
  <mergeCells count="15">
    <mergeCell ref="A6:A10"/>
    <mergeCell ref="A36:A40"/>
    <mergeCell ref="A31:A35"/>
    <mergeCell ref="A26:A30"/>
    <mergeCell ref="A21:A25"/>
    <mergeCell ref="A16:A20"/>
    <mergeCell ref="A11:A15"/>
    <mergeCell ref="K4:K5"/>
    <mergeCell ref="N4:N5"/>
    <mergeCell ref="E3:J3"/>
    <mergeCell ref="K3:P3"/>
    <mergeCell ref="A3:B5"/>
    <mergeCell ref="C3:C5"/>
    <mergeCell ref="E4:E5"/>
    <mergeCell ref="H4:H5"/>
  </mergeCells>
  <phoneticPr fontId="6"/>
  <pageMargins left="0.82677165354330717" right="0.74803149606299213" top="0.86614173228346458" bottom="0.59055118110236227" header="0.51181102362204722" footer="0.35433070866141736"/>
  <pageSetup paperSize="9" scale="77" orientation="landscape" useFirstPageNumber="1" r:id="rId1"/>
  <headerFooter alignWithMargins="0">
    <oddFooter>&amp;C1</oddFooter>
  </headerFooter>
  <ignoredErrors>
    <ignoredError sqref="O6:O7 L6:L7 I6:I7 F6:F7 C13 C18 C23 C28 C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  <pageSetUpPr fitToPage="1"/>
  </sheetPr>
  <dimension ref="A1:U45"/>
  <sheetViews>
    <sheetView view="pageBreakPreview" zoomScale="70" zoomScaleNormal="75" zoomScaleSheetLayoutView="70" workbookViewId="0">
      <pane xSplit="2" ySplit="3" topLeftCell="C4" activePane="bottomRight" state="frozen"/>
      <selection activeCell="N11" sqref="N11"/>
      <selection pane="topRight" activeCell="N11" sqref="N11"/>
      <selection pane="bottomLeft" activeCell="N11" sqref="N11"/>
      <selection pane="bottomRight" activeCell="R5" sqref="R5"/>
    </sheetView>
  </sheetViews>
  <sheetFormatPr defaultColWidth="9.453125" defaultRowHeight="13.5" customHeight="1" x14ac:dyDescent="0.2"/>
  <cols>
    <col min="1" max="1" width="12.6328125" customWidth="1"/>
    <col min="2" max="2" width="11" customWidth="1"/>
    <col min="3" max="8" width="9.453125" customWidth="1"/>
    <col min="9" max="9" width="11.08984375" customWidth="1"/>
    <col min="10" max="15" width="9.453125" customWidth="1"/>
    <col min="16" max="16" width="11.08984375" customWidth="1"/>
    <col min="17" max="18" width="13.08984375" customWidth="1"/>
    <col min="25" max="25" width="9.26953125" customWidth="1"/>
    <col min="26" max="26" width="8.26953125" customWidth="1"/>
  </cols>
  <sheetData>
    <row r="1" spans="1:21" ht="18.75" customHeight="1" x14ac:dyDescent="0.3">
      <c r="A1" s="1" t="s">
        <v>395</v>
      </c>
    </row>
    <row r="2" spans="1:21" ht="15.75" customHeight="1" thickBot="1" x14ac:dyDescent="0.25">
      <c r="S2" s="74" t="s">
        <v>301</v>
      </c>
    </row>
    <row r="3" spans="1:21" ht="15.75" customHeight="1" thickBot="1" x14ac:dyDescent="0.25">
      <c r="A3" s="73" t="s">
        <v>24</v>
      </c>
      <c r="B3" s="17" t="s">
        <v>25</v>
      </c>
      <c r="C3" s="17" t="s">
        <v>26</v>
      </c>
      <c r="D3" s="17" t="s">
        <v>27</v>
      </c>
      <c r="E3" s="17" t="s">
        <v>28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37</v>
      </c>
      <c r="O3" s="17" t="s">
        <v>38</v>
      </c>
      <c r="P3" s="17" t="s">
        <v>39</v>
      </c>
      <c r="Q3" s="17" t="s">
        <v>40</v>
      </c>
      <c r="R3" s="17" t="s">
        <v>400</v>
      </c>
      <c r="S3" s="17" t="s">
        <v>41</v>
      </c>
      <c r="T3" s="485" t="s">
        <v>414</v>
      </c>
      <c r="U3" s="295" t="s">
        <v>416</v>
      </c>
    </row>
    <row r="4" spans="1:21" ht="15.75" customHeight="1" x14ac:dyDescent="0.2">
      <c r="A4" s="611" t="s">
        <v>12</v>
      </c>
      <c r="B4" s="11" t="s">
        <v>42</v>
      </c>
      <c r="C4" s="18">
        <f t="shared" ref="C4:H7" si="0">C10+C16+C22+C28+C34+C40</f>
        <v>5591.8</v>
      </c>
      <c r="D4" s="18">
        <f t="shared" si="0"/>
        <v>6967.4</v>
      </c>
      <c r="E4" s="18">
        <f t="shared" si="0"/>
        <v>5928.9000000000005</v>
      </c>
      <c r="F4" s="18">
        <f t="shared" si="0"/>
        <v>11348.599999999999</v>
      </c>
      <c r="G4" s="18">
        <f t="shared" si="0"/>
        <v>12053.1</v>
      </c>
      <c r="H4" s="18">
        <f t="shared" si="0"/>
        <v>7801.0999999999995</v>
      </c>
      <c r="I4" s="18">
        <f>I10+I16+I22+I28+I34+I40</f>
        <v>49690.900000000009</v>
      </c>
      <c r="J4" s="18">
        <f t="shared" ref="J4:O7" si="1">J10+J16+J22+J28+J34+J40</f>
        <v>9007</v>
      </c>
      <c r="K4" s="18">
        <f t="shared" si="1"/>
        <v>6114.9999999999991</v>
      </c>
      <c r="L4" s="18">
        <f t="shared" si="1"/>
        <v>5517</v>
      </c>
      <c r="M4" s="18">
        <f t="shared" si="1"/>
        <v>5353.8000000000011</v>
      </c>
      <c r="N4" s="18">
        <f t="shared" si="1"/>
        <v>4561.8</v>
      </c>
      <c r="O4" s="18">
        <f t="shared" si="1"/>
        <v>5066.3999999999996</v>
      </c>
      <c r="P4" s="18">
        <f>P10+P16+P22+P28+P34+P40</f>
        <v>35621</v>
      </c>
      <c r="Q4" s="18">
        <f>Q10+Q16+Q22+Q28+Q34+Q40</f>
        <v>85311.900000000009</v>
      </c>
      <c r="R4" s="18">
        <f t="shared" ref="Q4:R9" si="2">R10+R16+R22+R28+R34+R40</f>
        <v>81062.94</v>
      </c>
      <c r="S4" s="487">
        <f>Q4/R4*100</f>
        <v>105.24155674590634</v>
      </c>
      <c r="T4" s="300">
        <v>143879.89999999997</v>
      </c>
      <c r="U4" s="222">
        <f>Q4/T4*100</f>
        <v>59.29382769935205</v>
      </c>
    </row>
    <row r="5" spans="1:21" ht="15.75" customHeight="1" x14ac:dyDescent="0.2">
      <c r="A5" s="612"/>
      <c r="B5" s="20" t="s">
        <v>43</v>
      </c>
      <c r="C5" s="21">
        <f t="shared" si="0"/>
        <v>964.9</v>
      </c>
      <c r="D5" s="21">
        <f t="shared" si="0"/>
        <v>1113.8000000000002</v>
      </c>
      <c r="E5" s="21">
        <f t="shared" si="0"/>
        <v>1030.7</v>
      </c>
      <c r="F5" s="21">
        <f t="shared" si="0"/>
        <v>2317.3099999999995</v>
      </c>
      <c r="G5" s="21">
        <f t="shared" si="0"/>
        <v>2617.2999999999997</v>
      </c>
      <c r="H5" s="21">
        <f t="shared" si="0"/>
        <v>1595.9</v>
      </c>
      <c r="I5" s="21">
        <f>I11+I17+I23+I29+I35+I41</f>
        <v>9639.9100000000017</v>
      </c>
      <c r="J5" s="21">
        <f t="shared" si="1"/>
        <v>1842.1</v>
      </c>
      <c r="K5" s="21">
        <f t="shared" si="1"/>
        <v>1326</v>
      </c>
      <c r="L5" s="21">
        <f t="shared" si="1"/>
        <v>1387</v>
      </c>
      <c r="M5" s="21">
        <f t="shared" si="1"/>
        <v>1084.6999999999998</v>
      </c>
      <c r="N5" s="21">
        <f t="shared" si="1"/>
        <v>952.1</v>
      </c>
      <c r="O5" s="21">
        <f t="shared" si="1"/>
        <v>1056.2</v>
      </c>
      <c r="P5" s="21">
        <f>P11+P17+P23+P29+P35+P41</f>
        <v>7648.0999999999995</v>
      </c>
      <c r="Q5" s="21">
        <f t="shared" si="2"/>
        <v>17288.009999999998</v>
      </c>
      <c r="R5" s="21">
        <f t="shared" si="2"/>
        <v>16232.48</v>
      </c>
      <c r="S5" s="488">
        <f t="shared" ref="S5:S45" si="3">Q5/R5*100</f>
        <v>106.50258001241954</v>
      </c>
      <c r="T5" s="301">
        <v>45271.600000000006</v>
      </c>
      <c r="U5" s="223">
        <f t="shared" ref="U5:U45" si="4">Q5/T5*100</f>
        <v>38.187318318769378</v>
      </c>
    </row>
    <row r="6" spans="1:21" ht="15.75" customHeight="1" x14ac:dyDescent="0.2">
      <c r="A6" s="612"/>
      <c r="B6" s="20" t="s">
        <v>44</v>
      </c>
      <c r="C6" s="21">
        <f t="shared" si="0"/>
        <v>4626.9000000000005</v>
      </c>
      <c r="D6" s="21">
        <f t="shared" si="0"/>
        <v>5853.6000000000013</v>
      </c>
      <c r="E6" s="21">
        <f t="shared" si="0"/>
        <v>4898.2000000000007</v>
      </c>
      <c r="F6" s="21">
        <f t="shared" si="0"/>
        <v>9031.2899999999991</v>
      </c>
      <c r="G6" s="21">
        <f t="shared" si="0"/>
        <v>9435.7999999999993</v>
      </c>
      <c r="H6" s="21">
        <f t="shared" si="0"/>
        <v>6205.2000000000007</v>
      </c>
      <c r="I6" s="21">
        <f>I12+I18+I24+I30+I36+I42</f>
        <v>40050.99</v>
      </c>
      <c r="J6" s="21">
        <f t="shared" si="1"/>
        <v>7164.9000000000015</v>
      </c>
      <c r="K6" s="21">
        <f t="shared" si="1"/>
        <v>4789</v>
      </c>
      <c r="L6" s="21">
        <f t="shared" si="1"/>
        <v>4130</v>
      </c>
      <c r="M6" s="21">
        <f t="shared" si="1"/>
        <v>4269.1000000000004</v>
      </c>
      <c r="N6" s="21">
        <f t="shared" si="1"/>
        <v>3609.7000000000003</v>
      </c>
      <c r="O6" s="21">
        <f t="shared" si="1"/>
        <v>4010.2</v>
      </c>
      <c r="P6" s="21">
        <f>P12+P18+P24+P30+P36+P42</f>
        <v>27972.9</v>
      </c>
      <c r="Q6" s="21">
        <f t="shared" si="2"/>
        <v>68023.89</v>
      </c>
      <c r="R6" s="21">
        <f t="shared" si="2"/>
        <v>64830.459999999992</v>
      </c>
      <c r="S6" s="488">
        <f t="shared" si="3"/>
        <v>104.925817277866</v>
      </c>
      <c r="T6" s="301">
        <v>98608.299999999988</v>
      </c>
      <c r="U6" s="223">
        <f t="shared" si="4"/>
        <v>68.983939485824223</v>
      </c>
    </row>
    <row r="7" spans="1:21" ht="15.75" customHeight="1" x14ac:dyDescent="0.2">
      <c r="A7" s="612"/>
      <c r="B7" s="20" t="s">
        <v>45</v>
      </c>
      <c r="C7" s="21">
        <f t="shared" si="0"/>
        <v>4754.9000000000005</v>
      </c>
      <c r="D7" s="21">
        <f t="shared" si="0"/>
        <v>6152.8000000000011</v>
      </c>
      <c r="E7" s="21">
        <f t="shared" si="0"/>
        <v>5222.2</v>
      </c>
      <c r="F7" s="21">
        <f t="shared" si="0"/>
        <v>9816.5999999999985</v>
      </c>
      <c r="G7" s="21">
        <f t="shared" si="0"/>
        <v>10473.4</v>
      </c>
      <c r="H7" s="21">
        <f t="shared" si="0"/>
        <v>6726.9</v>
      </c>
      <c r="I7" s="21">
        <f>I13+I19+I25+I31+I37+I43</f>
        <v>43146.8</v>
      </c>
      <c r="J7" s="21">
        <f t="shared" si="1"/>
        <v>7585.4000000000005</v>
      </c>
      <c r="K7" s="21">
        <f t="shared" si="1"/>
        <v>4804.6999999999989</v>
      </c>
      <c r="L7" s="21">
        <f t="shared" si="1"/>
        <v>4058.5</v>
      </c>
      <c r="M7" s="21">
        <f t="shared" si="1"/>
        <v>4185.0000000000009</v>
      </c>
      <c r="N7" s="21">
        <f t="shared" si="1"/>
        <v>3754.2000000000003</v>
      </c>
      <c r="O7" s="21">
        <f t="shared" si="1"/>
        <v>4052.2000000000003</v>
      </c>
      <c r="P7" s="21">
        <f>P13+P19+P25+P31+P37+P43</f>
        <v>28440</v>
      </c>
      <c r="Q7" s="21">
        <f t="shared" si="2"/>
        <v>71586.8</v>
      </c>
      <c r="R7" s="21">
        <f t="shared" si="2"/>
        <v>69268.03</v>
      </c>
      <c r="S7" s="488">
        <f t="shared" si="3"/>
        <v>103.34753276511546</v>
      </c>
      <c r="T7" s="301">
        <v>117215.79999999999</v>
      </c>
      <c r="U7" s="223">
        <f t="shared" si="4"/>
        <v>61.07265402786998</v>
      </c>
    </row>
    <row r="8" spans="1:21" ht="15.75" customHeight="1" x14ac:dyDescent="0.2">
      <c r="A8" s="612"/>
      <c r="B8" s="20" t="s">
        <v>46</v>
      </c>
      <c r="C8" s="21">
        <f t="shared" ref="C8:I8" si="5">C14+C20+C26+C32+C38+C44</f>
        <v>836.9</v>
      </c>
      <c r="D8" s="21">
        <f t="shared" si="5"/>
        <v>814.59999999999991</v>
      </c>
      <c r="E8" s="21">
        <f t="shared" si="5"/>
        <v>706.69999999999993</v>
      </c>
      <c r="F8" s="21">
        <f t="shared" si="5"/>
        <v>1532</v>
      </c>
      <c r="G8" s="21">
        <f t="shared" si="5"/>
        <v>1579.7000000000003</v>
      </c>
      <c r="H8" s="21">
        <f t="shared" si="5"/>
        <v>1074.2</v>
      </c>
      <c r="I8" s="21">
        <f t="shared" si="5"/>
        <v>6544.0999999999995</v>
      </c>
      <c r="J8" s="21">
        <f t="shared" ref="J8:O8" si="6">J14+J20+J26+J32+J38+J44</f>
        <v>1421.6</v>
      </c>
      <c r="K8" s="21">
        <f t="shared" si="6"/>
        <v>1310.3</v>
      </c>
      <c r="L8" s="21">
        <f t="shared" si="6"/>
        <v>1458.5000000000002</v>
      </c>
      <c r="M8" s="21">
        <f t="shared" si="6"/>
        <v>1168.8000000000002</v>
      </c>
      <c r="N8" s="21">
        <f t="shared" si="6"/>
        <v>807.6</v>
      </c>
      <c r="O8" s="21">
        <f t="shared" si="6"/>
        <v>1014.2</v>
      </c>
      <c r="P8" s="21">
        <f>P14+P20+P26+P32+P38+P44</f>
        <v>7180.9999999999991</v>
      </c>
      <c r="Q8" s="21">
        <f>Q14+Q20+Q26+Q32+Q38+Q44</f>
        <v>13725.099999999999</v>
      </c>
      <c r="R8" s="21">
        <f t="shared" si="2"/>
        <v>11794.91</v>
      </c>
      <c r="S8" s="488">
        <f t="shared" si="3"/>
        <v>116.36460134074783</v>
      </c>
      <c r="T8" s="301">
        <v>26664.1</v>
      </c>
      <c r="U8" s="223">
        <f t="shared" si="4"/>
        <v>51.474079380140338</v>
      </c>
    </row>
    <row r="9" spans="1:21" ht="15.75" customHeight="1" thickBot="1" x14ac:dyDescent="0.25">
      <c r="A9" s="613"/>
      <c r="B9" s="10" t="s">
        <v>47</v>
      </c>
      <c r="C9" s="23">
        <f t="shared" ref="C9:I9" si="7">C15+C21+C27+C33+C39+C45</f>
        <v>1082.2</v>
      </c>
      <c r="D9" s="23">
        <f t="shared" si="7"/>
        <v>1081</v>
      </c>
      <c r="E9" s="23">
        <f t="shared" si="7"/>
        <v>969.40000000000009</v>
      </c>
      <c r="F9" s="23">
        <f t="shared" si="7"/>
        <v>1889.0000000000002</v>
      </c>
      <c r="G9" s="23">
        <f t="shared" si="7"/>
        <v>2032.8999999999999</v>
      </c>
      <c r="H9" s="23">
        <f t="shared" si="7"/>
        <v>1410.6000000000001</v>
      </c>
      <c r="I9" s="23">
        <f t="shared" si="7"/>
        <v>8465.1</v>
      </c>
      <c r="J9" s="23">
        <f t="shared" ref="J9:O9" si="8">J15+J21+J27+J33+J39+J45</f>
        <v>1918.5</v>
      </c>
      <c r="K9" s="23">
        <f t="shared" si="8"/>
        <v>1822.5999999999997</v>
      </c>
      <c r="L9" s="23">
        <f t="shared" si="8"/>
        <v>2010.4999999999998</v>
      </c>
      <c r="M9" s="23">
        <f t="shared" si="8"/>
        <v>1652.1000000000001</v>
      </c>
      <c r="N9" s="23">
        <f t="shared" si="8"/>
        <v>1253.9000000000001</v>
      </c>
      <c r="O9" s="23">
        <f t="shared" si="8"/>
        <v>1610.8999999999999</v>
      </c>
      <c r="P9" s="23">
        <f>P15+P21+P27+P33+P39+P45</f>
        <v>10268.5</v>
      </c>
      <c r="Q9" s="23">
        <f t="shared" si="2"/>
        <v>18733.600000000002</v>
      </c>
      <c r="R9" s="23">
        <f t="shared" si="2"/>
        <v>15435.76</v>
      </c>
      <c r="S9" s="489">
        <f t="shared" si="3"/>
        <v>121.36493441204061</v>
      </c>
      <c r="T9" s="486">
        <v>36203.599999999999</v>
      </c>
      <c r="U9" s="224">
        <f t="shared" si="4"/>
        <v>51.745130318531864</v>
      </c>
    </row>
    <row r="10" spans="1:21" ht="15.75" customHeight="1" x14ac:dyDescent="0.2">
      <c r="A10" s="611" t="s">
        <v>302</v>
      </c>
      <c r="B10" s="11" t="s">
        <v>42</v>
      </c>
      <c r="C10" s="18">
        <f>'6～28頁'!E10</f>
        <v>3165.3</v>
      </c>
      <c r="D10" s="18">
        <f>'6～28頁'!F10</f>
        <v>3690.6000000000004</v>
      </c>
      <c r="E10" s="18">
        <f>'6～28頁'!G10</f>
        <v>3085.4</v>
      </c>
      <c r="F10" s="18">
        <f>'6～28頁'!H10</f>
        <v>5776.5</v>
      </c>
      <c r="G10" s="18">
        <f>'6～28頁'!I10</f>
        <v>6018.3</v>
      </c>
      <c r="H10" s="18">
        <f>'6～28頁'!J10</f>
        <v>3913.3999999999996</v>
      </c>
      <c r="I10" s="18">
        <f>SUM(C10:H10)</f>
        <v>25649.5</v>
      </c>
      <c r="J10" s="18">
        <f>'6～28頁'!K10</f>
        <v>4789.6000000000004</v>
      </c>
      <c r="K10" s="18">
        <f>'6～28頁'!L10</f>
        <v>3502.8999999999992</v>
      </c>
      <c r="L10" s="18">
        <f>'6～28頁'!M10</f>
        <v>3240.2</v>
      </c>
      <c r="M10" s="18">
        <f>'6～28頁'!N10</f>
        <v>3088.7000000000003</v>
      </c>
      <c r="N10" s="18">
        <f>'6～28頁'!O10</f>
        <v>2259.6</v>
      </c>
      <c r="O10" s="18">
        <f>'6～28頁'!P10</f>
        <v>2804.1</v>
      </c>
      <c r="P10" s="18">
        <f>SUM(J10:O10)</f>
        <v>19685.099999999999</v>
      </c>
      <c r="Q10" s="18">
        <f>I10+P10</f>
        <v>45334.6</v>
      </c>
      <c r="R10" s="18">
        <f>'6～28頁'!R10</f>
        <v>42722.04</v>
      </c>
      <c r="S10" s="487">
        <f>Q10/R10*100</f>
        <v>106.11525105074571</v>
      </c>
      <c r="T10" s="300">
        <v>78941.099999999991</v>
      </c>
      <c r="U10" s="222">
        <f t="shared" si="4"/>
        <v>57.428386480553229</v>
      </c>
    </row>
    <row r="11" spans="1:21" ht="15.75" customHeight="1" x14ac:dyDescent="0.2">
      <c r="A11" s="612"/>
      <c r="B11" s="20" t="s">
        <v>43</v>
      </c>
      <c r="C11" s="21">
        <f>'6～28頁'!E11</f>
        <v>463.29999999999995</v>
      </c>
      <c r="D11" s="21">
        <f>'6～28頁'!F11</f>
        <v>452</v>
      </c>
      <c r="E11" s="21">
        <f>'6～28頁'!G11</f>
        <v>389.50000000000006</v>
      </c>
      <c r="F11" s="21">
        <f>'6～28頁'!H11</f>
        <v>842.6</v>
      </c>
      <c r="G11" s="21">
        <f>'6～28頁'!I11</f>
        <v>929.1</v>
      </c>
      <c r="H11" s="21">
        <f>'6～28頁'!J11</f>
        <v>576.5</v>
      </c>
      <c r="I11" s="21">
        <f>SUM(C11:H11)</f>
        <v>3653</v>
      </c>
      <c r="J11" s="21">
        <f>'6～28頁'!K11</f>
        <v>765.7</v>
      </c>
      <c r="K11" s="21">
        <f>'6～28頁'!L11</f>
        <v>656.8</v>
      </c>
      <c r="L11" s="21">
        <f>'6～28頁'!M11</f>
        <v>746.6</v>
      </c>
      <c r="M11" s="21">
        <f>'6～28頁'!N11</f>
        <v>573.19999999999993</v>
      </c>
      <c r="N11" s="21">
        <f>'6～28頁'!O11</f>
        <v>400.90000000000009</v>
      </c>
      <c r="O11" s="21">
        <f>'6～28頁'!P11</f>
        <v>500.8</v>
      </c>
      <c r="P11" s="21">
        <f>SUM(J11:O11)</f>
        <v>3644</v>
      </c>
      <c r="Q11" s="21">
        <f>I11+P11</f>
        <v>7297</v>
      </c>
      <c r="R11" s="21">
        <f>'6～28頁'!R11</f>
        <v>6518.38</v>
      </c>
      <c r="S11" s="488">
        <f t="shared" si="3"/>
        <v>111.94499246745357</v>
      </c>
      <c r="T11" s="301">
        <v>21450.2</v>
      </c>
      <c r="U11" s="223">
        <f t="shared" si="4"/>
        <v>34.018330831414154</v>
      </c>
    </row>
    <row r="12" spans="1:21" ht="15.75" customHeight="1" x14ac:dyDescent="0.2">
      <c r="A12" s="612"/>
      <c r="B12" s="20" t="s">
        <v>44</v>
      </c>
      <c r="C12" s="21">
        <f>'6～28頁'!E12</f>
        <v>2702</v>
      </c>
      <c r="D12" s="21">
        <f>'6～28頁'!F12</f>
        <v>3238.6000000000008</v>
      </c>
      <c r="E12" s="21">
        <f>'6～28頁'!G12</f>
        <v>2695.9</v>
      </c>
      <c r="F12" s="21">
        <f>'6～28頁'!H12</f>
        <v>4933.9000000000005</v>
      </c>
      <c r="G12" s="21">
        <f>'6～28頁'!I12</f>
        <v>5089.2</v>
      </c>
      <c r="H12" s="21">
        <f>'6～28頁'!J12</f>
        <v>3336.9000000000005</v>
      </c>
      <c r="I12" s="21">
        <f t="shared" ref="I12:I45" si="9">SUM(C12:H12)</f>
        <v>21996.500000000004</v>
      </c>
      <c r="J12" s="21">
        <f>'6～28頁'!K12</f>
        <v>4023.9000000000005</v>
      </c>
      <c r="K12" s="21">
        <f>'6～28頁'!L12</f>
        <v>2846.1</v>
      </c>
      <c r="L12" s="21">
        <f>'6～28頁'!M12</f>
        <v>2493.6</v>
      </c>
      <c r="M12" s="21">
        <f>'6～28頁'!N12</f>
        <v>2515.5000000000005</v>
      </c>
      <c r="N12" s="21">
        <f>'6～28頁'!O12</f>
        <v>1858.7000000000003</v>
      </c>
      <c r="O12" s="21">
        <f>'6～28頁'!P12</f>
        <v>2303.3000000000002</v>
      </c>
      <c r="P12" s="21">
        <f t="shared" ref="P12:P45" si="10">SUM(J12:O12)</f>
        <v>16041.100000000002</v>
      </c>
      <c r="Q12" s="21">
        <f t="shared" ref="Q12:Q45" si="11">I12+P12</f>
        <v>38037.600000000006</v>
      </c>
      <c r="R12" s="21">
        <f>'6～28頁'!R12</f>
        <v>36203.659999999989</v>
      </c>
      <c r="S12" s="488">
        <f t="shared" si="3"/>
        <v>105.06562043727075</v>
      </c>
      <c r="T12" s="301">
        <v>57490.899999999994</v>
      </c>
      <c r="U12" s="223">
        <f t="shared" si="4"/>
        <v>66.162818811324939</v>
      </c>
    </row>
    <row r="13" spans="1:21" ht="15.75" customHeight="1" x14ac:dyDescent="0.2">
      <c r="A13" s="612"/>
      <c r="B13" s="20" t="s">
        <v>45</v>
      </c>
      <c r="C13" s="21">
        <f>'6～28頁'!E13</f>
        <v>2751.8</v>
      </c>
      <c r="D13" s="21">
        <f>'6～28頁'!F13</f>
        <v>3312.2000000000003</v>
      </c>
      <c r="E13" s="21">
        <f>'6～28頁'!G13</f>
        <v>2754.8</v>
      </c>
      <c r="F13" s="21">
        <f>'6～28頁'!H13</f>
        <v>5074.1000000000004</v>
      </c>
      <c r="G13" s="21">
        <f>'6～28頁'!I13</f>
        <v>5312</v>
      </c>
      <c r="H13" s="21">
        <f>'6～28頁'!J13</f>
        <v>3439.5</v>
      </c>
      <c r="I13" s="21">
        <f t="shared" si="9"/>
        <v>22644.400000000001</v>
      </c>
      <c r="J13" s="21">
        <f>'6～28頁'!K13</f>
        <v>4096.8</v>
      </c>
      <c r="K13" s="21">
        <f>'6～28頁'!L13</f>
        <v>2809.2</v>
      </c>
      <c r="L13" s="21">
        <f>'6～28頁'!M13</f>
        <v>2402.7999999999997</v>
      </c>
      <c r="M13" s="21">
        <f>'6～28頁'!N13</f>
        <v>2387.3000000000002</v>
      </c>
      <c r="N13" s="21">
        <f>'6～28頁'!O13</f>
        <v>1843.6000000000004</v>
      </c>
      <c r="O13" s="21">
        <f>'6～28頁'!P13</f>
        <v>2267.5</v>
      </c>
      <c r="P13" s="21">
        <f t="shared" si="10"/>
        <v>15807.199999999999</v>
      </c>
      <c r="Q13" s="21">
        <f t="shared" si="11"/>
        <v>38451.599999999999</v>
      </c>
      <c r="R13" s="21">
        <f>'6～28頁'!R13</f>
        <v>37167.93</v>
      </c>
      <c r="S13" s="488">
        <f t="shared" si="3"/>
        <v>103.4537032328677</v>
      </c>
      <c r="T13" s="301">
        <v>64250.899999999994</v>
      </c>
      <c r="U13" s="223">
        <f t="shared" si="4"/>
        <v>59.846009939160396</v>
      </c>
    </row>
    <row r="14" spans="1:21" ht="15.75" customHeight="1" x14ac:dyDescent="0.2">
      <c r="A14" s="612"/>
      <c r="B14" s="20" t="s">
        <v>46</v>
      </c>
      <c r="C14" s="21">
        <f>'6～28頁'!E14</f>
        <v>413.50000000000011</v>
      </c>
      <c r="D14" s="21">
        <f>'6～28頁'!F14</f>
        <v>378.39999999999992</v>
      </c>
      <c r="E14" s="21">
        <f>'6～28頁'!G14</f>
        <v>330.6</v>
      </c>
      <c r="F14" s="21">
        <f>'6～28頁'!H14</f>
        <v>702.4</v>
      </c>
      <c r="G14" s="21">
        <f>'6～28頁'!I14</f>
        <v>706.30000000000007</v>
      </c>
      <c r="H14" s="21">
        <f>'6～28頁'!J14</f>
        <v>473.90000000000003</v>
      </c>
      <c r="I14" s="21">
        <f t="shared" si="9"/>
        <v>3005.1000000000004</v>
      </c>
      <c r="J14" s="21">
        <f>'6～28頁'!K14</f>
        <v>692.8</v>
      </c>
      <c r="K14" s="21">
        <f>'6～28頁'!L14</f>
        <v>693.69999999999982</v>
      </c>
      <c r="L14" s="21">
        <f>'6～28頁'!M14</f>
        <v>837.4</v>
      </c>
      <c r="M14" s="21">
        <f>'6～28頁'!N14</f>
        <v>701.4</v>
      </c>
      <c r="N14" s="21">
        <f>'6～28頁'!O14</f>
        <v>416.00000000000006</v>
      </c>
      <c r="O14" s="21">
        <f>'6～28頁'!P14</f>
        <v>536.6</v>
      </c>
      <c r="P14" s="21">
        <f t="shared" si="10"/>
        <v>3877.8999999999996</v>
      </c>
      <c r="Q14" s="21">
        <f t="shared" si="11"/>
        <v>6883</v>
      </c>
      <c r="R14" s="21">
        <f>'6～28頁'!R14</f>
        <v>5554.11</v>
      </c>
      <c r="S14" s="488">
        <f t="shared" si="3"/>
        <v>123.9262456091075</v>
      </c>
      <c r="T14" s="301">
        <v>14690.2</v>
      </c>
      <c r="U14" s="223">
        <f t="shared" si="4"/>
        <v>46.854365495364256</v>
      </c>
    </row>
    <row r="15" spans="1:21" ht="15.75" customHeight="1" thickBot="1" x14ac:dyDescent="0.25">
      <c r="A15" s="613"/>
      <c r="B15" s="10" t="s">
        <v>47</v>
      </c>
      <c r="C15" s="23">
        <f>'6～28頁'!E15</f>
        <v>567.30000000000007</v>
      </c>
      <c r="D15" s="23">
        <f>'6～28頁'!F15</f>
        <v>546.4</v>
      </c>
      <c r="E15" s="23">
        <f>'6～28頁'!G15</f>
        <v>493.50000000000006</v>
      </c>
      <c r="F15" s="23">
        <f>'6～28頁'!H15</f>
        <v>875.19999999999993</v>
      </c>
      <c r="G15" s="23">
        <f>'6～28頁'!I15</f>
        <v>963.4</v>
      </c>
      <c r="H15" s="23">
        <f>'6～28頁'!J15</f>
        <v>673.30000000000007</v>
      </c>
      <c r="I15" s="23">
        <f t="shared" si="9"/>
        <v>4119.1000000000004</v>
      </c>
      <c r="J15" s="23">
        <f>'6～28頁'!K15</f>
        <v>1034.9000000000001</v>
      </c>
      <c r="K15" s="23">
        <f>'6～28頁'!L15</f>
        <v>1058.2</v>
      </c>
      <c r="L15" s="23">
        <f>'6～28頁'!M15</f>
        <v>1198.3999999999999</v>
      </c>
      <c r="M15" s="23">
        <f>'6～28頁'!N15</f>
        <v>1038.9000000000001</v>
      </c>
      <c r="N15" s="23">
        <f>'6～28頁'!O15</f>
        <v>744.50000000000011</v>
      </c>
      <c r="O15" s="23">
        <f>'6～28頁'!P15</f>
        <v>994.69999999999993</v>
      </c>
      <c r="P15" s="23">
        <f t="shared" si="10"/>
        <v>6069.5999999999995</v>
      </c>
      <c r="Q15" s="23">
        <f t="shared" si="11"/>
        <v>10188.700000000001</v>
      </c>
      <c r="R15" s="23">
        <f>'6～28頁'!R15</f>
        <v>7940.2600000000011</v>
      </c>
      <c r="S15" s="489">
        <f t="shared" si="3"/>
        <v>128.31695687546753</v>
      </c>
      <c r="T15" s="486">
        <v>21567.3</v>
      </c>
      <c r="U15" s="224">
        <f t="shared" si="4"/>
        <v>47.241425676834844</v>
      </c>
    </row>
    <row r="16" spans="1:21" ht="15.75" customHeight="1" x14ac:dyDescent="0.2">
      <c r="A16" s="611" t="s">
        <v>303</v>
      </c>
      <c r="B16" s="11" t="s">
        <v>42</v>
      </c>
      <c r="C16" s="18">
        <f>'6～28頁'!E490</f>
        <v>809.3</v>
      </c>
      <c r="D16" s="18">
        <f>'6～28頁'!F490</f>
        <v>907.89999999999986</v>
      </c>
      <c r="E16" s="18">
        <f>'6～28頁'!G490</f>
        <v>661.1</v>
      </c>
      <c r="F16" s="18">
        <f>'6～28頁'!H490</f>
        <v>964.40000000000009</v>
      </c>
      <c r="G16" s="18">
        <f>'6～28頁'!I490</f>
        <v>1039.4000000000001</v>
      </c>
      <c r="H16" s="18">
        <f>'6～28頁'!J490</f>
        <v>793.40000000000009</v>
      </c>
      <c r="I16" s="18">
        <f t="shared" si="9"/>
        <v>5175.5</v>
      </c>
      <c r="J16" s="18">
        <f>'6～28頁'!K490</f>
        <v>934.7</v>
      </c>
      <c r="K16" s="18">
        <f>'6～28頁'!L490</f>
        <v>760.1</v>
      </c>
      <c r="L16" s="18">
        <f>'6～28頁'!M490</f>
        <v>579.5</v>
      </c>
      <c r="M16" s="18">
        <f>'6～28頁'!N490</f>
        <v>470.90000000000003</v>
      </c>
      <c r="N16" s="18">
        <f>'6～28頁'!O490</f>
        <v>334.2000000000001</v>
      </c>
      <c r="O16" s="18">
        <f>'6～28頁'!P490</f>
        <v>508.5</v>
      </c>
      <c r="P16" s="18">
        <f t="shared" si="10"/>
        <v>3587.9000000000005</v>
      </c>
      <c r="Q16" s="18">
        <f t="shared" si="11"/>
        <v>8763.4000000000015</v>
      </c>
      <c r="R16" s="18">
        <f>'6～28頁'!R490</f>
        <v>7937.7000000000007</v>
      </c>
      <c r="S16" s="487">
        <f>Q16/R16*100</f>
        <v>110.40225758091135</v>
      </c>
      <c r="T16" s="300">
        <v>13217.5</v>
      </c>
      <c r="U16" s="222">
        <f t="shared" si="4"/>
        <v>66.301494231132978</v>
      </c>
    </row>
    <row r="17" spans="1:21" ht="15.75" customHeight="1" x14ac:dyDescent="0.2">
      <c r="A17" s="612"/>
      <c r="B17" s="20" t="s">
        <v>43</v>
      </c>
      <c r="C17" s="21">
        <f>'6～28頁'!E491</f>
        <v>212.70000000000002</v>
      </c>
      <c r="D17" s="21">
        <f>'6～28頁'!F491</f>
        <v>223.20000000000005</v>
      </c>
      <c r="E17" s="21">
        <f>'6～28頁'!G491</f>
        <v>169.19999999999996</v>
      </c>
      <c r="F17" s="21">
        <f>'6～28頁'!H491</f>
        <v>273.5</v>
      </c>
      <c r="G17" s="21">
        <f>'6～28頁'!I491</f>
        <v>296.80000000000007</v>
      </c>
      <c r="H17" s="21">
        <f>'6～28頁'!J491</f>
        <v>214.6</v>
      </c>
      <c r="I17" s="21">
        <f t="shared" si="9"/>
        <v>1390</v>
      </c>
      <c r="J17" s="21">
        <f>'6～28頁'!K491</f>
        <v>306.89999999999992</v>
      </c>
      <c r="K17" s="21">
        <f>'6～28頁'!L491</f>
        <v>277.59999999999997</v>
      </c>
      <c r="L17" s="21">
        <f>'6～28頁'!M491</f>
        <v>242.2</v>
      </c>
      <c r="M17" s="21">
        <f>'6～28頁'!N491</f>
        <v>156</v>
      </c>
      <c r="N17" s="21">
        <f>'6～28頁'!O491</f>
        <v>98.799999999999983</v>
      </c>
      <c r="O17" s="21">
        <f>'6～28頁'!P491</f>
        <v>171.39999999999998</v>
      </c>
      <c r="P17" s="21">
        <f t="shared" si="10"/>
        <v>1252.8999999999996</v>
      </c>
      <c r="Q17" s="21">
        <f t="shared" si="11"/>
        <v>2642.8999999999996</v>
      </c>
      <c r="R17" s="21">
        <f>'6～28頁'!R491</f>
        <v>2414.8999999999996</v>
      </c>
      <c r="S17" s="488">
        <f t="shared" si="3"/>
        <v>109.44138473642802</v>
      </c>
      <c r="T17" s="301">
        <v>5597.2000000000007</v>
      </c>
      <c r="U17" s="223">
        <f t="shared" si="4"/>
        <v>47.218251983134415</v>
      </c>
    </row>
    <row r="18" spans="1:21" ht="15.75" customHeight="1" x14ac:dyDescent="0.2">
      <c r="A18" s="612"/>
      <c r="B18" s="20" t="s">
        <v>44</v>
      </c>
      <c r="C18" s="21">
        <f>'6～28頁'!E492</f>
        <v>596.6</v>
      </c>
      <c r="D18" s="21">
        <f>'6～28頁'!F492</f>
        <v>684.7</v>
      </c>
      <c r="E18" s="21">
        <f>'6～28頁'!G492</f>
        <v>491.9</v>
      </c>
      <c r="F18" s="21">
        <f>'6～28頁'!H492</f>
        <v>690.89999999999986</v>
      </c>
      <c r="G18" s="21">
        <f>'6～28頁'!I492</f>
        <v>742.59999999999991</v>
      </c>
      <c r="H18" s="21">
        <f>'6～28頁'!J492</f>
        <v>578.80000000000007</v>
      </c>
      <c r="I18" s="21">
        <f t="shared" si="9"/>
        <v>3785.5000000000005</v>
      </c>
      <c r="J18" s="21">
        <f>'6～28頁'!K492</f>
        <v>627.79999999999995</v>
      </c>
      <c r="K18" s="21">
        <f>'6～28頁'!L492</f>
        <v>482.5</v>
      </c>
      <c r="L18" s="21">
        <f>'6～28頁'!M492</f>
        <v>337.3</v>
      </c>
      <c r="M18" s="21">
        <f>'6～28頁'!N492</f>
        <v>314.89999999999998</v>
      </c>
      <c r="N18" s="21">
        <f>'6～28頁'!O492</f>
        <v>235.4</v>
      </c>
      <c r="O18" s="21">
        <f>'6～28頁'!P492</f>
        <v>337.1</v>
      </c>
      <c r="P18" s="21">
        <f t="shared" si="10"/>
        <v>2335</v>
      </c>
      <c r="Q18" s="21">
        <f t="shared" si="11"/>
        <v>6120.5</v>
      </c>
      <c r="R18" s="21">
        <f>'6～28頁'!R492</f>
        <v>5522.8</v>
      </c>
      <c r="S18" s="488">
        <f t="shared" si="3"/>
        <v>110.82240892301007</v>
      </c>
      <c r="T18" s="301">
        <v>7620.3</v>
      </c>
      <c r="U18" s="223">
        <f t="shared" si="4"/>
        <v>80.318360169547134</v>
      </c>
    </row>
    <row r="19" spans="1:21" ht="15.75" customHeight="1" x14ac:dyDescent="0.2">
      <c r="A19" s="612"/>
      <c r="B19" s="20" t="s">
        <v>45</v>
      </c>
      <c r="C19" s="21">
        <f>'6～28頁'!E493</f>
        <v>655.9</v>
      </c>
      <c r="D19" s="21">
        <f>'6～28頁'!F493</f>
        <v>754.9</v>
      </c>
      <c r="E19" s="21">
        <f>'6～28頁'!G493</f>
        <v>564.80000000000018</v>
      </c>
      <c r="F19" s="21">
        <f>'6～28頁'!H493</f>
        <v>755.4</v>
      </c>
      <c r="G19" s="21">
        <f>'6～28頁'!I493</f>
        <v>839.4</v>
      </c>
      <c r="H19" s="21">
        <f>'6～28頁'!J493</f>
        <v>647.19999999999993</v>
      </c>
      <c r="I19" s="21">
        <f t="shared" si="9"/>
        <v>4217.6000000000004</v>
      </c>
      <c r="J19" s="21">
        <f>'6～28頁'!K493</f>
        <v>718.6</v>
      </c>
      <c r="K19" s="21">
        <f>'6～28頁'!L493</f>
        <v>541.5</v>
      </c>
      <c r="L19" s="21">
        <f>'6～28頁'!M493</f>
        <v>357.3</v>
      </c>
      <c r="M19" s="21">
        <f>'6～28頁'!N493</f>
        <v>322.39999999999998</v>
      </c>
      <c r="N19" s="21">
        <f>'6～28頁'!O493</f>
        <v>258.90000000000003</v>
      </c>
      <c r="O19" s="21">
        <f>'6～28頁'!P493</f>
        <v>376</v>
      </c>
      <c r="P19" s="21">
        <f t="shared" si="10"/>
        <v>2574.6999999999998</v>
      </c>
      <c r="Q19" s="21">
        <f t="shared" si="11"/>
        <v>6792.3</v>
      </c>
      <c r="R19" s="21">
        <f>'6～28頁'!R493</f>
        <v>6061.0999999999985</v>
      </c>
      <c r="S19" s="488">
        <f t="shared" si="3"/>
        <v>112.06381679893092</v>
      </c>
      <c r="T19" s="301">
        <v>9616.4000000000015</v>
      </c>
      <c r="U19" s="223">
        <f t="shared" si="4"/>
        <v>70.632461212096004</v>
      </c>
    </row>
    <row r="20" spans="1:21" ht="15.75" customHeight="1" x14ac:dyDescent="0.2">
      <c r="A20" s="612"/>
      <c r="B20" s="20" t="s">
        <v>46</v>
      </c>
      <c r="C20" s="21">
        <f>'6～28頁'!E494</f>
        <v>153.4</v>
      </c>
      <c r="D20" s="21">
        <f>'6～28頁'!F494</f>
        <v>152.99999999999997</v>
      </c>
      <c r="E20" s="21">
        <f>'6～28頁'!G494</f>
        <v>96.299999999999983</v>
      </c>
      <c r="F20" s="21">
        <f>'6～28頁'!H494</f>
        <v>209</v>
      </c>
      <c r="G20" s="21">
        <f>'6～28頁'!I494</f>
        <v>199.99999999999997</v>
      </c>
      <c r="H20" s="21">
        <f>'6～28頁'!J494</f>
        <v>146.19999999999996</v>
      </c>
      <c r="I20" s="21">
        <f t="shared" si="9"/>
        <v>957.89999999999986</v>
      </c>
      <c r="J20" s="21">
        <f>'6～28頁'!K494</f>
        <v>216.1</v>
      </c>
      <c r="K20" s="21">
        <f>'6～28頁'!L494</f>
        <v>218.60000000000002</v>
      </c>
      <c r="L20" s="21">
        <f>'6～28頁'!M494</f>
        <v>222.19999999999996</v>
      </c>
      <c r="M20" s="21">
        <f>'6～28頁'!N494</f>
        <v>148.49999999999997</v>
      </c>
      <c r="N20" s="21">
        <f>'6～28頁'!O494</f>
        <v>75.299999999999983</v>
      </c>
      <c r="O20" s="21">
        <f>'6～28頁'!P494</f>
        <v>132.50000000000003</v>
      </c>
      <c r="P20" s="21">
        <f t="shared" si="10"/>
        <v>1013.1999999999999</v>
      </c>
      <c r="Q20" s="21">
        <f t="shared" si="11"/>
        <v>1971.1</v>
      </c>
      <c r="R20" s="21">
        <f>'6～28頁'!R494</f>
        <v>1876.6000000000001</v>
      </c>
      <c r="S20" s="488">
        <f t="shared" si="3"/>
        <v>105.03570286688691</v>
      </c>
      <c r="T20" s="301">
        <v>3601.1</v>
      </c>
      <c r="U20" s="223">
        <f t="shared" si="4"/>
        <v>54.736052872733332</v>
      </c>
    </row>
    <row r="21" spans="1:21" ht="15.75" customHeight="1" thickBot="1" x14ac:dyDescent="0.25">
      <c r="A21" s="613"/>
      <c r="B21" s="10" t="s">
        <v>47</v>
      </c>
      <c r="C21" s="23">
        <f>'6～28頁'!E495</f>
        <v>187.10000000000002</v>
      </c>
      <c r="D21" s="23">
        <f>'6～28頁'!F495</f>
        <v>182.4</v>
      </c>
      <c r="E21" s="23">
        <f>'6～28頁'!G495</f>
        <v>117.39999999999999</v>
      </c>
      <c r="F21" s="23">
        <f>'6～28頁'!H495</f>
        <v>254.3</v>
      </c>
      <c r="G21" s="23">
        <f>'6～28頁'!I495</f>
        <v>241.79999999999998</v>
      </c>
      <c r="H21" s="23">
        <f>'6～28頁'!J495</f>
        <v>176.60000000000002</v>
      </c>
      <c r="I21" s="23">
        <f t="shared" si="9"/>
        <v>1159.5999999999999</v>
      </c>
      <c r="J21" s="23">
        <f>'6～28頁'!K495</f>
        <v>261</v>
      </c>
      <c r="K21" s="23">
        <f>'6～28頁'!L495</f>
        <v>271.89999999999998</v>
      </c>
      <c r="L21" s="23">
        <f>'6～28頁'!M495</f>
        <v>281.7</v>
      </c>
      <c r="M21" s="23">
        <f>'6～28頁'!N495</f>
        <v>186.29999999999995</v>
      </c>
      <c r="N21" s="23">
        <f>'6～28頁'!O495</f>
        <v>92.399999999999977</v>
      </c>
      <c r="O21" s="23">
        <f>'6～28頁'!P495</f>
        <v>161.99999999999997</v>
      </c>
      <c r="P21" s="23">
        <f t="shared" si="10"/>
        <v>1255.2999999999997</v>
      </c>
      <c r="Q21" s="23">
        <f t="shared" si="11"/>
        <v>2414.8999999999996</v>
      </c>
      <c r="R21" s="23">
        <f>'6～28頁'!R495</f>
        <v>2137.5999999999995</v>
      </c>
      <c r="S21" s="489">
        <f t="shared" si="3"/>
        <v>112.97249251497009</v>
      </c>
      <c r="T21" s="486">
        <v>4404.1000000000004</v>
      </c>
      <c r="U21" s="224">
        <f t="shared" si="4"/>
        <v>54.832996525964425</v>
      </c>
    </row>
    <row r="22" spans="1:21" ht="15.75" customHeight="1" x14ac:dyDescent="0.2">
      <c r="A22" s="611" t="s">
        <v>17</v>
      </c>
      <c r="B22" s="11" t="s">
        <v>42</v>
      </c>
      <c r="C22" s="18">
        <f>'6～28頁'!E622</f>
        <v>531.4</v>
      </c>
      <c r="D22" s="18">
        <f>'6～28頁'!F622</f>
        <v>845.19999999999993</v>
      </c>
      <c r="E22" s="18">
        <f>'6～28頁'!G622</f>
        <v>845.1</v>
      </c>
      <c r="F22" s="18">
        <f>'6～28頁'!H622</f>
        <v>2053.1999999999998</v>
      </c>
      <c r="G22" s="18">
        <f>'6～28頁'!I622</f>
        <v>1875.0999999999995</v>
      </c>
      <c r="H22" s="18">
        <f>'6～28頁'!J622</f>
        <v>1173.9000000000001</v>
      </c>
      <c r="I22" s="18">
        <f t="shared" si="9"/>
        <v>7323.9</v>
      </c>
      <c r="J22" s="18">
        <f>'6～28頁'!K622</f>
        <v>1276.0999999999999</v>
      </c>
      <c r="K22" s="18">
        <f>'6～28頁'!L622</f>
        <v>667.80000000000007</v>
      </c>
      <c r="L22" s="18">
        <f>'6～28頁'!M622</f>
        <v>762.3</v>
      </c>
      <c r="M22" s="18">
        <f>'6～28頁'!N622</f>
        <v>907.00000000000023</v>
      </c>
      <c r="N22" s="18">
        <f>'6～28頁'!O622</f>
        <v>737.2</v>
      </c>
      <c r="O22" s="18">
        <f>'6～28頁'!P622</f>
        <v>750.3</v>
      </c>
      <c r="P22" s="18">
        <f t="shared" si="10"/>
        <v>5100.7</v>
      </c>
      <c r="Q22" s="18">
        <f t="shared" si="11"/>
        <v>12424.599999999999</v>
      </c>
      <c r="R22" s="18">
        <f>'6～28頁'!R622</f>
        <v>12188.399999999998</v>
      </c>
      <c r="S22" s="487">
        <f>Q22/R22*100</f>
        <v>101.93790817498606</v>
      </c>
      <c r="T22" s="300">
        <v>22593.599999999999</v>
      </c>
      <c r="U22" s="222">
        <f t="shared" si="4"/>
        <v>54.991679059556688</v>
      </c>
    </row>
    <row r="23" spans="1:21" ht="15.75" customHeight="1" x14ac:dyDescent="0.2">
      <c r="A23" s="612"/>
      <c r="B23" s="20" t="s">
        <v>43</v>
      </c>
      <c r="C23" s="21">
        <f>'6～28頁'!E623</f>
        <v>80.5</v>
      </c>
      <c r="D23" s="21">
        <f>'6～28頁'!F623</f>
        <v>153.99999999999997</v>
      </c>
      <c r="E23" s="21">
        <f>'6～28頁'!G623</f>
        <v>172.6</v>
      </c>
      <c r="F23" s="21">
        <f>'6～28頁'!H623</f>
        <v>528.29999999999995</v>
      </c>
      <c r="G23" s="21">
        <f>'6～28頁'!I623</f>
        <v>470.09999999999991</v>
      </c>
      <c r="H23" s="21">
        <f>'6～28頁'!J623</f>
        <v>278.60000000000002</v>
      </c>
      <c r="I23" s="21">
        <f t="shared" si="9"/>
        <v>1684.1</v>
      </c>
      <c r="J23" s="21">
        <f>'6～28頁'!K623</f>
        <v>276.5</v>
      </c>
      <c r="K23" s="21">
        <f>'6～28頁'!L623</f>
        <v>119.6</v>
      </c>
      <c r="L23" s="21">
        <f>'6～28頁'!M623</f>
        <v>171.7</v>
      </c>
      <c r="M23" s="21">
        <f>'6～28頁'!N623</f>
        <v>164.49999999999994</v>
      </c>
      <c r="N23" s="21">
        <f>'6～28頁'!O623</f>
        <v>120</v>
      </c>
      <c r="O23" s="21">
        <f>'6～28頁'!P623</f>
        <v>151.89999999999998</v>
      </c>
      <c r="P23" s="21">
        <f t="shared" si="10"/>
        <v>1004.1999999999999</v>
      </c>
      <c r="Q23" s="21">
        <f t="shared" si="11"/>
        <v>2688.2999999999997</v>
      </c>
      <c r="R23" s="21">
        <f>'6～28頁'!R623</f>
        <v>2924.2000000000003</v>
      </c>
      <c r="S23" s="488">
        <f t="shared" si="3"/>
        <v>91.932836331304273</v>
      </c>
      <c r="T23" s="301">
        <v>8400.4999999999982</v>
      </c>
      <c r="U23" s="223">
        <f t="shared" si="4"/>
        <v>32.001666567466224</v>
      </c>
    </row>
    <row r="24" spans="1:21" ht="15.75" customHeight="1" x14ac:dyDescent="0.2">
      <c r="A24" s="612"/>
      <c r="B24" s="20" t="s">
        <v>44</v>
      </c>
      <c r="C24" s="21">
        <f>'6～28頁'!E624</f>
        <v>450.9</v>
      </c>
      <c r="D24" s="21">
        <f>'6～28頁'!F624</f>
        <v>691.20000000000016</v>
      </c>
      <c r="E24" s="21">
        <f>'6～28頁'!G624</f>
        <v>672.5</v>
      </c>
      <c r="F24" s="21">
        <f>'6～28頁'!H624</f>
        <v>1524.8999999999999</v>
      </c>
      <c r="G24" s="21">
        <f>'6～28頁'!I624</f>
        <v>1405</v>
      </c>
      <c r="H24" s="21">
        <f>'6～28頁'!J624</f>
        <v>895.30000000000007</v>
      </c>
      <c r="I24" s="21">
        <f t="shared" si="9"/>
        <v>5639.8</v>
      </c>
      <c r="J24" s="21">
        <f>'6～28頁'!K624</f>
        <v>999.60000000000025</v>
      </c>
      <c r="K24" s="21">
        <f>'6～28頁'!L624</f>
        <v>548.20000000000005</v>
      </c>
      <c r="L24" s="21">
        <f>'6～28頁'!M624</f>
        <v>590.6</v>
      </c>
      <c r="M24" s="21">
        <f>'6～28頁'!N624</f>
        <v>742.5</v>
      </c>
      <c r="N24" s="21">
        <f>'6～28頁'!O624</f>
        <v>617.20000000000005</v>
      </c>
      <c r="O24" s="21">
        <f>'6～28頁'!P624</f>
        <v>598.40000000000009</v>
      </c>
      <c r="P24" s="21">
        <f t="shared" si="10"/>
        <v>4096.5</v>
      </c>
      <c r="Q24" s="21">
        <f t="shared" si="11"/>
        <v>9736.2999999999993</v>
      </c>
      <c r="R24" s="21">
        <f>'6～28頁'!R624</f>
        <v>9264.2000000000007</v>
      </c>
      <c r="S24" s="488">
        <f t="shared" si="3"/>
        <v>105.0959607953196</v>
      </c>
      <c r="T24" s="301">
        <v>14193.1</v>
      </c>
      <c r="U24" s="223">
        <f t="shared" si="4"/>
        <v>68.598826190191005</v>
      </c>
    </row>
    <row r="25" spans="1:21" ht="15.75" customHeight="1" x14ac:dyDescent="0.2">
      <c r="A25" s="612"/>
      <c r="B25" s="20" t="s">
        <v>45</v>
      </c>
      <c r="C25" s="21">
        <f>'6～28頁'!E625</f>
        <v>463.09999999999991</v>
      </c>
      <c r="D25" s="21">
        <f>'6～28頁'!F625</f>
        <v>754.09999999999991</v>
      </c>
      <c r="E25" s="21">
        <f>'6～28頁'!G625</f>
        <v>745.2</v>
      </c>
      <c r="F25" s="21">
        <f>'6～28頁'!H625</f>
        <v>1789.1000000000001</v>
      </c>
      <c r="G25" s="21">
        <f>'6～28頁'!I625</f>
        <v>1611.1</v>
      </c>
      <c r="H25" s="21">
        <f>'6～28頁'!J625</f>
        <v>1015.2999999999998</v>
      </c>
      <c r="I25" s="21">
        <f t="shared" si="9"/>
        <v>6377.9000000000005</v>
      </c>
      <c r="J25" s="21">
        <f>'6～28頁'!K625</f>
        <v>1101.3000000000002</v>
      </c>
      <c r="K25" s="21">
        <f>'6～28頁'!L625</f>
        <v>556.69999999999993</v>
      </c>
      <c r="L25" s="21">
        <f>'6～28頁'!M625</f>
        <v>629.4000000000002</v>
      </c>
      <c r="M25" s="21">
        <f>'6～28頁'!N625</f>
        <v>795.50000000000023</v>
      </c>
      <c r="N25" s="21">
        <f>'6～28頁'!O625</f>
        <v>657.19999999999993</v>
      </c>
      <c r="O25" s="21">
        <f>'6～28頁'!P625</f>
        <v>640.80000000000007</v>
      </c>
      <c r="P25" s="21">
        <f t="shared" si="10"/>
        <v>4380.9000000000005</v>
      </c>
      <c r="Q25" s="21">
        <f t="shared" si="11"/>
        <v>10758.800000000001</v>
      </c>
      <c r="R25" s="21">
        <f>'6～28頁'!R625</f>
        <v>10617.500000000002</v>
      </c>
      <c r="S25" s="488">
        <f t="shared" si="3"/>
        <v>101.33082175653401</v>
      </c>
      <c r="T25" s="301">
        <v>19295</v>
      </c>
      <c r="U25" s="223">
        <f t="shared" si="4"/>
        <v>55.759523192536932</v>
      </c>
    </row>
    <row r="26" spans="1:21" ht="15.75" customHeight="1" x14ac:dyDescent="0.2">
      <c r="A26" s="612"/>
      <c r="B26" s="20" t="s">
        <v>46</v>
      </c>
      <c r="C26" s="21">
        <f>'6～28頁'!E626</f>
        <v>68.300000000000011</v>
      </c>
      <c r="D26" s="21">
        <f>'6～28頁'!F626</f>
        <v>91.1</v>
      </c>
      <c r="E26" s="21">
        <f>'6～28頁'!G626</f>
        <v>99.899999999999991</v>
      </c>
      <c r="F26" s="21">
        <f>'6～28頁'!H626</f>
        <v>264.10000000000002</v>
      </c>
      <c r="G26" s="21">
        <f>'6～28頁'!I626</f>
        <v>264</v>
      </c>
      <c r="H26" s="21">
        <f>'6～28頁'!J626</f>
        <v>158.59999999999997</v>
      </c>
      <c r="I26" s="21">
        <f t="shared" si="9"/>
        <v>946</v>
      </c>
      <c r="J26" s="21">
        <f>'6～28頁'!K626</f>
        <v>174.8</v>
      </c>
      <c r="K26" s="21">
        <f>'6～28頁'!L626</f>
        <v>111.09999999999998</v>
      </c>
      <c r="L26" s="21">
        <f>'6～28頁'!M626</f>
        <v>132.9</v>
      </c>
      <c r="M26" s="21">
        <f>'6～28頁'!N626</f>
        <v>111.5</v>
      </c>
      <c r="N26" s="21">
        <f>'6～28頁'!O626</f>
        <v>80.000000000000014</v>
      </c>
      <c r="O26" s="21">
        <f>'6～28頁'!P626</f>
        <v>109.49999999999997</v>
      </c>
      <c r="P26" s="21">
        <f t="shared" si="10"/>
        <v>719.8</v>
      </c>
      <c r="Q26" s="21">
        <f t="shared" si="11"/>
        <v>1665.8</v>
      </c>
      <c r="R26" s="21">
        <f>'6～28頁'!R626</f>
        <v>1570.8999999999999</v>
      </c>
      <c r="S26" s="488">
        <f t="shared" si="3"/>
        <v>106.04112292316508</v>
      </c>
      <c r="T26" s="301">
        <v>3298.6000000000004</v>
      </c>
      <c r="U26" s="223">
        <f t="shared" si="4"/>
        <v>50.500212211241127</v>
      </c>
    </row>
    <row r="27" spans="1:21" ht="15.75" customHeight="1" thickBot="1" x14ac:dyDescent="0.25">
      <c r="A27" s="613"/>
      <c r="B27" s="10" t="s">
        <v>47</v>
      </c>
      <c r="C27" s="23">
        <f>'6～28頁'!E627</f>
        <v>88.000000000000028</v>
      </c>
      <c r="D27" s="23">
        <f>'6～28頁'!F627</f>
        <v>119.20000000000002</v>
      </c>
      <c r="E27" s="23">
        <f>'6～28頁'!G627</f>
        <v>133.4</v>
      </c>
      <c r="F27" s="23">
        <f>'6～28頁'!H627</f>
        <v>334.49999999999994</v>
      </c>
      <c r="G27" s="23">
        <f>'6～28頁'!I627</f>
        <v>341.30000000000007</v>
      </c>
      <c r="H27" s="23">
        <f>'6～28頁'!J627</f>
        <v>206.89999999999998</v>
      </c>
      <c r="I27" s="23">
        <f t="shared" si="9"/>
        <v>1223.3</v>
      </c>
      <c r="J27" s="23">
        <f>'6～28頁'!K627</f>
        <v>226.5</v>
      </c>
      <c r="K27" s="23">
        <f>'6～28頁'!L627</f>
        <v>148.80000000000001</v>
      </c>
      <c r="L27" s="23">
        <f>'6～28頁'!M627</f>
        <v>201.39999999999998</v>
      </c>
      <c r="M27" s="23">
        <f>'6～28頁'!N627</f>
        <v>175.7</v>
      </c>
      <c r="N27" s="23">
        <f>'6～28頁'!O627</f>
        <v>127.00000000000001</v>
      </c>
      <c r="O27" s="23">
        <f>'6～28頁'!P627</f>
        <v>170.29999999999998</v>
      </c>
      <c r="P27" s="23">
        <f t="shared" si="10"/>
        <v>1049.7</v>
      </c>
      <c r="Q27" s="23">
        <f t="shared" si="11"/>
        <v>2273</v>
      </c>
      <c r="R27" s="23">
        <f>'6～28頁'!R627</f>
        <v>2073.3999999999996</v>
      </c>
      <c r="S27" s="489">
        <f t="shared" si="3"/>
        <v>109.62670010610593</v>
      </c>
      <c r="T27" s="486">
        <v>4339.6000000000004</v>
      </c>
      <c r="U27" s="224">
        <f t="shared" si="4"/>
        <v>52.378099363996675</v>
      </c>
    </row>
    <row r="28" spans="1:21" ht="15.75" customHeight="1" x14ac:dyDescent="0.2">
      <c r="A28" s="611" t="s">
        <v>18</v>
      </c>
      <c r="B28" s="11" t="s">
        <v>42</v>
      </c>
      <c r="C28" s="18">
        <f>'6～28頁'!E916</f>
        <v>281.20000000000005</v>
      </c>
      <c r="D28" s="18">
        <f>'6～28頁'!F916</f>
        <v>452.8</v>
      </c>
      <c r="E28" s="18">
        <f>'6～28頁'!G916</f>
        <v>378.79999999999995</v>
      </c>
      <c r="F28" s="18">
        <f>'6～28頁'!H916</f>
        <v>840.60000000000014</v>
      </c>
      <c r="G28" s="18">
        <f>'6～28頁'!I916</f>
        <v>1061.6999999999998</v>
      </c>
      <c r="H28" s="18">
        <f>'6～28頁'!J916</f>
        <v>596.20000000000005</v>
      </c>
      <c r="I28" s="18">
        <f t="shared" si="9"/>
        <v>3611.3</v>
      </c>
      <c r="J28" s="18">
        <f>'6～28頁'!K916</f>
        <v>648.30000000000007</v>
      </c>
      <c r="K28" s="18">
        <f>'6～28頁'!L916</f>
        <v>336.7</v>
      </c>
      <c r="L28" s="18">
        <f>'6～28頁'!M916</f>
        <v>279.5</v>
      </c>
      <c r="M28" s="18">
        <f>'6～28頁'!N916</f>
        <v>309.60000000000002</v>
      </c>
      <c r="N28" s="18">
        <f>'6～28頁'!O916</f>
        <v>468.4</v>
      </c>
      <c r="O28" s="18">
        <f>'6～28頁'!P916</f>
        <v>379.2</v>
      </c>
      <c r="P28" s="18">
        <f t="shared" si="10"/>
        <v>2421.6999999999998</v>
      </c>
      <c r="Q28" s="18">
        <f t="shared" si="11"/>
        <v>6033</v>
      </c>
      <c r="R28" s="18">
        <f>'6～28頁'!R916</f>
        <v>5777.7</v>
      </c>
      <c r="S28" s="487">
        <f>Q28/R28*100</f>
        <v>104.41871332883328</v>
      </c>
      <c r="T28" s="300">
        <v>8751.4</v>
      </c>
      <c r="U28" s="222">
        <f t="shared" si="4"/>
        <v>68.937541421943919</v>
      </c>
    </row>
    <row r="29" spans="1:21" ht="15.75" customHeight="1" x14ac:dyDescent="0.2">
      <c r="A29" s="612"/>
      <c r="B29" s="20" t="s">
        <v>43</v>
      </c>
      <c r="C29" s="21">
        <f>'6～28頁'!E917</f>
        <v>82.599999999999966</v>
      </c>
      <c r="D29" s="21">
        <f>'6～28頁'!F917</f>
        <v>132.6</v>
      </c>
      <c r="E29" s="21">
        <f>'6～28頁'!G917</f>
        <v>123.19999999999999</v>
      </c>
      <c r="F29" s="21">
        <f>'6～28頁'!H917</f>
        <v>294.2</v>
      </c>
      <c r="G29" s="21">
        <f>'6～28頁'!I917</f>
        <v>401.09999999999991</v>
      </c>
      <c r="H29" s="21">
        <f>'6～28頁'!J917</f>
        <v>219.90000000000003</v>
      </c>
      <c r="I29" s="21">
        <f t="shared" si="9"/>
        <v>1253.5999999999999</v>
      </c>
      <c r="J29" s="21">
        <f>'6～28頁'!K917</f>
        <v>211</v>
      </c>
      <c r="K29" s="21">
        <f>'6～28頁'!L917</f>
        <v>110.19999999999999</v>
      </c>
      <c r="L29" s="21">
        <f>'6～28頁'!M917</f>
        <v>87.799999999999983</v>
      </c>
      <c r="M29" s="21">
        <f>'6～28頁'!N917</f>
        <v>103.99999999999994</v>
      </c>
      <c r="N29" s="21">
        <f>'6～28頁'!O917</f>
        <v>169.59999999999997</v>
      </c>
      <c r="O29" s="21">
        <f>'6～28頁'!P917</f>
        <v>124.6</v>
      </c>
      <c r="P29" s="21">
        <f t="shared" si="10"/>
        <v>807.19999999999993</v>
      </c>
      <c r="Q29" s="21">
        <f t="shared" si="11"/>
        <v>2060.7999999999997</v>
      </c>
      <c r="R29" s="21">
        <f>'6～28頁'!R917</f>
        <v>1712.1000000000004</v>
      </c>
      <c r="S29" s="488">
        <f t="shared" si="3"/>
        <v>120.36680100461416</v>
      </c>
      <c r="T29" s="301">
        <v>3530</v>
      </c>
      <c r="U29" s="223">
        <f t="shared" si="4"/>
        <v>58.379603399433421</v>
      </c>
    </row>
    <row r="30" spans="1:21" ht="15.75" customHeight="1" x14ac:dyDescent="0.2">
      <c r="A30" s="612"/>
      <c r="B30" s="20" t="s">
        <v>44</v>
      </c>
      <c r="C30" s="21">
        <f>'6～28頁'!E918</f>
        <v>198.6</v>
      </c>
      <c r="D30" s="21">
        <f>'6～28頁'!F918</f>
        <v>320.20000000000005</v>
      </c>
      <c r="E30" s="21">
        <f>'6～28頁'!G918</f>
        <v>255.59999999999997</v>
      </c>
      <c r="F30" s="21">
        <f>'6～28頁'!H918</f>
        <v>546.4</v>
      </c>
      <c r="G30" s="21">
        <f>'6～28頁'!I918</f>
        <v>660.60000000000014</v>
      </c>
      <c r="H30" s="21">
        <f>'6～28頁'!J918</f>
        <v>376.29999999999995</v>
      </c>
      <c r="I30" s="21">
        <f t="shared" si="9"/>
        <v>2357.7000000000003</v>
      </c>
      <c r="J30" s="21">
        <f>'6～28頁'!K918</f>
        <v>437.29999999999995</v>
      </c>
      <c r="K30" s="21">
        <f>'6～28頁'!L918</f>
        <v>226.49999999999997</v>
      </c>
      <c r="L30" s="21">
        <f>'6～28頁'!M918</f>
        <v>191.7</v>
      </c>
      <c r="M30" s="21">
        <f>'6～28頁'!N918</f>
        <v>205.60000000000002</v>
      </c>
      <c r="N30" s="21">
        <f>'6～28頁'!O918</f>
        <v>298.80000000000007</v>
      </c>
      <c r="O30" s="21">
        <f>'6～28頁'!P918</f>
        <v>254.60000000000002</v>
      </c>
      <c r="P30" s="21">
        <f t="shared" si="10"/>
        <v>1614.5</v>
      </c>
      <c r="Q30" s="21">
        <f t="shared" si="11"/>
        <v>3972.2000000000003</v>
      </c>
      <c r="R30" s="21">
        <f>'6～28頁'!R918</f>
        <v>4065.6000000000013</v>
      </c>
      <c r="S30" s="488">
        <f t="shared" si="3"/>
        <v>97.702676111766991</v>
      </c>
      <c r="T30" s="301">
        <v>5221.3999999999996</v>
      </c>
      <c r="U30" s="223">
        <f t="shared" si="4"/>
        <v>76.0753820814341</v>
      </c>
    </row>
    <row r="31" spans="1:21" ht="15.75" customHeight="1" x14ac:dyDescent="0.2">
      <c r="A31" s="612"/>
      <c r="B31" s="20" t="s">
        <v>45</v>
      </c>
      <c r="C31" s="21">
        <f>'6～28頁'!E919</f>
        <v>228.10000000000008</v>
      </c>
      <c r="D31" s="21">
        <f>'6～28頁'!F919</f>
        <v>387.70000000000005</v>
      </c>
      <c r="E31" s="21">
        <f>'6～28頁'!G919</f>
        <v>321.40000000000003</v>
      </c>
      <c r="F31" s="21">
        <f>'6～28頁'!H919</f>
        <v>709.39999999999986</v>
      </c>
      <c r="G31" s="21">
        <f>'6～28頁'!I919</f>
        <v>907.30000000000018</v>
      </c>
      <c r="H31" s="21">
        <f>'6～28頁'!J919</f>
        <v>496.20000000000005</v>
      </c>
      <c r="I31" s="21">
        <f t="shared" si="9"/>
        <v>3050.1000000000004</v>
      </c>
      <c r="J31" s="21">
        <f>'6～28頁'!K919</f>
        <v>525.20000000000005</v>
      </c>
      <c r="K31" s="21">
        <f>'6～28頁'!L919</f>
        <v>246.9</v>
      </c>
      <c r="L31" s="21">
        <f>'6～28頁'!M919</f>
        <v>198.10000000000002</v>
      </c>
      <c r="M31" s="21">
        <f>'6～28頁'!N919</f>
        <v>241.99999999999997</v>
      </c>
      <c r="N31" s="21">
        <f>'6～28頁'!O919</f>
        <v>383</v>
      </c>
      <c r="O31" s="21">
        <f>'6～28頁'!P919</f>
        <v>300.79999999999995</v>
      </c>
      <c r="P31" s="21">
        <f t="shared" si="10"/>
        <v>1896</v>
      </c>
      <c r="Q31" s="21">
        <f t="shared" si="11"/>
        <v>4946.1000000000004</v>
      </c>
      <c r="R31" s="21">
        <f>'6～28頁'!R919</f>
        <v>4846</v>
      </c>
      <c r="S31" s="488">
        <f t="shared" si="3"/>
        <v>102.06562113082956</v>
      </c>
      <c r="T31" s="301">
        <v>7166.1</v>
      </c>
      <c r="U31" s="223">
        <f t="shared" si="4"/>
        <v>69.020806296311804</v>
      </c>
    </row>
    <row r="32" spans="1:21" ht="15.75" customHeight="1" x14ac:dyDescent="0.2">
      <c r="A32" s="612"/>
      <c r="B32" s="20" t="s">
        <v>46</v>
      </c>
      <c r="C32" s="21">
        <f>'6～28頁'!E920</f>
        <v>53.100000000000009</v>
      </c>
      <c r="D32" s="21">
        <f>'6～28頁'!F920</f>
        <v>65.100000000000009</v>
      </c>
      <c r="E32" s="21">
        <f>'6～28頁'!G920</f>
        <v>57.4</v>
      </c>
      <c r="F32" s="21">
        <f>'6～28頁'!H920</f>
        <v>131.19999999999999</v>
      </c>
      <c r="G32" s="21">
        <f>'6～28頁'!I920</f>
        <v>154.39999999999998</v>
      </c>
      <c r="H32" s="21">
        <f>'6～28頁'!J920</f>
        <v>99.999999999999986</v>
      </c>
      <c r="I32" s="21">
        <f t="shared" si="9"/>
        <v>561.19999999999993</v>
      </c>
      <c r="J32" s="21">
        <f>'6～28頁'!K920</f>
        <v>123.10000000000001</v>
      </c>
      <c r="K32" s="21">
        <f>'6～28頁'!L920</f>
        <v>89.8</v>
      </c>
      <c r="L32" s="21">
        <f>'6～28頁'!M920</f>
        <v>81.399999999999991</v>
      </c>
      <c r="M32" s="21">
        <f>'6～28頁'!N920</f>
        <v>67.599999999999994</v>
      </c>
      <c r="N32" s="21">
        <f>'6～28頁'!O920</f>
        <v>85.4</v>
      </c>
      <c r="O32" s="21">
        <f>'6～28頁'!P920</f>
        <v>78.400000000000006</v>
      </c>
      <c r="P32" s="21">
        <f t="shared" si="10"/>
        <v>525.69999999999993</v>
      </c>
      <c r="Q32" s="21">
        <f t="shared" si="11"/>
        <v>1086.8999999999999</v>
      </c>
      <c r="R32" s="21">
        <f>'6～28頁'!R920</f>
        <v>931.6999999999997</v>
      </c>
      <c r="S32" s="488">
        <f t="shared" si="3"/>
        <v>116.65772244284642</v>
      </c>
      <c r="T32" s="301">
        <v>1585.3</v>
      </c>
      <c r="U32" s="223">
        <f t="shared" si="4"/>
        <v>68.561155617233325</v>
      </c>
    </row>
    <row r="33" spans="1:21" ht="15.75" customHeight="1" thickBot="1" x14ac:dyDescent="0.25">
      <c r="A33" s="613"/>
      <c r="B33" s="10" t="s">
        <v>47</v>
      </c>
      <c r="C33" s="23">
        <f>'6～28頁'!E921</f>
        <v>65.500000000000014</v>
      </c>
      <c r="D33" s="23">
        <f>'6～28頁'!F921</f>
        <v>80.999999999999986</v>
      </c>
      <c r="E33" s="23">
        <f>'6～28頁'!G921</f>
        <v>75.200000000000017</v>
      </c>
      <c r="F33" s="23">
        <f>'6～28頁'!H921</f>
        <v>156.69999999999999</v>
      </c>
      <c r="G33" s="23">
        <f>'6～28頁'!I921</f>
        <v>179.29999999999998</v>
      </c>
      <c r="H33" s="23">
        <f>'6～28頁'!J921</f>
        <v>121.49999999999999</v>
      </c>
      <c r="I33" s="23">
        <f t="shared" si="9"/>
        <v>679.19999999999993</v>
      </c>
      <c r="J33" s="23">
        <f>'6～28頁'!K921</f>
        <v>147.29999999999998</v>
      </c>
      <c r="K33" s="23">
        <f>'6～28頁'!L921</f>
        <v>110.39999999999996</v>
      </c>
      <c r="L33" s="23">
        <f>'6～28頁'!M921</f>
        <v>99.599999999999966</v>
      </c>
      <c r="M33" s="23">
        <f>'6～28頁'!N921</f>
        <v>83.9</v>
      </c>
      <c r="N33" s="23">
        <f>'6～28頁'!O921</f>
        <v>104.40000000000002</v>
      </c>
      <c r="O33" s="23">
        <f>'6～28頁'!P921</f>
        <v>95.800000000000011</v>
      </c>
      <c r="P33" s="23">
        <f t="shared" si="10"/>
        <v>641.39999999999986</v>
      </c>
      <c r="Q33" s="23">
        <f t="shared" si="11"/>
        <v>1320.6</v>
      </c>
      <c r="R33" s="23">
        <f>'6～28頁'!R921</f>
        <v>1056.1000000000001</v>
      </c>
      <c r="S33" s="489">
        <f t="shared" si="3"/>
        <v>125.04497680143922</v>
      </c>
      <c r="T33" s="486">
        <v>1763.1</v>
      </c>
      <c r="U33" s="224">
        <f t="shared" si="4"/>
        <v>74.902160966479485</v>
      </c>
    </row>
    <row r="34" spans="1:21" ht="15.75" customHeight="1" x14ac:dyDescent="0.2">
      <c r="A34" s="611" t="s">
        <v>19</v>
      </c>
      <c r="B34" s="11" t="s">
        <v>42</v>
      </c>
      <c r="C34" s="18">
        <f>'6～28頁'!E1036</f>
        <v>459.59999999999997</v>
      </c>
      <c r="D34" s="18">
        <f>'6～28頁'!F1036</f>
        <v>705.2</v>
      </c>
      <c r="E34" s="18">
        <f>'6～28頁'!G1036</f>
        <v>600.6</v>
      </c>
      <c r="F34" s="18">
        <f>'6～28頁'!H1036</f>
        <v>1001.3999999999999</v>
      </c>
      <c r="G34" s="18">
        <f>'6～28頁'!I1036</f>
        <v>1195.1000000000001</v>
      </c>
      <c r="H34" s="18">
        <f>'6～28頁'!J1036</f>
        <v>711.40000000000009</v>
      </c>
      <c r="I34" s="18">
        <f t="shared" si="9"/>
        <v>4673.3000000000011</v>
      </c>
      <c r="J34" s="18">
        <f>'6～28頁'!K1036</f>
        <v>753.30000000000018</v>
      </c>
      <c r="K34" s="18">
        <f>'6～28頁'!L1036</f>
        <v>431.1</v>
      </c>
      <c r="L34" s="18">
        <f>'6～28頁'!M1036</f>
        <v>334.09999999999991</v>
      </c>
      <c r="M34" s="18">
        <f>'6～28頁'!N1036</f>
        <v>299.59999999999997</v>
      </c>
      <c r="N34" s="18">
        <f>'6～28頁'!O1036</f>
        <v>297.89999999999998</v>
      </c>
      <c r="O34" s="18">
        <f>'6～28頁'!P1036</f>
        <v>321.7</v>
      </c>
      <c r="P34" s="18">
        <f t="shared" si="10"/>
        <v>2437.6999999999998</v>
      </c>
      <c r="Q34" s="18">
        <f t="shared" si="11"/>
        <v>7111.0000000000009</v>
      </c>
      <c r="R34" s="18">
        <f>'6～28頁'!R1042</f>
        <v>7068.3</v>
      </c>
      <c r="S34" s="487">
        <f>Q34/R34*100</f>
        <v>100.60410565482508</v>
      </c>
      <c r="T34" s="300">
        <v>10264.5</v>
      </c>
      <c r="U34" s="222">
        <f t="shared" si="4"/>
        <v>69.277607287252181</v>
      </c>
    </row>
    <row r="35" spans="1:21" ht="15.75" customHeight="1" x14ac:dyDescent="0.2">
      <c r="A35" s="612"/>
      <c r="B35" s="20" t="s">
        <v>43</v>
      </c>
      <c r="C35" s="21">
        <f>'6～28頁'!E1037</f>
        <v>57.600000000000016</v>
      </c>
      <c r="D35" s="21">
        <f>'6～28頁'!F1037</f>
        <v>85.600000000000009</v>
      </c>
      <c r="E35" s="21">
        <f>'6～28頁'!G1037</f>
        <v>86.000000000000014</v>
      </c>
      <c r="F35" s="21">
        <f>'6～28頁'!H1037</f>
        <v>161.19999999999999</v>
      </c>
      <c r="G35" s="21">
        <f>'6～28頁'!I1037</f>
        <v>221.19999999999996</v>
      </c>
      <c r="H35" s="21">
        <f>'6～28頁'!J1037</f>
        <v>102.49999999999999</v>
      </c>
      <c r="I35" s="21">
        <f t="shared" si="9"/>
        <v>714.1</v>
      </c>
      <c r="J35" s="21">
        <f>'6～28頁'!K1037</f>
        <v>118.8</v>
      </c>
      <c r="K35" s="21">
        <f>'6～28頁'!L1037</f>
        <v>65.900000000000006</v>
      </c>
      <c r="L35" s="21">
        <f>'6～28頁'!M1037</f>
        <v>75</v>
      </c>
      <c r="M35" s="21">
        <f>'6～28頁'!N1037</f>
        <v>42.3</v>
      </c>
      <c r="N35" s="21">
        <f>'6～28頁'!O1037</f>
        <v>44.2</v>
      </c>
      <c r="O35" s="21">
        <f>'6～28頁'!P1037</f>
        <v>43.000000000000007</v>
      </c>
      <c r="P35" s="21">
        <f t="shared" si="10"/>
        <v>389.2</v>
      </c>
      <c r="Q35" s="21">
        <f t="shared" si="11"/>
        <v>1103.3</v>
      </c>
      <c r="R35" s="21">
        <f>'6～28頁'!R1043</f>
        <v>1268.4000000000001</v>
      </c>
      <c r="S35" s="488">
        <f t="shared" si="3"/>
        <v>86.983601387574879</v>
      </c>
      <c r="T35" s="301">
        <v>2782.2999999999997</v>
      </c>
      <c r="U35" s="223">
        <f t="shared" si="4"/>
        <v>39.654242892570899</v>
      </c>
    </row>
    <row r="36" spans="1:21" ht="15.75" customHeight="1" x14ac:dyDescent="0.2">
      <c r="A36" s="612"/>
      <c r="B36" s="20" t="s">
        <v>44</v>
      </c>
      <c r="C36" s="21">
        <f>'6～28頁'!E1038</f>
        <v>402.00000000000006</v>
      </c>
      <c r="D36" s="21">
        <f>'6～28頁'!F1038</f>
        <v>619.60000000000014</v>
      </c>
      <c r="E36" s="21">
        <f>'6～28頁'!G1038</f>
        <v>514.60000000000014</v>
      </c>
      <c r="F36" s="21">
        <f>'6～28頁'!H1038</f>
        <v>840.19999999999993</v>
      </c>
      <c r="G36" s="21">
        <f>'6～28頁'!I1038</f>
        <v>973.89999999999986</v>
      </c>
      <c r="H36" s="21">
        <f>'6～28頁'!J1038</f>
        <v>608.9</v>
      </c>
      <c r="I36" s="21">
        <f t="shared" si="9"/>
        <v>3959.2000000000003</v>
      </c>
      <c r="J36" s="21">
        <f>'6～28頁'!K1038</f>
        <v>634.49999999999989</v>
      </c>
      <c r="K36" s="21">
        <f>'6～28頁'!L1038</f>
        <v>365.2</v>
      </c>
      <c r="L36" s="21">
        <f>'6～28頁'!M1038</f>
        <v>259.10000000000002</v>
      </c>
      <c r="M36" s="21">
        <f>'6～28頁'!N1038</f>
        <v>257.3</v>
      </c>
      <c r="N36" s="21">
        <f>'6～28頁'!O1038</f>
        <v>253.70000000000002</v>
      </c>
      <c r="O36" s="21">
        <f>'6～28頁'!P1038</f>
        <v>278.69999999999993</v>
      </c>
      <c r="P36" s="21">
        <f t="shared" si="10"/>
        <v>2048.4999999999995</v>
      </c>
      <c r="Q36" s="21">
        <f t="shared" si="11"/>
        <v>6007.7</v>
      </c>
      <c r="R36" s="21">
        <f>'6～28頁'!R1044</f>
        <v>5799.9000000000005</v>
      </c>
      <c r="S36" s="488">
        <f t="shared" si="3"/>
        <v>103.58282039345505</v>
      </c>
      <c r="T36" s="301">
        <v>7482.2000000000007</v>
      </c>
      <c r="U36" s="223">
        <f t="shared" si="4"/>
        <v>80.293229264120171</v>
      </c>
    </row>
    <row r="37" spans="1:21" ht="15.75" customHeight="1" x14ac:dyDescent="0.2">
      <c r="A37" s="612"/>
      <c r="B37" s="20" t="s">
        <v>45</v>
      </c>
      <c r="C37" s="21">
        <f>'6～28頁'!E1039</f>
        <v>378.39999999999992</v>
      </c>
      <c r="D37" s="21">
        <f>'6～28頁'!F1039</f>
        <v>625.79999999999984</v>
      </c>
      <c r="E37" s="21">
        <f>'6～28頁'!G1039</f>
        <v>525.80000000000007</v>
      </c>
      <c r="F37" s="21">
        <f>'6～28頁'!H1039</f>
        <v>872.29999999999984</v>
      </c>
      <c r="G37" s="21">
        <f>'6～28頁'!I1039</f>
        <v>1051.1000000000001</v>
      </c>
      <c r="H37" s="21">
        <f>'6～28頁'!J1039</f>
        <v>615.4</v>
      </c>
      <c r="I37" s="21">
        <f t="shared" si="9"/>
        <v>4068.7999999999997</v>
      </c>
      <c r="J37" s="21">
        <f>'6～28頁'!K1039</f>
        <v>635.69999999999982</v>
      </c>
      <c r="K37" s="21">
        <f>'6～28頁'!L1039</f>
        <v>329.89999999999992</v>
      </c>
      <c r="L37" s="21">
        <f>'6～28頁'!M1039</f>
        <v>230.9</v>
      </c>
      <c r="M37" s="21">
        <f>'6～28頁'!N1039</f>
        <v>213.70000000000002</v>
      </c>
      <c r="N37" s="21">
        <f>'6～28頁'!O1039</f>
        <v>235.00000000000003</v>
      </c>
      <c r="O37" s="21">
        <f>'6～28頁'!P1039</f>
        <v>235.1</v>
      </c>
      <c r="P37" s="21">
        <f t="shared" si="10"/>
        <v>1880.2999999999997</v>
      </c>
      <c r="Q37" s="21">
        <f>I37+P37</f>
        <v>5949.0999999999995</v>
      </c>
      <c r="R37" s="21">
        <f>'6～28頁'!R1045</f>
        <v>6058.3</v>
      </c>
      <c r="S37" s="488">
        <f t="shared" si="3"/>
        <v>98.197514154135632</v>
      </c>
      <c r="T37" s="301">
        <v>8550.2000000000007</v>
      </c>
      <c r="U37" s="223">
        <f t="shared" si="4"/>
        <v>69.578489392060987</v>
      </c>
    </row>
    <row r="38" spans="1:21" ht="15.75" customHeight="1" x14ac:dyDescent="0.2">
      <c r="A38" s="612"/>
      <c r="B38" s="20" t="s">
        <v>46</v>
      </c>
      <c r="C38" s="21">
        <f>'6～28頁'!E1040</f>
        <v>81.199999999999989</v>
      </c>
      <c r="D38" s="21">
        <f>'6～28頁'!F1040</f>
        <v>79.400000000000006</v>
      </c>
      <c r="E38" s="21">
        <f>'6～28頁'!G1040</f>
        <v>74.799999999999983</v>
      </c>
      <c r="F38" s="21">
        <f>'6～28頁'!H1040</f>
        <v>129.1</v>
      </c>
      <c r="G38" s="21">
        <f>'6～28頁'!I1040</f>
        <v>144</v>
      </c>
      <c r="H38" s="21">
        <f>'6～28頁'!J1040</f>
        <v>95.999999999999972</v>
      </c>
      <c r="I38" s="21">
        <f t="shared" si="9"/>
        <v>604.5</v>
      </c>
      <c r="J38" s="21">
        <f>'6～28頁'!K1040</f>
        <v>117.6</v>
      </c>
      <c r="K38" s="21">
        <f>'6～28頁'!L1040</f>
        <v>101.20000000000002</v>
      </c>
      <c r="L38" s="21">
        <f>'6～28頁'!M1040</f>
        <v>103.19999999999999</v>
      </c>
      <c r="M38" s="21">
        <f>'6～28頁'!N1040</f>
        <v>85.899999999999977</v>
      </c>
      <c r="N38" s="21">
        <f>'6～28頁'!O1040</f>
        <v>62.900000000000006</v>
      </c>
      <c r="O38" s="21">
        <f>'6～28頁'!P1040</f>
        <v>86.600000000000009</v>
      </c>
      <c r="P38" s="21">
        <f>SUM(J38:O38)</f>
        <v>557.4</v>
      </c>
      <c r="Q38" s="21">
        <f>I38+P38</f>
        <v>1161.9000000000001</v>
      </c>
      <c r="R38" s="21">
        <f>'6～28頁'!R1046</f>
        <v>1009.9999999999998</v>
      </c>
      <c r="S38" s="488">
        <f t="shared" si="3"/>
        <v>115.03960396039608</v>
      </c>
      <c r="T38" s="301">
        <v>1714.3</v>
      </c>
      <c r="U38" s="223">
        <f t="shared" si="4"/>
        <v>67.77693519220675</v>
      </c>
    </row>
    <row r="39" spans="1:21" ht="15.75" customHeight="1" thickBot="1" x14ac:dyDescent="0.25">
      <c r="A39" s="613"/>
      <c r="B39" s="10" t="s">
        <v>47</v>
      </c>
      <c r="C39" s="23">
        <f>'6～28頁'!E1041</f>
        <v>95.8</v>
      </c>
      <c r="D39" s="23">
        <f>'6～28頁'!F1041</f>
        <v>95.199999999999989</v>
      </c>
      <c r="E39" s="23">
        <f>'6～28頁'!G1041</f>
        <v>91.899999999999991</v>
      </c>
      <c r="F39" s="23">
        <f>'6～28頁'!H1041</f>
        <v>155.4</v>
      </c>
      <c r="G39" s="23">
        <f>'6～28頁'!I1041</f>
        <v>178.49999999999994</v>
      </c>
      <c r="H39" s="23">
        <f>'6～28頁'!J1041</f>
        <v>117.6</v>
      </c>
      <c r="I39" s="23">
        <f t="shared" si="9"/>
        <v>734.4</v>
      </c>
      <c r="J39" s="23">
        <f>'6～28頁'!K1041</f>
        <v>136.29999999999998</v>
      </c>
      <c r="K39" s="23">
        <f>'6～28頁'!L1041</f>
        <v>120.8</v>
      </c>
      <c r="L39" s="23">
        <f>'6～28頁'!M1041</f>
        <v>125.3</v>
      </c>
      <c r="M39" s="23">
        <f>'6～28頁'!N1041</f>
        <v>101.59999999999998</v>
      </c>
      <c r="N39" s="23">
        <f>'6～28頁'!O1041</f>
        <v>76.299999999999983</v>
      </c>
      <c r="O39" s="23">
        <f>'6～28頁'!P1041</f>
        <v>102.7</v>
      </c>
      <c r="P39" s="23">
        <f t="shared" si="10"/>
        <v>663</v>
      </c>
      <c r="Q39" s="23">
        <f t="shared" si="11"/>
        <v>1397.4</v>
      </c>
      <c r="R39" s="23">
        <f>'6～28頁'!R1047</f>
        <v>1216.1000000000001</v>
      </c>
      <c r="S39" s="489">
        <f t="shared" si="3"/>
        <v>114.90831346106405</v>
      </c>
      <c r="T39" s="486">
        <v>2100</v>
      </c>
      <c r="U39" s="224">
        <f t="shared" si="4"/>
        <v>66.542857142857144</v>
      </c>
    </row>
    <row r="40" spans="1:21" ht="15.75" customHeight="1" x14ac:dyDescent="0.2">
      <c r="A40" s="611" t="s">
        <v>20</v>
      </c>
      <c r="B40" s="11" t="s">
        <v>42</v>
      </c>
      <c r="C40" s="18">
        <f>'6～28頁'!E1168</f>
        <v>345.00000000000006</v>
      </c>
      <c r="D40" s="18">
        <f>'6～28頁'!F1168</f>
        <v>365.70000000000005</v>
      </c>
      <c r="E40" s="18">
        <f>'6～28頁'!G1168</f>
        <v>357.9</v>
      </c>
      <c r="F40" s="18">
        <f>'6～28頁'!H1168</f>
        <v>712.5</v>
      </c>
      <c r="G40" s="18">
        <f>'6～28頁'!I1168</f>
        <v>863.5</v>
      </c>
      <c r="H40" s="18">
        <f>'6～28頁'!J1168</f>
        <v>612.79999999999995</v>
      </c>
      <c r="I40" s="18">
        <f t="shared" si="9"/>
        <v>3257.3999999999996</v>
      </c>
      <c r="J40" s="18">
        <f>'6～28頁'!K1168</f>
        <v>605</v>
      </c>
      <c r="K40" s="18">
        <f>'6～28頁'!L1168</f>
        <v>416.40000000000003</v>
      </c>
      <c r="L40" s="18">
        <f>'6～28頁'!M1168</f>
        <v>321.39999999999998</v>
      </c>
      <c r="M40" s="18">
        <f>'6～28頁'!N1168</f>
        <v>278</v>
      </c>
      <c r="N40" s="18">
        <f>'6～28頁'!O1168</f>
        <v>464.49999999999989</v>
      </c>
      <c r="O40" s="18">
        <f>'6～28頁'!P1168</f>
        <v>302.59999999999997</v>
      </c>
      <c r="P40" s="18">
        <f t="shared" si="10"/>
        <v>2387.9</v>
      </c>
      <c r="Q40" s="18">
        <f t="shared" si="11"/>
        <v>5645.2999999999993</v>
      </c>
      <c r="R40" s="18">
        <f>'6～28頁'!R1168</f>
        <v>5368.8000000000011</v>
      </c>
      <c r="S40" s="487">
        <f>Q40/R40*100</f>
        <v>105.15012665772609</v>
      </c>
      <c r="T40" s="300">
        <v>10111.799999999999</v>
      </c>
      <c r="U40" s="222">
        <f t="shared" si="4"/>
        <v>55.828833639905852</v>
      </c>
    </row>
    <row r="41" spans="1:21" ht="15.75" customHeight="1" x14ac:dyDescent="0.2">
      <c r="A41" s="612"/>
      <c r="B41" s="20" t="s">
        <v>43</v>
      </c>
      <c r="C41" s="21">
        <f>'6～28頁'!E1169</f>
        <v>68.2</v>
      </c>
      <c r="D41" s="21">
        <f>'6～28頁'!F1169</f>
        <v>66.399999999999991</v>
      </c>
      <c r="E41" s="21">
        <f>'6～28頁'!G1169</f>
        <v>90.2</v>
      </c>
      <c r="F41" s="21">
        <f>'6～28頁'!H1169</f>
        <v>217.51</v>
      </c>
      <c r="G41" s="21">
        <f>'6～28頁'!I1169</f>
        <v>299</v>
      </c>
      <c r="H41" s="21">
        <f>'6～28頁'!J1169</f>
        <v>203.8</v>
      </c>
      <c r="I41" s="21">
        <f t="shared" si="9"/>
        <v>945.1099999999999</v>
      </c>
      <c r="J41" s="21">
        <f>'6～28頁'!K1169</f>
        <v>163.20000000000002</v>
      </c>
      <c r="K41" s="21">
        <f>'6～28頁'!L1169</f>
        <v>95.90000000000002</v>
      </c>
      <c r="L41" s="21">
        <f>'6～28頁'!M1169</f>
        <v>63.699999999999996</v>
      </c>
      <c r="M41" s="21">
        <f>'6～28頁'!N1169</f>
        <v>44.7</v>
      </c>
      <c r="N41" s="21">
        <f>'6～28頁'!O1169</f>
        <v>118.6</v>
      </c>
      <c r="O41" s="21">
        <f>'6～28頁'!P1169</f>
        <v>64.5</v>
      </c>
      <c r="P41" s="21">
        <f t="shared" si="10"/>
        <v>550.6</v>
      </c>
      <c r="Q41" s="21">
        <f t="shared" si="11"/>
        <v>1495.71</v>
      </c>
      <c r="R41" s="21">
        <f>'6～28頁'!R1169</f>
        <v>1394.5</v>
      </c>
      <c r="S41" s="488">
        <f t="shared" si="3"/>
        <v>107.2577984940839</v>
      </c>
      <c r="T41" s="301">
        <v>3511.4</v>
      </c>
      <c r="U41" s="223">
        <f t="shared" si="4"/>
        <v>42.595830722788634</v>
      </c>
    </row>
    <row r="42" spans="1:21" ht="15.75" customHeight="1" x14ac:dyDescent="0.2">
      <c r="A42" s="612"/>
      <c r="B42" s="20" t="s">
        <v>44</v>
      </c>
      <c r="C42" s="21">
        <f>'6～28頁'!E1170</f>
        <v>276.8</v>
      </c>
      <c r="D42" s="21">
        <f>'6～28頁'!F1170</f>
        <v>299.29999999999995</v>
      </c>
      <c r="E42" s="21">
        <f>'6～28頁'!G1170</f>
        <v>267.70000000000005</v>
      </c>
      <c r="F42" s="21">
        <f>'6～28頁'!H1170</f>
        <v>494.98999999999995</v>
      </c>
      <c r="G42" s="21">
        <f>'6～28頁'!I1170</f>
        <v>564.5</v>
      </c>
      <c r="H42" s="21">
        <f>'6～28頁'!J1170</f>
        <v>409</v>
      </c>
      <c r="I42" s="21">
        <f t="shared" si="9"/>
        <v>2312.29</v>
      </c>
      <c r="J42" s="21">
        <f>'6～28頁'!K1170</f>
        <v>441.80000000000007</v>
      </c>
      <c r="K42" s="21">
        <f>'6～28頁'!L1170</f>
        <v>320.5</v>
      </c>
      <c r="L42" s="21">
        <f>'6～28頁'!M1170</f>
        <v>257.7</v>
      </c>
      <c r="M42" s="21">
        <f>'6～28頁'!N1170</f>
        <v>233.3</v>
      </c>
      <c r="N42" s="21">
        <f>'6～28頁'!O1170</f>
        <v>345.90000000000003</v>
      </c>
      <c r="O42" s="21">
        <f>'6～28頁'!P1170</f>
        <v>238.1</v>
      </c>
      <c r="P42" s="21">
        <f t="shared" si="10"/>
        <v>1837.3</v>
      </c>
      <c r="Q42" s="21">
        <f t="shared" si="11"/>
        <v>4149.59</v>
      </c>
      <c r="R42" s="21">
        <f>'6～28頁'!R1170</f>
        <v>3974.2999999999997</v>
      </c>
      <c r="S42" s="488">
        <f t="shared" si="3"/>
        <v>104.41058802808043</v>
      </c>
      <c r="T42" s="301">
        <v>6600.4</v>
      </c>
      <c r="U42" s="223">
        <f t="shared" si="4"/>
        <v>62.868765529361859</v>
      </c>
    </row>
    <row r="43" spans="1:21" ht="15.75" customHeight="1" x14ac:dyDescent="0.2">
      <c r="A43" s="612"/>
      <c r="B43" s="20" t="s">
        <v>45</v>
      </c>
      <c r="C43" s="21">
        <f>'6～28頁'!E1171</f>
        <v>277.59999999999997</v>
      </c>
      <c r="D43" s="21">
        <f>'6～28頁'!F1171</f>
        <v>318.09999999999997</v>
      </c>
      <c r="E43" s="21">
        <f>'6～28頁'!G1171</f>
        <v>310.19999999999993</v>
      </c>
      <c r="F43" s="21">
        <f>'6～28頁'!H1171</f>
        <v>616.29999999999995</v>
      </c>
      <c r="G43" s="21">
        <f>'6～28頁'!I1171</f>
        <v>752.5</v>
      </c>
      <c r="H43" s="21">
        <f>'6～28頁'!J1171</f>
        <v>513.29999999999995</v>
      </c>
      <c r="I43" s="21">
        <f t="shared" si="9"/>
        <v>2788</v>
      </c>
      <c r="J43" s="21">
        <f>'6～28頁'!K1171</f>
        <v>507.80000000000007</v>
      </c>
      <c r="K43" s="21">
        <f>'6～28頁'!L1171</f>
        <v>320.50000000000006</v>
      </c>
      <c r="L43" s="21">
        <f>'6～28頁'!M1171</f>
        <v>240</v>
      </c>
      <c r="M43" s="21">
        <f>'6～28頁'!N1171</f>
        <v>224.1</v>
      </c>
      <c r="N43" s="21">
        <f>'6～28頁'!O1171</f>
        <v>376.50000000000006</v>
      </c>
      <c r="O43" s="21">
        <f>'6～28頁'!P1171</f>
        <v>232</v>
      </c>
      <c r="P43" s="21">
        <f t="shared" si="10"/>
        <v>1900.9</v>
      </c>
      <c r="Q43" s="21">
        <f t="shared" si="11"/>
        <v>4688.8999999999996</v>
      </c>
      <c r="R43" s="21">
        <f>'6～28頁'!R1171</f>
        <v>4517.2000000000007</v>
      </c>
      <c r="S43" s="488">
        <f t="shared" si="3"/>
        <v>103.80102718498183</v>
      </c>
      <c r="T43" s="301">
        <v>8337.2000000000007</v>
      </c>
      <c r="U43" s="223">
        <f t="shared" si="4"/>
        <v>56.240704313198663</v>
      </c>
    </row>
    <row r="44" spans="1:21" ht="15.75" customHeight="1" x14ac:dyDescent="0.2">
      <c r="A44" s="612"/>
      <c r="B44" s="20" t="s">
        <v>46</v>
      </c>
      <c r="C44" s="21">
        <f>'6～28頁'!E1172</f>
        <v>67.399999999999991</v>
      </c>
      <c r="D44" s="21">
        <f>'6～28頁'!F1172</f>
        <v>47.599999999999994</v>
      </c>
      <c r="E44" s="21">
        <f>'6～28頁'!G1172</f>
        <v>47.699999999999996</v>
      </c>
      <c r="F44" s="21">
        <f>'6～28頁'!H1172</f>
        <v>96.199999999999989</v>
      </c>
      <c r="G44" s="21">
        <f>'6～28頁'!I1172</f>
        <v>111</v>
      </c>
      <c r="H44" s="21">
        <f>'6～28頁'!J1172</f>
        <v>99.499999999999986</v>
      </c>
      <c r="I44" s="21">
        <f t="shared" si="9"/>
        <v>469.4</v>
      </c>
      <c r="J44" s="21">
        <f>'6～28頁'!K1172</f>
        <v>97.200000000000017</v>
      </c>
      <c r="K44" s="21">
        <f>'6～28頁'!L1172</f>
        <v>95.9</v>
      </c>
      <c r="L44" s="21">
        <f>'6～28頁'!M1172</f>
        <v>81.40000000000002</v>
      </c>
      <c r="M44" s="21">
        <f>'6～28頁'!N1172</f>
        <v>53.900000000000006</v>
      </c>
      <c r="N44" s="21">
        <f>'6～28頁'!O1172</f>
        <v>88</v>
      </c>
      <c r="O44" s="21">
        <f>'6～28頁'!P1172</f>
        <v>70.599999999999994</v>
      </c>
      <c r="P44" s="21">
        <f t="shared" si="10"/>
        <v>487.00000000000011</v>
      </c>
      <c r="Q44" s="21">
        <f t="shared" si="11"/>
        <v>956.40000000000009</v>
      </c>
      <c r="R44" s="21">
        <f>'6～28頁'!R1172</f>
        <v>851.6</v>
      </c>
      <c r="S44" s="488">
        <f t="shared" si="3"/>
        <v>112.30624706434946</v>
      </c>
      <c r="T44" s="301">
        <v>1774.6000000000004</v>
      </c>
      <c r="U44" s="223">
        <f t="shared" si="4"/>
        <v>53.893835230474465</v>
      </c>
    </row>
    <row r="45" spans="1:21" ht="15.75" customHeight="1" thickBot="1" x14ac:dyDescent="0.25">
      <c r="A45" s="613"/>
      <c r="B45" s="10" t="s">
        <v>47</v>
      </c>
      <c r="C45" s="23">
        <f>'6～28頁'!E1173</f>
        <v>78.500000000000014</v>
      </c>
      <c r="D45" s="23">
        <f>'6～28頁'!F1173</f>
        <v>56.8</v>
      </c>
      <c r="E45" s="23">
        <f>'6～28頁'!G1173</f>
        <v>57.999999999999993</v>
      </c>
      <c r="F45" s="23">
        <f>'6～28頁'!H1173</f>
        <v>112.89999999999999</v>
      </c>
      <c r="G45" s="23">
        <f>'6～28頁'!I1173</f>
        <v>128.6</v>
      </c>
      <c r="H45" s="23">
        <f>'6～28頁'!J1173</f>
        <v>114.7</v>
      </c>
      <c r="I45" s="23">
        <f t="shared" si="9"/>
        <v>549.5</v>
      </c>
      <c r="J45" s="23">
        <f>'6～28頁'!K1173</f>
        <v>112.50000000000001</v>
      </c>
      <c r="K45" s="23">
        <f>'6～28頁'!L1173</f>
        <v>112.50000000000001</v>
      </c>
      <c r="L45" s="23">
        <f>'6～28頁'!M1173</f>
        <v>104.10000000000001</v>
      </c>
      <c r="M45" s="23">
        <f>'6～28頁'!N1173</f>
        <v>65.7</v>
      </c>
      <c r="N45" s="23">
        <f>'6～28頁'!O1173</f>
        <v>109.3</v>
      </c>
      <c r="O45" s="23">
        <f>'6～28頁'!P1173</f>
        <v>85.4</v>
      </c>
      <c r="P45" s="23">
        <f t="shared" si="10"/>
        <v>589.5</v>
      </c>
      <c r="Q45" s="23">
        <f t="shared" si="11"/>
        <v>1139</v>
      </c>
      <c r="R45" s="23">
        <f>'6～28頁'!R1173</f>
        <v>1012.3</v>
      </c>
      <c r="S45" s="489">
        <f t="shared" si="3"/>
        <v>112.51605255359082</v>
      </c>
      <c r="T45" s="486">
        <v>2029.5</v>
      </c>
      <c r="U45" s="224">
        <f t="shared" si="4"/>
        <v>56.12219758561222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6"/>
  <pageMargins left="0.6692913385826772" right="0.39370078740157483" top="0.70866141732283472" bottom="0.59055118110236227" header="0.62992125984251968" footer="0.35433070866141736"/>
  <pageSetup paperSize="9" scale="64" firstPageNumber="2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R92"/>
  <sheetViews>
    <sheetView view="pageBreakPreview" zoomScale="70" zoomScaleNormal="80" zoomScaleSheetLayoutView="70" workbookViewId="0">
      <pane xSplit="3" ySplit="4" topLeftCell="D32" activePane="bottomRight" state="frozen"/>
      <selection activeCell="N11" sqref="N11"/>
      <selection pane="topRight" activeCell="N11" sqref="N11"/>
      <selection pane="bottomLeft" activeCell="N11" sqref="N11"/>
      <selection pane="bottomRight" activeCell="M79" sqref="M79:P79"/>
    </sheetView>
  </sheetViews>
  <sheetFormatPr defaultColWidth="9.453125" defaultRowHeight="13.5" customHeight="1" x14ac:dyDescent="0.2"/>
  <cols>
    <col min="1" max="1" width="10.6328125" customWidth="1"/>
    <col min="2" max="3" width="7.6328125" customWidth="1"/>
    <col min="4" max="17" width="8.6328125" customWidth="1"/>
    <col min="18" max="18" width="11.90625" style="505" customWidth="1"/>
    <col min="25" max="25" width="9.26953125" customWidth="1"/>
    <col min="26" max="26" width="8.26953125" customWidth="1"/>
  </cols>
  <sheetData>
    <row r="1" spans="1:18" ht="27" customHeight="1" x14ac:dyDescent="0.3">
      <c r="A1" s="1" t="s">
        <v>396</v>
      </c>
    </row>
    <row r="2" spans="1:18" s="46" customFormat="1" ht="18" customHeight="1" thickBot="1" x14ac:dyDescent="0.25">
      <c r="R2" s="490" t="s">
        <v>2</v>
      </c>
    </row>
    <row r="3" spans="1:18" ht="15" customHeight="1" x14ac:dyDescent="0.2">
      <c r="A3" s="642" t="s">
        <v>24</v>
      </c>
      <c r="B3" s="642" t="s">
        <v>25</v>
      </c>
      <c r="C3" s="642"/>
      <c r="D3" s="644" t="s">
        <v>48</v>
      </c>
      <c r="E3" s="624"/>
      <c r="F3" s="624" t="s">
        <v>49</v>
      </c>
      <c r="G3" s="624"/>
      <c r="H3" s="624"/>
      <c r="I3" s="626"/>
      <c r="J3" s="642" t="s">
        <v>50</v>
      </c>
      <c r="K3" s="644" t="s">
        <v>51</v>
      </c>
      <c r="L3" s="624"/>
      <c r="M3" s="624" t="s">
        <v>52</v>
      </c>
      <c r="N3" s="624"/>
      <c r="O3" s="624"/>
      <c r="P3" s="626"/>
      <c r="Q3" s="642" t="s">
        <v>53</v>
      </c>
      <c r="R3" s="640" t="s">
        <v>54</v>
      </c>
    </row>
    <row r="4" spans="1:18" ht="15" customHeight="1" thickBot="1" x14ac:dyDescent="0.25">
      <c r="A4" s="643"/>
      <c r="B4" s="643"/>
      <c r="C4" s="643"/>
      <c r="D4" s="24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6" t="s">
        <v>31</v>
      </c>
      <c r="J4" s="643"/>
      <c r="K4" s="24" t="s">
        <v>33</v>
      </c>
      <c r="L4" s="25" t="s">
        <v>34</v>
      </c>
      <c r="M4" s="25" t="s">
        <v>35</v>
      </c>
      <c r="N4" s="25" t="s">
        <v>36</v>
      </c>
      <c r="O4" s="25" t="s">
        <v>37</v>
      </c>
      <c r="P4" s="26" t="s">
        <v>38</v>
      </c>
      <c r="Q4" s="643"/>
      <c r="R4" s="641"/>
    </row>
    <row r="5" spans="1:18" ht="15" customHeight="1" x14ac:dyDescent="0.2">
      <c r="A5" s="627" t="s">
        <v>12</v>
      </c>
      <c r="B5" s="642" t="s">
        <v>55</v>
      </c>
      <c r="C5" s="275" t="str">
        <f>'1頁'!B6</f>
        <v>Ｒ３年度</v>
      </c>
      <c r="D5" s="300">
        <f t="shared" ref="D5:R5" si="0">D17+D29+D41+D53+D69+D81</f>
        <v>5591.8</v>
      </c>
      <c r="E5" s="18">
        <f t="shared" si="0"/>
        <v>6967.4</v>
      </c>
      <c r="F5" s="18">
        <f t="shared" si="0"/>
        <v>5928.9000000000005</v>
      </c>
      <c r="G5" s="18">
        <f t="shared" si="0"/>
        <v>11348.599999999999</v>
      </c>
      <c r="H5" s="18">
        <f t="shared" si="0"/>
        <v>12053.1</v>
      </c>
      <c r="I5" s="19">
        <f t="shared" si="0"/>
        <v>7801.0999999999995</v>
      </c>
      <c r="J5" s="6">
        <f t="shared" si="0"/>
        <v>49690.900000000009</v>
      </c>
      <c r="K5" s="27">
        <f t="shared" si="0"/>
        <v>9007</v>
      </c>
      <c r="L5" s="18">
        <f t="shared" si="0"/>
        <v>6114.9999999999991</v>
      </c>
      <c r="M5" s="18">
        <f t="shared" si="0"/>
        <v>5517</v>
      </c>
      <c r="N5" s="18">
        <f t="shared" si="0"/>
        <v>5353.8000000000011</v>
      </c>
      <c r="O5" s="18">
        <f t="shared" si="0"/>
        <v>4561.8</v>
      </c>
      <c r="P5" s="19">
        <f t="shared" si="0"/>
        <v>5066.3999999999996</v>
      </c>
      <c r="Q5" s="6">
        <f t="shared" si="0"/>
        <v>35621</v>
      </c>
      <c r="R5" s="270">
        <f t="shared" si="0"/>
        <v>85311.900000000009</v>
      </c>
    </row>
    <row r="6" spans="1:18" ht="15" customHeight="1" x14ac:dyDescent="0.2">
      <c r="A6" s="628"/>
      <c r="B6" s="645"/>
      <c r="C6" s="276" t="str">
        <f>'1頁'!B7</f>
        <v>Ｒ２年度</v>
      </c>
      <c r="D6" s="301">
        <v>3297.0399999999995</v>
      </c>
      <c r="E6" s="21">
        <v>3682.18</v>
      </c>
      <c r="F6" s="21">
        <v>6016.3399999999992</v>
      </c>
      <c r="G6" s="21">
        <v>10691.34</v>
      </c>
      <c r="H6" s="21">
        <v>13383.87</v>
      </c>
      <c r="I6" s="22">
        <v>11292.669999999998</v>
      </c>
      <c r="J6" s="7">
        <v>48363.44000000001</v>
      </c>
      <c r="K6" s="28">
        <v>10163.5</v>
      </c>
      <c r="L6" s="21">
        <v>5854.8000000000011</v>
      </c>
      <c r="M6" s="21">
        <v>3918</v>
      </c>
      <c r="N6" s="21">
        <v>3925.2999999999993</v>
      </c>
      <c r="O6" s="21">
        <v>4079.6000000000004</v>
      </c>
      <c r="P6" s="22">
        <v>4758.3</v>
      </c>
      <c r="Q6" s="7">
        <v>32699.499999999996</v>
      </c>
      <c r="R6" s="269">
        <v>81062.94</v>
      </c>
    </row>
    <row r="7" spans="1:18" ht="15" customHeight="1" x14ac:dyDescent="0.2">
      <c r="A7" s="628"/>
      <c r="B7" s="646"/>
      <c r="C7" s="276" t="s">
        <v>417</v>
      </c>
      <c r="D7" s="301">
        <v>10265.1</v>
      </c>
      <c r="E7" s="21">
        <v>15820.8</v>
      </c>
      <c r="F7" s="21">
        <v>13838.499999999998</v>
      </c>
      <c r="G7" s="21">
        <v>18761.699999999997</v>
      </c>
      <c r="H7" s="21">
        <v>21992.9</v>
      </c>
      <c r="I7" s="22">
        <v>15976.200000000003</v>
      </c>
      <c r="J7" s="7">
        <v>96655.200000000012</v>
      </c>
      <c r="K7" s="28">
        <v>12220.2</v>
      </c>
      <c r="L7" s="21">
        <v>7408.199999999998</v>
      </c>
      <c r="M7" s="21">
        <v>7447.7</v>
      </c>
      <c r="N7" s="21">
        <v>8622.1</v>
      </c>
      <c r="O7" s="21">
        <v>7761.6</v>
      </c>
      <c r="P7" s="22">
        <v>3764.9</v>
      </c>
      <c r="Q7" s="7">
        <v>47224.69999999999</v>
      </c>
      <c r="R7" s="269">
        <v>143879.89999999997</v>
      </c>
    </row>
    <row r="8" spans="1:18" ht="15" customHeight="1" x14ac:dyDescent="0.2">
      <c r="A8" s="628"/>
      <c r="B8" s="647" t="s">
        <v>56</v>
      </c>
      <c r="C8" s="276" t="str">
        <f>$C$5</f>
        <v>Ｒ３年度</v>
      </c>
      <c r="D8" s="301">
        <f t="shared" ref="D8:R8" si="1">D5/$R5*100</f>
        <v>6.55453694033306</v>
      </c>
      <c r="E8" s="21">
        <f t="shared" si="1"/>
        <v>8.1669731889689476</v>
      </c>
      <c r="F8" s="21">
        <f t="shared" si="1"/>
        <v>6.9496752504632999</v>
      </c>
      <c r="G8" s="21">
        <f t="shared" si="1"/>
        <v>13.302481834304473</v>
      </c>
      <c r="H8" s="21">
        <f t="shared" si="1"/>
        <v>14.128275187869452</v>
      </c>
      <c r="I8" s="22">
        <f t="shared" si="1"/>
        <v>9.1442108310798371</v>
      </c>
      <c r="J8" s="7">
        <f t="shared" si="1"/>
        <v>58.246153233019079</v>
      </c>
      <c r="K8" s="28">
        <f t="shared" si="1"/>
        <v>10.557729929822216</v>
      </c>
      <c r="L8" s="21">
        <f t="shared" si="1"/>
        <v>7.1678159787790436</v>
      </c>
      <c r="M8" s="21">
        <f t="shared" si="1"/>
        <v>6.4668586680170046</v>
      </c>
      <c r="N8" s="21">
        <f t="shared" si="1"/>
        <v>6.2755606193274334</v>
      </c>
      <c r="O8" s="21">
        <f t="shared" si="1"/>
        <v>5.3472024418633275</v>
      </c>
      <c r="P8" s="22">
        <f t="shared" si="1"/>
        <v>5.9386791291718959</v>
      </c>
      <c r="Q8" s="7">
        <f t="shared" si="1"/>
        <v>41.753846766980921</v>
      </c>
      <c r="R8" s="269">
        <f t="shared" si="1"/>
        <v>100</v>
      </c>
    </row>
    <row r="9" spans="1:18" ht="15" customHeight="1" x14ac:dyDescent="0.2">
      <c r="A9" s="628"/>
      <c r="B9" s="645"/>
      <c r="C9" s="304" t="str">
        <f>$C$6</f>
        <v>Ｒ２年度</v>
      </c>
      <c r="D9" s="301">
        <f t="shared" ref="D9:R9" si="2">D6/$R6*100</f>
        <v>4.0672593419384979</v>
      </c>
      <c r="E9" s="21">
        <f t="shared" si="2"/>
        <v>4.5423716435648647</v>
      </c>
      <c r="F9" s="21">
        <f t="shared" si="2"/>
        <v>7.4218132231572138</v>
      </c>
      <c r="G9" s="21">
        <f t="shared" si="2"/>
        <v>13.188936892740383</v>
      </c>
      <c r="H9" s="21">
        <f t="shared" si="2"/>
        <v>16.510467051898193</v>
      </c>
      <c r="I9" s="22">
        <f t="shared" si="2"/>
        <v>13.930743197816412</v>
      </c>
      <c r="J9" s="7">
        <f t="shared" si="2"/>
        <v>59.661591351115575</v>
      </c>
      <c r="K9" s="28">
        <f t="shared" si="2"/>
        <v>12.537788538140857</v>
      </c>
      <c r="L9" s="21">
        <f t="shared" si="2"/>
        <v>7.2225359701979723</v>
      </c>
      <c r="M9" s="21">
        <f t="shared" si="2"/>
        <v>4.8332813983800733</v>
      </c>
      <c r="N9" s="21">
        <f t="shared" si="2"/>
        <v>4.8422867465700099</v>
      </c>
      <c r="O9" s="21">
        <f t="shared" si="2"/>
        <v>5.032632667899783</v>
      </c>
      <c r="P9" s="22">
        <f t="shared" si="2"/>
        <v>5.8698833276957387</v>
      </c>
      <c r="Q9" s="7">
        <f t="shared" si="2"/>
        <v>40.338408648884425</v>
      </c>
      <c r="R9" s="269">
        <f t="shared" si="2"/>
        <v>100</v>
      </c>
    </row>
    <row r="10" spans="1:18" ht="15" customHeight="1" thickBot="1" x14ac:dyDescent="0.25">
      <c r="A10" s="628"/>
      <c r="B10" s="643"/>
      <c r="C10" s="304" t="str">
        <f>$C$7</f>
        <v>R元年度</v>
      </c>
      <c r="D10" s="302">
        <v>7.1344920312010247</v>
      </c>
      <c r="E10" s="297">
        <v>10.995837500582086</v>
      </c>
      <c r="F10" s="297">
        <v>9.6180911996741738</v>
      </c>
      <c r="G10" s="297">
        <v>13.039833917037752</v>
      </c>
      <c r="H10" s="297">
        <v>15.285595833747456</v>
      </c>
      <c r="I10" s="298">
        <v>11.103844247876186</v>
      </c>
      <c r="J10" s="299">
        <v>67.177694730118688</v>
      </c>
      <c r="K10" s="296">
        <v>8.4933336762118987</v>
      </c>
      <c r="L10" s="297">
        <v>5.1488776403097303</v>
      </c>
      <c r="M10" s="297">
        <v>5.1763310928072661</v>
      </c>
      <c r="N10" s="297">
        <v>5.9925674121263661</v>
      </c>
      <c r="O10" s="297">
        <v>5.3944991621484322</v>
      </c>
      <c r="P10" s="298">
        <v>2.6166962862776533</v>
      </c>
      <c r="Q10" s="299">
        <v>32.82230526988134</v>
      </c>
      <c r="R10" s="491">
        <v>100</v>
      </c>
    </row>
    <row r="11" spans="1:18" ht="15" customHeight="1" x14ac:dyDescent="0.2">
      <c r="A11" s="628"/>
      <c r="B11" s="642" t="s">
        <v>57</v>
      </c>
      <c r="C11" s="275" t="str">
        <f>$C$5</f>
        <v>Ｒ３年度</v>
      </c>
      <c r="D11" s="636">
        <f>D5+E5</f>
        <v>12559.2</v>
      </c>
      <c r="E11" s="634"/>
      <c r="F11" s="634">
        <f>SUM(F5:I5)</f>
        <v>37131.699999999997</v>
      </c>
      <c r="G11" s="634"/>
      <c r="H11" s="634"/>
      <c r="I11" s="635"/>
      <c r="J11" s="6">
        <f>D11+F11</f>
        <v>49690.899999999994</v>
      </c>
      <c r="K11" s="633">
        <f>K5+L5</f>
        <v>15122</v>
      </c>
      <c r="L11" s="634"/>
      <c r="M11" s="634">
        <f>SUM(M5:P5)</f>
        <v>20499</v>
      </c>
      <c r="N11" s="634"/>
      <c r="O11" s="634"/>
      <c r="P11" s="635"/>
      <c r="Q11" s="6">
        <f>K11+M11</f>
        <v>35621</v>
      </c>
      <c r="R11" s="270">
        <f>J11+Q11</f>
        <v>85311.9</v>
      </c>
    </row>
    <row r="12" spans="1:18" ht="15" customHeight="1" x14ac:dyDescent="0.2">
      <c r="A12" s="628"/>
      <c r="B12" s="645"/>
      <c r="C12" s="276" t="str">
        <f>$C$6</f>
        <v>Ｒ２年度</v>
      </c>
      <c r="D12" s="623">
        <f>D6+E6</f>
        <v>6979.2199999999993</v>
      </c>
      <c r="E12" s="631"/>
      <c r="F12" s="631">
        <f>SUM(F6:I6)</f>
        <v>41384.22</v>
      </c>
      <c r="G12" s="631"/>
      <c r="H12" s="631"/>
      <c r="I12" s="632"/>
      <c r="J12" s="7">
        <f>D12+F12</f>
        <v>48363.44</v>
      </c>
      <c r="K12" s="630">
        <f>K6+L6</f>
        <v>16018.300000000001</v>
      </c>
      <c r="L12" s="631"/>
      <c r="M12" s="631">
        <f>SUM(M6:P6)</f>
        <v>16681.2</v>
      </c>
      <c r="N12" s="631"/>
      <c r="O12" s="631"/>
      <c r="P12" s="632"/>
      <c r="Q12" s="7">
        <f>K12+M12</f>
        <v>32699.5</v>
      </c>
      <c r="R12" s="269">
        <f>J12+Q12</f>
        <v>81062.94</v>
      </c>
    </row>
    <row r="13" spans="1:18" ht="15" customHeight="1" x14ac:dyDescent="0.2">
      <c r="A13" s="628"/>
      <c r="B13" s="646"/>
      <c r="C13" s="303" t="str">
        <f>$C$7</f>
        <v>R元年度</v>
      </c>
      <c r="D13" s="620">
        <v>26085.9</v>
      </c>
      <c r="E13" s="623"/>
      <c r="F13" s="619">
        <v>70569.3</v>
      </c>
      <c r="G13" s="620"/>
      <c r="H13" s="620"/>
      <c r="I13" s="621"/>
      <c r="J13" s="7">
        <v>96655.200000000012</v>
      </c>
      <c r="K13" s="622">
        <v>19628.399999999998</v>
      </c>
      <c r="L13" s="623"/>
      <c r="M13" s="619">
        <v>27596.300000000003</v>
      </c>
      <c r="N13" s="620"/>
      <c r="O13" s="620"/>
      <c r="P13" s="621"/>
      <c r="Q13" s="305">
        <v>47224.7</v>
      </c>
      <c r="R13" s="269">
        <v>143879.90000000002</v>
      </c>
    </row>
    <row r="14" spans="1:18" ht="15" customHeight="1" x14ac:dyDescent="0.2">
      <c r="A14" s="628"/>
      <c r="B14" s="647" t="s">
        <v>56</v>
      </c>
      <c r="C14" s="276" t="str">
        <f>$C$5</f>
        <v>Ｒ３年度</v>
      </c>
      <c r="D14" s="623">
        <f>D11/$R11*100</f>
        <v>14.721510129302009</v>
      </c>
      <c r="E14" s="631"/>
      <c r="F14" s="631">
        <f>F11/$R11*100</f>
        <v>43.524643103717068</v>
      </c>
      <c r="G14" s="631"/>
      <c r="H14" s="631"/>
      <c r="I14" s="632"/>
      <c r="J14" s="7">
        <f>J11/$R11*100</f>
        <v>58.246153233019072</v>
      </c>
      <c r="K14" s="630">
        <f>K11/$R11*100</f>
        <v>17.725545908601262</v>
      </c>
      <c r="L14" s="631"/>
      <c r="M14" s="631">
        <f>M11/$R11*100</f>
        <v>24.028300858379666</v>
      </c>
      <c r="N14" s="631"/>
      <c r="O14" s="631"/>
      <c r="P14" s="632"/>
      <c r="Q14" s="7">
        <f>Q11/$R11*100</f>
        <v>41.753846766980928</v>
      </c>
      <c r="R14" s="269">
        <v>100</v>
      </c>
    </row>
    <row r="15" spans="1:18" ht="15" customHeight="1" x14ac:dyDescent="0.2">
      <c r="A15" s="628"/>
      <c r="B15" s="645"/>
      <c r="C15" s="303" t="str">
        <f>$C$6</f>
        <v>Ｒ２年度</v>
      </c>
      <c r="D15" s="619">
        <f>D12/$R12*100</f>
        <v>8.6096309855033617</v>
      </c>
      <c r="E15" s="623"/>
      <c r="F15" s="631">
        <v>51.051960365612203</v>
      </c>
      <c r="G15" s="631"/>
      <c r="H15" s="631"/>
      <c r="I15" s="632"/>
      <c r="J15" s="7">
        <v>59.7</v>
      </c>
      <c r="K15" s="630">
        <v>19.760324508338829</v>
      </c>
      <c r="L15" s="631"/>
      <c r="M15" s="631">
        <v>20.578084140545606</v>
      </c>
      <c r="N15" s="631"/>
      <c r="O15" s="631"/>
      <c r="P15" s="632"/>
      <c r="Q15" s="493">
        <v>40.299999999999997</v>
      </c>
      <c r="R15" s="269">
        <v>100</v>
      </c>
    </row>
    <row r="16" spans="1:18" ht="15" customHeight="1" thickBot="1" x14ac:dyDescent="0.25">
      <c r="A16" s="629"/>
      <c r="B16" s="643"/>
      <c r="C16" s="304" t="str">
        <f>$C$7</f>
        <v>R元年度</v>
      </c>
      <c r="D16" s="616">
        <v>18.130329531783104</v>
      </c>
      <c r="E16" s="615"/>
      <c r="F16" s="637">
        <v>49.047365198335555</v>
      </c>
      <c r="G16" s="637"/>
      <c r="H16" s="637"/>
      <c r="I16" s="638"/>
      <c r="J16" s="7">
        <v>67.2</v>
      </c>
      <c r="K16" s="639">
        <v>13.642211316521625</v>
      </c>
      <c r="L16" s="637"/>
      <c r="M16" s="637">
        <v>19.180093953359712</v>
      </c>
      <c r="N16" s="637"/>
      <c r="O16" s="637"/>
      <c r="P16" s="638"/>
      <c r="Q16" s="493">
        <v>32.799999999999997</v>
      </c>
      <c r="R16" s="269">
        <v>100</v>
      </c>
    </row>
    <row r="17" spans="1:18" ht="15" customHeight="1" x14ac:dyDescent="0.2">
      <c r="A17" s="627" t="s">
        <v>302</v>
      </c>
      <c r="B17" s="642" t="s">
        <v>55</v>
      </c>
      <c r="C17" s="275" t="str">
        <f>$C$5</f>
        <v>Ｒ３年度</v>
      </c>
      <c r="D17" s="300">
        <f>'6～28頁'!E10</f>
        <v>3165.3</v>
      </c>
      <c r="E17" s="18">
        <f>'6～28頁'!F10</f>
        <v>3690.6000000000004</v>
      </c>
      <c r="F17" s="18">
        <f>'6～28頁'!G10</f>
        <v>3085.4</v>
      </c>
      <c r="G17" s="18">
        <f>'6～28頁'!H10</f>
        <v>5776.5</v>
      </c>
      <c r="H17" s="18">
        <f>'6～28頁'!I10</f>
        <v>6018.3</v>
      </c>
      <c r="I17" s="19">
        <f>'6～28頁'!J10</f>
        <v>3913.3999999999996</v>
      </c>
      <c r="J17" s="6">
        <f>SUM(D17:I17)</f>
        <v>25649.5</v>
      </c>
      <c r="K17" s="27">
        <f>'6～28頁'!K10</f>
        <v>4789.6000000000004</v>
      </c>
      <c r="L17" s="18">
        <f>'6～28頁'!L10</f>
        <v>3502.8999999999992</v>
      </c>
      <c r="M17" s="18">
        <f>'6～28頁'!M10</f>
        <v>3240.2</v>
      </c>
      <c r="N17" s="18">
        <f>'6～28頁'!N10</f>
        <v>3088.7000000000003</v>
      </c>
      <c r="O17" s="18">
        <f>'6～28頁'!O10</f>
        <v>2259.6</v>
      </c>
      <c r="P17" s="19">
        <f>'6～28頁'!P10</f>
        <v>2804.1</v>
      </c>
      <c r="Q17" s="6">
        <f>SUM(K17:P17)</f>
        <v>19685.099999999999</v>
      </c>
      <c r="R17" s="270">
        <f>J17+Q17</f>
        <v>45334.6</v>
      </c>
    </row>
    <row r="18" spans="1:18" ht="15" customHeight="1" x14ac:dyDescent="0.2">
      <c r="A18" s="628"/>
      <c r="B18" s="645"/>
      <c r="C18" s="276" t="str">
        <f>$C$6</f>
        <v>Ｒ２年度</v>
      </c>
      <c r="D18" s="301">
        <v>1913.4399999999998</v>
      </c>
      <c r="E18" s="21">
        <v>2115.58</v>
      </c>
      <c r="F18" s="21">
        <v>3325.9399999999996</v>
      </c>
      <c r="G18" s="21">
        <v>5445.14</v>
      </c>
      <c r="H18" s="21">
        <v>6738.77</v>
      </c>
      <c r="I18" s="22">
        <v>5546.57</v>
      </c>
      <c r="J18" s="7">
        <v>25085.439999999999</v>
      </c>
      <c r="K18" s="28">
        <v>5318.0999999999995</v>
      </c>
      <c r="L18" s="21">
        <v>3219.6</v>
      </c>
      <c r="M18" s="21">
        <v>2192.5000000000005</v>
      </c>
      <c r="N18" s="21">
        <v>2175.9999999999995</v>
      </c>
      <c r="O18" s="21">
        <v>2090.2000000000003</v>
      </c>
      <c r="P18" s="22">
        <v>2640.2000000000003</v>
      </c>
      <c r="Q18" s="7">
        <v>17636.599999999999</v>
      </c>
      <c r="R18" s="269">
        <v>42722.039999999994</v>
      </c>
    </row>
    <row r="19" spans="1:18" ht="15" customHeight="1" x14ac:dyDescent="0.2">
      <c r="A19" s="628"/>
      <c r="B19" s="646"/>
      <c r="C19" s="303" t="str">
        <f>$C$7</f>
        <v>R元年度</v>
      </c>
      <c r="D19" s="301">
        <v>6124.7999999999993</v>
      </c>
      <c r="E19" s="21">
        <v>8782</v>
      </c>
      <c r="F19" s="21">
        <v>7642.8</v>
      </c>
      <c r="G19" s="21">
        <v>9725.1999999999989</v>
      </c>
      <c r="H19" s="21">
        <v>11343.2</v>
      </c>
      <c r="I19" s="22">
        <v>8031.6</v>
      </c>
      <c r="J19" s="7">
        <v>51649.599999999999</v>
      </c>
      <c r="K19" s="28">
        <v>6687.4000000000015</v>
      </c>
      <c r="L19" s="21">
        <v>4393.3999999999987</v>
      </c>
      <c r="M19" s="21">
        <v>4484.0999999999995</v>
      </c>
      <c r="N19" s="21">
        <v>5302.4</v>
      </c>
      <c r="O19" s="21">
        <v>4166.1000000000004</v>
      </c>
      <c r="P19" s="22">
        <v>2258.1</v>
      </c>
      <c r="Q19" s="7">
        <v>27291.499999999993</v>
      </c>
      <c r="R19" s="269">
        <v>78941.099999999991</v>
      </c>
    </row>
    <row r="20" spans="1:18" ht="15" customHeight="1" x14ac:dyDescent="0.2">
      <c r="A20" s="628"/>
      <c r="B20" s="647" t="s">
        <v>56</v>
      </c>
      <c r="C20" s="276" t="str">
        <f>$C$5</f>
        <v>Ｒ３年度</v>
      </c>
      <c r="D20" s="301">
        <f t="shared" ref="D20:J20" si="3">D17/$R17*100</f>
        <v>6.9820843241144734</v>
      </c>
      <c r="E20" s="21">
        <f t="shared" si="3"/>
        <v>8.1408019481808598</v>
      </c>
      <c r="F20" s="21">
        <f t="shared" si="3"/>
        <v>6.8058392486092298</v>
      </c>
      <c r="G20" s="21">
        <f t="shared" si="3"/>
        <v>12.741923387434765</v>
      </c>
      <c r="H20" s="21">
        <f t="shared" si="3"/>
        <v>13.275290837461895</v>
      </c>
      <c r="I20" s="22">
        <f t="shared" si="3"/>
        <v>8.6322588045334019</v>
      </c>
      <c r="J20" s="7">
        <f t="shared" si="3"/>
        <v>56.578198550334626</v>
      </c>
      <c r="K20" s="28">
        <f t="shared" ref="K20:Q20" si="4">K17/$R17*100</f>
        <v>10.564998919147849</v>
      </c>
      <c r="L20" s="21">
        <f t="shared" si="4"/>
        <v>7.7267693990903181</v>
      </c>
      <c r="M20" s="21">
        <f t="shared" si="4"/>
        <v>7.1473002960211405</v>
      </c>
      <c r="N20" s="21">
        <f t="shared" si="4"/>
        <v>6.8131184569842906</v>
      </c>
      <c r="O20" s="21">
        <f t="shared" si="4"/>
        <v>4.9842724982684308</v>
      </c>
      <c r="P20" s="22">
        <f t="shared" si="4"/>
        <v>6.1853418801533486</v>
      </c>
      <c r="Q20" s="7">
        <f t="shared" si="4"/>
        <v>43.421801449665374</v>
      </c>
      <c r="R20" s="269">
        <v>100</v>
      </c>
    </row>
    <row r="21" spans="1:18" ht="15" customHeight="1" x14ac:dyDescent="0.2">
      <c r="A21" s="628"/>
      <c r="B21" s="645"/>
      <c r="C21" s="304" t="str">
        <f>$C$6</f>
        <v>Ｒ２年度</v>
      </c>
      <c r="D21" s="301">
        <f t="shared" ref="D21:J21" si="5">D18/$R18*100</f>
        <v>4.478812341358231</v>
      </c>
      <c r="E21" s="21">
        <f t="shared" si="5"/>
        <v>4.9519639043453925</v>
      </c>
      <c r="F21" s="21">
        <f t="shared" si="5"/>
        <v>7.7850683160261074</v>
      </c>
      <c r="G21" s="21">
        <f t="shared" si="5"/>
        <v>12.745505598515431</v>
      </c>
      <c r="H21" s="21">
        <f t="shared" si="5"/>
        <v>15.773521114628425</v>
      </c>
      <c r="I21" s="22">
        <f t="shared" si="5"/>
        <v>12.982924036399012</v>
      </c>
      <c r="J21" s="7">
        <f t="shared" si="5"/>
        <v>58.717795311272589</v>
      </c>
      <c r="K21" s="28">
        <f t="shared" ref="K21:Q21" si="6">K18/$R18*100</f>
        <v>12.448141521331847</v>
      </c>
      <c r="L21" s="21">
        <f t="shared" si="6"/>
        <v>7.5361569812677498</v>
      </c>
      <c r="M21" s="21">
        <f t="shared" si="6"/>
        <v>5.1320114863428818</v>
      </c>
      <c r="N21" s="21">
        <f t="shared" si="6"/>
        <v>5.0933897351343704</v>
      </c>
      <c r="O21" s="21">
        <f t="shared" si="6"/>
        <v>4.8925566288501221</v>
      </c>
      <c r="P21" s="22">
        <f t="shared" si="6"/>
        <v>6.1799483358004457</v>
      </c>
      <c r="Q21" s="7">
        <f t="shared" si="6"/>
        <v>41.282204688727411</v>
      </c>
      <c r="R21" s="269">
        <v>100</v>
      </c>
    </row>
    <row r="22" spans="1:18" ht="15" customHeight="1" thickBot="1" x14ac:dyDescent="0.25">
      <c r="A22" s="628"/>
      <c r="B22" s="643"/>
      <c r="C22" s="304" t="str">
        <f>$C$7</f>
        <v>R元年度</v>
      </c>
      <c r="D22" s="302">
        <v>7.7586960404656127</v>
      </c>
      <c r="E22" s="297">
        <v>11.124749971814429</v>
      </c>
      <c r="F22" s="297">
        <v>9.6816487229086015</v>
      </c>
      <c r="G22" s="297">
        <v>12.319564840114971</v>
      </c>
      <c r="H22" s="297">
        <v>14.369194247356576</v>
      </c>
      <c r="I22" s="298">
        <v>10.174167828925619</v>
      </c>
      <c r="J22" s="299">
        <v>65.428021651585809</v>
      </c>
      <c r="K22" s="296">
        <v>8.4713792941826274</v>
      </c>
      <c r="L22" s="297">
        <v>5.5654152273023803</v>
      </c>
      <c r="M22" s="297">
        <v>5.6803110166947253</v>
      </c>
      <c r="N22" s="297">
        <v>6.7169066557217976</v>
      </c>
      <c r="O22" s="297">
        <v>5.2774790318351288</v>
      </c>
      <c r="P22" s="298">
        <v>2.860487122677541</v>
      </c>
      <c r="Q22" s="299">
        <v>34.571978348414191</v>
      </c>
      <c r="R22" s="491">
        <v>100</v>
      </c>
    </row>
    <row r="23" spans="1:18" ht="15" customHeight="1" x14ac:dyDescent="0.2">
      <c r="A23" s="628"/>
      <c r="B23" s="642" t="s">
        <v>57</v>
      </c>
      <c r="C23" s="275" t="str">
        <f>$C$5</f>
        <v>Ｒ３年度</v>
      </c>
      <c r="D23" s="636">
        <f>D17+E17</f>
        <v>6855.9000000000005</v>
      </c>
      <c r="E23" s="634"/>
      <c r="F23" s="634">
        <f>SUM(F17:I17)</f>
        <v>18793.599999999999</v>
      </c>
      <c r="G23" s="634"/>
      <c r="H23" s="634"/>
      <c r="I23" s="635"/>
      <c r="J23" s="6">
        <f>D23+F23</f>
        <v>25649.5</v>
      </c>
      <c r="K23" s="633">
        <f>K17+L17</f>
        <v>8292.5</v>
      </c>
      <c r="L23" s="634"/>
      <c r="M23" s="634">
        <f>SUM(M17:P17)</f>
        <v>11392.6</v>
      </c>
      <c r="N23" s="634"/>
      <c r="O23" s="634"/>
      <c r="P23" s="635"/>
      <c r="Q23" s="6">
        <f>K23+M23</f>
        <v>19685.099999999999</v>
      </c>
      <c r="R23" s="270">
        <f>J23+Q23</f>
        <v>45334.6</v>
      </c>
    </row>
    <row r="24" spans="1:18" ht="15" customHeight="1" x14ac:dyDescent="0.2">
      <c r="A24" s="628"/>
      <c r="B24" s="645"/>
      <c r="C24" s="276" t="str">
        <f>$C$6</f>
        <v>Ｒ２年度</v>
      </c>
      <c r="D24" s="623">
        <f>D18+E18</f>
        <v>4029.0199999999995</v>
      </c>
      <c r="E24" s="631"/>
      <c r="F24" s="631">
        <f>SUM(F18:I18)</f>
        <v>21056.42</v>
      </c>
      <c r="G24" s="631"/>
      <c r="H24" s="631"/>
      <c r="I24" s="632"/>
      <c r="J24" s="7">
        <f>D24+F24</f>
        <v>25085.439999999999</v>
      </c>
      <c r="K24" s="630">
        <f>K18+L18</f>
        <v>8537.6999999999989</v>
      </c>
      <c r="L24" s="631"/>
      <c r="M24" s="631">
        <f>SUM(M18:P18)</f>
        <v>9098.9000000000015</v>
      </c>
      <c r="N24" s="631"/>
      <c r="O24" s="631"/>
      <c r="P24" s="632"/>
      <c r="Q24" s="7">
        <f>K24+M24</f>
        <v>17636.599999999999</v>
      </c>
      <c r="R24" s="269">
        <f>J24+Q24</f>
        <v>42722.039999999994</v>
      </c>
    </row>
    <row r="25" spans="1:18" ht="15" customHeight="1" x14ac:dyDescent="0.2">
      <c r="A25" s="628"/>
      <c r="B25" s="646"/>
      <c r="C25" s="303" t="str">
        <f>$C$7</f>
        <v>R元年度</v>
      </c>
      <c r="D25" s="620">
        <v>14906.8</v>
      </c>
      <c r="E25" s="623"/>
      <c r="F25" s="619">
        <v>36742.800000000003</v>
      </c>
      <c r="G25" s="620"/>
      <c r="H25" s="620"/>
      <c r="I25" s="621"/>
      <c r="J25" s="7">
        <v>51649.600000000006</v>
      </c>
      <c r="K25" s="622">
        <v>11080.8</v>
      </c>
      <c r="L25" s="623"/>
      <c r="M25" s="619">
        <v>16210.7</v>
      </c>
      <c r="N25" s="620"/>
      <c r="O25" s="620"/>
      <c r="P25" s="621"/>
      <c r="Q25" s="305">
        <v>27291.5</v>
      </c>
      <c r="R25" s="269">
        <v>78941.100000000006</v>
      </c>
    </row>
    <row r="26" spans="1:18" ht="15" customHeight="1" x14ac:dyDescent="0.2">
      <c r="A26" s="628"/>
      <c r="B26" s="647" t="s">
        <v>56</v>
      </c>
      <c r="C26" s="276" t="str">
        <f>$C$5</f>
        <v>Ｒ３年度</v>
      </c>
      <c r="D26" s="623">
        <f>D23/$R23*100</f>
        <v>15.122886272295336</v>
      </c>
      <c r="E26" s="631"/>
      <c r="F26" s="631">
        <f>F23/$R23*100</f>
        <v>41.455312278039287</v>
      </c>
      <c r="G26" s="631"/>
      <c r="H26" s="631"/>
      <c r="I26" s="632"/>
      <c r="J26" s="7">
        <f>J23/$R23*100</f>
        <v>56.578198550334626</v>
      </c>
      <c r="K26" s="630">
        <f>K23/$R23*100</f>
        <v>18.291768318238166</v>
      </c>
      <c r="L26" s="631"/>
      <c r="M26" s="631">
        <f>M23/$R23*100</f>
        <v>25.130033131427211</v>
      </c>
      <c r="N26" s="631"/>
      <c r="O26" s="631"/>
      <c r="P26" s="632"/>
      <c r="Q26" s="7">
        <f>Q23/$R23*100</f>
        <v>43.421801449665374</v>
      </c>
      <c r="R26" s="269">
        <v>100</v>
      </c>
    </row>
    <row r="27" spans="1:18" ht="15" customHeight="1" x14ac:dyDescent="0.2">
      <c r="A27" s="628"/>
      <c r="B27" s="645"/>
      <c r="C27" s="304" t="str">
        <f>$C$6</f>
        <v>Ｒ２年度</v>
      </c>
      <c r="D27" s="623">
        <f>D24/$R24*100</f>
        <v>9.4307762457036226</v>
      </c>
      <c r="E27" s="631"/>
      <c r="F27" s="631">
        <f>F24/$R24*100</f>
        <v>49.28701906556897</v>
      </c>
      <c r="G27" s="631"/>
      <c r="H27" s="631"/>
      <c r="I27" s="632"/>
      <c r="J27" s="7">
        <f>J24/$R24*100</f>
        <v>58.717795311272589</v>
      </c>
      <c r="K27" s="630">
        <f>K24/$R24*100</f>
        <v>19.984298502599597</v>
      </c>
      <c r="L27" s="631"/>
      <c r="M27" s="631">
        <f>M24/$R24*100</f>
        <v>21.297906186127822</v>
      </c>
      <c r="N27" s="631"/>
      <c r="O27" s="631"/>
      <c r="P27" s="632"/>
      <c r="Q27" s="7">
        <f>Q24/$R24*100</f>
        <v>41.282204688727411</v>
      </c>
      <c r="R27" s="269">
        <v>100</v>
      </c>
    </row>
    <row r="28" spans="1:18" ht="15" customHeight="1" thickBot="1" x14ac:dyDescent="0.25">
      <c r="A28" s="629"/>
      <c r="B28" s="643"/>
      <c r="C28" s="277" t="str">
        <f>$C$7</f>
        <v>R元年度</v>
      </c>
      <c r="D28" s="648">
        <v>18.883446012280039</v>
      </c>
      <c r="E28" s="649"/>
      <c r="F28" s="650">
        <v>46.544575639305762</v>
      </c>
      <c r="G28" s="648"/>
      <c r="H28" s="648"/>
      <c r="I28" s="651"/>
      <c r="J28" s="306">
        <v>65.428021651585809</v>
      </c>
      <c r="K28" s="652">
        <v>14.036794521485005</v>
      </c>
      <c r="L28" s="649"/>
      <c r="M28" s="650">
        <v>20.535183826929192</v>
      </c>
      <c r="N28" s="648"/>
      <c r="O28" s="648"/>
      <c r="P28" s="651"/>
      <c r="Q28" s="306">
        <v>34.571978348414198</v>
      </c>
      <c r="R28" s="306">
        <v>100</v>
      </c>
    </row>
    <row r="29" spans="1:18" ht="15" customHeight="1" x14ac:dyDescent="0.2">
      <c r="A29" s="627" t="s">
        <v>303</v>
      </c>
      <c r="B29" s="642" t="s">
        <v>55</v>
      </c>
      <c r="C29" s="275" t="str">
        <f>$C$5</f>
        <v>Ｒ３年度</v>
      </c>
      <c r="D29" s="300">
        <f>'6～28頁'!E490</f>
        <v>809.3</v>
      </c>
      <c r="E29" s="18">
        <f>'6～28頁'!F490</f>
        <v>907.89999999999986</v>
      </c>
      <c r="F29" s="18">
        <f>'6～28頁'!G490</f>
        <v>661.1</v>
      </c>
      <c r="G29" s="18">
        <f>'6～28頁'!H490</f>
        <v>964.40000000000009</v>
      </c>
      <c r="H29" s="18">
        <f>'6～28頁'!I490</f>
        <v>1039.4000000000001</v>
      </c>
      <c r="I29" s="19">
        <f>'6～28頁'!J490</f>
        <v>793.40000000000009</v>
      </c>
      <c r="J29" s="6">
        <f>SUM(D29:I29)</f>
        <v>5175.5</v>
      </c>
      <c r="K29" s="27">
        <f>'6～28頁'!K490</f>
        <v>934.7</v>
      </c>
      <c r="L29" s="18">
        <f>'6～28頁'!L490</f>
        <v>760.1</v>
      </c>
      <c r="M29" s="18">
        <f>'6～28頁'!M490</f>
        <v>579.5</v>
      </c>
      <c r="N29" s="18">
        <f>'6～28頁'!N490</f>
        <v>470.90000000000003</v>
      </c>
      <c r="O29" s="18">
        <f>'6～28頁'!O490</f>
        <v>334.2000000000001</v>
      </c>
      <c r="P29" s="19">
        <f>'6～28頁'!P490</f>
        <v>508.5</v>
      </c>
      <c r="Q29" s="6">
        <f>SUM(K29:P29)</f>
        <v>3587.9000000000005</v>
      </c>
      <c r="R29" s="270">
        <f>J29+Q29</f>
        <v>8763.4000000000015</v>
      </c>
    </row>
    <row r="30" spans="1:18" ht="15" customHeight="1" x14ac:dyDescent="0.2">
      <c r="A30" s="628"/>
      <c r="B30" s="645"/>
      <c r="C30" s="276" t="str">
        <f>$C$6</f>
        <v>Ｒ２年度</v>
      </c>
      <c r="D30" s="301">
        <v>443.20000000000005</v>
      </c>
      <c r="E30" s="21">
        <v>463.20000000000005</v>
      </c>
      <c r="F30" s="21">
        <v>632.20000000000005</v>
      </c>
      <c r="G30" s="21">
        <v>896.3</v>
      </c>
      <c r="H30" s="21">
        <v>1108.2</v>
      </c>
      <c r="I30" s="22">
        <v>1010</v>
      </c>
      <c r="J30" s="7">
        <v>4553.1000000000004</v>
      </c>
      <c r="K30" s="28">
        <v>1038.5</v>
      </c>
      <c r="L30" s="21">
        <v>778.09999999999991</v>
      </c>
      <c r="M30" s="21">
        <v>408.5</v>
      </c>
      <c r="N30" s="21">
        <v>342.4</v>
      </c>
      <c r="O30" s="21">
        <v>334.69999999999993</v>
      </c>
      <c r="P30" s="22">
        <v>482.40000000000003</v>
      </c>
      <c r="Q30" s="7">
        <v>3384.6</v>
      </c>
      <c r="R30" s="269">
        <v>7937.7000000000007</v>
      </c>
    </row>
    <row r="31" spans="1:18" ht="15" customHeight="1" x14ac:dyDescent="0.2">
      <c r="A31" s="628"/>
      <c r="B31" s="646"/>
      <c r="C31" s="303" t="str">
        <f>$C$7</f>
        <v>R元年度</v>
      </c>
      <c r="D31" s="301">
        <v>1287.6999999999998</v>
      </c>
      <c r="E31" s="21">
        <v>1920.6</v>
      </c>
      <c r="F31" s="21">
        <v>1132.3</v>
      </c>
      <c r="G31" s="21">
        <v>1385.1999999999998</v>
      </c>
      <c r="H31" s="21">
        <v>1825.5</v>
      </c>
      <c r="I31" s="22">
        <v>1341.1000000000001</v>
      </c>
      <c r="J31" s="7">
        <v>8892.4</v>
      </c>
      <c r="K31" s="28">
        <v>1179.5</v>
      </c>
      <c r="L31" s="21">
        <v>872.59999999999991</v>
      </c>
      <c r="M31" s="21">
        <v>739.8</v>
      </c>
      <c r="N31" s="21">
        <v>683.80000000000007</v>
      </c>
      <c r="O31" s="21">
        <v>495.90000000000009</v>
      </c>
      <c r="P31" s="22">
        <v>353.50000000000006</v>
      </c>
      <c r="Q31" s="7">
        <v>4325.1000000000004</v>
      </c>
      <c r="R31" s="269">
        <v>13217.5</v>
      </c>
    </row>
    <row r="32" spans="1:18" ht="15" customHeight="1" x14ac:dyDescent="0.2">
      <c r="A32" s="628"/>
      <c r="B32" s="647" t="s">
        <v>56</v>
      </c>
      <c r="C32" s="276" t="str">
        <f>$C$5</f>
        <v>Ｒ３年度</v>
      </c>
      <c r="D32" s="301">
        <f t="shared" ref="D32:Q32" si="7">D29/$R29*100</f>
        <v>9.2350001141109601</v>
      </c>
      <c r="E32" s="21">
        <f t="shared" si="7"/>
        <v>10.360134194490719</v>
      </c>
      <c r="F32" s="21">
        <f t="shared" si="7"/>
        <v>7.5438756646963494</v>
      </c>
      <c r="G32" s="21">
        <f t="shared" si="7"/>
        <v>11.004861126959856</v>
      </c>
      <c r="H32" s="21">
        <f t="shared" si="7"/>
        <v>11.860693338202067</v>
      </c>
      <c r="I32" s="22">
        <f t="shared" si="7"/>
        <v>9.053563685327612</v>
      </c>
      <c r="J32" s="7">
        <f t="shared" si="7"/>
        <v>59.058128123787554</v>
      </c>
      <c r="K32" s="28">
        <f t="shared" si="7"/>
        <v>10.665951571307938</v>
      </c>
      <c r="L32" s="21">
        <f t="shared" si="7"/>
        <v>8.6735741835360685</v>
      </c>
      <c r="M32" s="21">
        <f t="shared" si="7"/>
        <v>6.6127302188648232</v>
      </c>
      <c r="N32" s="21">
        <f t="shared" si="7"/>
        <v>5.373485176986101</v>
      </c>
      <c r="O32" s="21">
        <f t="shared" si="7"/>
        <v>3.8135883332952965</v>
      </c>
      <c r="P32" s="22">
        <f t="shared" si="7"/>
        <v>5.8025423922221959</v>
      </c>
      <c r="Q32" s="7">
        <f t="shared" si="7"/>
        <v>40.941871876212424</v>
      </c>
      <c r="R32" s="269">
        <v>100</v>
      </c>
    </row>
    <row r="33" spans="1:18" ht="15" customHeight="1" x14ac:dyDescent="0.2">
      <c r="A33" s="628"/>
      <c r="B33" s="645"/>
      <c r="C33" s="304" t="str">
        <f>$C$6</f>
        <v>Ｒ２年度</v>
      </c>
      <c r="D33" s="301">
        <f t="shared" ref="D33:Q33" si="8">D30/$R30*100</f>
        <v>5.5834813610995626</v>
      </c>
      <c r="E33" s="21">
        <f t="shared" si="8"/>
        <v>5.8354435163838394</v>
      </c>
      <c r="F33" s="21">
        <f t="shared" si="8"/>
        <v>7.9645237285359745</v>
      </c>
      <c r="G33" s="21">
        <f t="shared" si="8"/>
        <v>11.291683989064841</v>
      </c>
      <c r="H33" s="21">
        <f t="shared" si="8"/>
        <v>13.96122302430175</v>
      </c>
      <c r="I33" s="22">
        <f t="shared" si="8"/>
        <v>12.724088841855952</v>
      </c>
      <c r="J33" s="7">
        <f t="shared" si="8"/>
        <v>57.360444461241919</v>
      </c>
      <c r="K33" s="28">
        <f t="shared" si="8"/>
        <v>13.083134913136046</v>
      </c>
      <c r="L33" s="21">
        <f t="shared" si="8"/>
        <v>9.8025876513347665</v>
      </c>
      <c r="M33" s="21">
        <f t="shared" si="8"/>
        <v>5.1463270216813424</v>
      </c>
      <c r="N33" s="21">
        <f t="shared" si="8"/>
        <v>4.3135920984668097</v>
      </c>
      <c r="O33" s="21">
        <f t="shared" si="8"/>
        <v>4.2165866686823632</v>
      </c>
      <c r="P33" s="22">
        <f t="shared" si="8"/>
        <v>6.0773271854567446</v>
      </c>
      <c r="Q33" s="7">
        <f t="shared" si="8"/>
        <v>42.639555538758074</v>
      </c>
      <c r="R33" s="269">
        <v>100</v>
      </c>
    </row>
    <row r="34" spans="1:18" ht="15" customHeight="1" thickBot="1" x14ac:dyDescent="0.25">
      <c r="A34" s="628"/>
      <c r="B34" s="643"/>
      <c r="C34" s="304" t="str">
        <f>$C$7</f>
        <v>R元年度</v>
      </c>
      <c r="D34" s="302">
        <v>9.7423869869491195</v>
      </c>
      <c r="E34" s="297">
        <v>14.530735766975599</v>
      </c>
      <c r="F34" s="297">
        <v>8.5666729714393792</v>
      </c>
      <c r="G34" s="297">
        <v>10.480045394363533</v>
      </c>
      <c r="H34" s="297">
        <v>13.811235104974465</v>
      </c>
      <c r="I34" s="298">
        <v>10.146396822394554</v>
      </c>
      <c r="J34" s="299">
        <v>67.277473047096649</v>
      </c>
      <c r="K34" s="296">
        <v>8.9237752979005105</v>
      </c>
      <c r="L34" s="297">
        <v>6.6018536031776041</v>
      </c>
      <c r="M34" s="297">
        <v>5.5971250236428975</v>
      </c>
      <c r="N34" s="297">
        <v>5.1734442973330816</v>
      </c>
      <c r="O34" s="297">
        <v>3.751844146018537</v>
      </c>
      <c r="P34" s="298">
        <v>2.6744845848307173</v>
      </c>
      <c r="Q34" s="299">
        <v>32.722526952903351</v>
      </c>
      <c r="R34" s="491">
        <v>100</v>
      </c>
    </row>
    <row r="35" spans="1:18" ht="15" customHeight="1" x14ac:dyDescent="0.2">
      <c r="A35" s="628"/>
      <c r="B35" s="642" t="s">
        <v>57</v>
      </c>
      <c r="C35" s="275" t="str">
        <f>$C$5</f>
        <v>Ｒ３年度</v>
      </c>
      <c r="D35" s="636">
        <f>D29+E29</f>
        <v>1717.1999999999998</v>
      </c>
      <c r="E35" s="634"/>
      <c r="F35" s="634">
        <f>SUM(F29:I29)</f>
        <v>3458.3</v>
      </c>
      <c r="G35" s="634"/>
      <c r="H35" s="634"/>
      <c r="I35" s="635"/>
      <c r="J35" s="6">
        <f>D35+F35</f>
        <v>5175.5</v>
      </c>
      <c r="K35" s="633">
        <f>K29+L29</f>
        <v>1694.8000000000002</v>
      </c>
      <c r="L35" s="634"/>
      <c r="M35" s="634">
        <f>SUM(M29:P29)</f>
        <v>1893.1000000000001</v>
      </c>
      <c r="N35" s="634"/>
      <c r="O35" s="634"/>
      <c r="P35" s="635"/>
      <c r="Q35" s="6">
        <f>K35+M35</f>
        <v>3587.9000000000005</v>
      </c>
      <c r="R35" s="270">
        <f>J35+Q35</f>
        <v>8763.4000000000015</v>
      </c>
    </row>
    <row r="36" spans="1:18" ht="15" customHeight="1" x14ac:dyDescent="0.2">
      <c r="A36" s="628"/>
      <c r="B36" s="645"/>
      <c r="C36" s="276" t="str">
        <f>$C$6</f>
        <v>Ｒ２年度</v>
      </c>
      <c r="D36" s="623">
        <f>D30+E30</f>
        <v>906.40000000000009</v>
      </c>
      <c r="E36" s="631"/>
      <c r="F36" s="631">
        <f>SUM(F30:I30)</f>
        <v>3646.7</v>
      </c>
      <c r="G36" s="631"/>
      <c r="H36" s="631"/>
      <c r="I36" s="632"/>
      <c r="J36" s="7">
        <f>D36+F36</f>
        <v>4553.1000000000004</v>
      </c>
      <c r="K36" s="630">
        <f>K30+L30</f>
        <v>1816.6</v>
      </c>
      <c r="L36" s="631"/>
      <c r="M36" s="631">
        <f>SUM(M30:P30)</f>
        <v>1568</v>
      </c>
      <c r="N36" s="631"/>
      <c r="O36" s="631"/>
      <c r="P36" s="632"/>
      <c r="Q36" s="7">
        <f>K36+M36</f>
        <v>3384.6</v>
      </c>
      <c r="R36" s="269">
        <f>J36+Q36</f>
        <v>7937.7000000000007</v>
      </c>
    </row>
    <row r="37" spans="1:18" ht="15" customHeight="1" x14ac:dyDescent="0.2">
      <c r="A37" s="628"/>
      <c r="B37" s="646"/>
      <c r="C37" s="303" t="str">
        <f>$C$7</f>
        <v>R元年度</v>
      </c>
      <c r="D37" s="620">
        <v>3208.2999999999997</v>
      </c>
      <c r="E37" s="623"/>
      <c r="F37" s="619">
        <v>5684.1</v>
      </c>
      <c r="G37" s="620"/>
      <c r="H37" s="620"/>
      <c r="I37" s="621"/>
      <c r="J37" s="7">
        <v>8892.4</v>
      </c>
      <c r="K37" s="622">
        <v>2052.1</v>
      </c>
      <c r="L37" s="623"/>
      <c r="M37" s="619">
        <v>2273</v>
      </c>
      <c r="N37" s="620"/>
      <c r="O37" s="620"/>
      <c r="P37" s="621"/>
      <c r="Q37" s="305">
        <v>4325.1000000000004</v>
      </c>
      <c r="R37" s="269">
        <v>13217.5</v>
      </c>
    </row>
    <row r="38" spans="1:18" ht="15" customHeight="1" x14ac:dyDescent="0.2">
      <c r="A38" s="628"/>
      <c r="B38" s="647" t="s">
        <v>56</v>
      </c>
      <c r="C38" s="276" t="str">
        <f>$C$5</f>
        <v>Ｒ３年度</v>
      </c>
      <c r="D38" s="623">
        <f>D35/$R35*100</f>
        <v>19.595134308601679</v>
      </c>
      <c r="E38" s="631"/>
      <c r="F38" s="631">
        <f>F35/$R35*100</f>
        <v>39.462993815185882</v>
      </c>
      <c r="G38" s="631"/>
      <c r="H38" s="631"/>
      <c r="I38" s="632"/>
      <c r="J38" s="7">
        <f>J35/$R35*100</f>
        <v>59.058128123787554</v>
      </c>
      <c r="K38" s="630">
        <f>K35/$R35*100</f>
        <v>19.339525754844008</v>
      </c>
      <c r="L38" s="631"/>
      <c r="M38" s="631">
        <f>M35/$R35*100</f>
        <v>21.602346121368416</v>
      </c>
      <c r="N38" s="631"/>
      <c r="O38" s="631"/>
      <c r="P38" s="632"/>
      <c r="Q38" s="7">
        <f>Q35/$R35*100</f>
        <v>40.941871876212424</v>
      </c>
      <c r="R38" s="269">
        <v>100</v>
      </c>
    </row>
    <row r="39" spans="1:18" ht="15" customHeight="1" x14ac:dyDescent="0.2">
      <c r="A39" s="628"/>
      <c r="B39" s="645"/>
      <c r="C39" s="304" t="str">
        <f>$C$6</f>
        <v>Ｒ２年度</v>
      </c>
      <c r="D39" s="623">
        <f>D36/$R36*100</f>
        <v>11.418924877483402</v>
      </c>
      <c r="E39" s="631"/>
      <c r="F39" s="631">
        <f>F36/$R36*100</f>
        <v>45.941519583758513</v>
      </c>
      <c r="G39" s="631"/>
      <c r="H39" s="631"/>
      <c r="I39" s="632"/>
      <c r="J39" s="7">
        <f>J36/$R36*100</f>
        <v>57.360444461241919</v>
      </c>
      <c r="K39" s="630">
        <f>K36/$R36*100</f>
        <v>22.885722564470814</v>
      </c>
      <c r="L39" s="631"/>
      <c r="M39" s="631">
        <f>M36/$R36*100</f>
        <v>19.75383297428726</v>
      </c>
      <c r="N39" s="631"/>
      <c r="O39" s="631"/>
      <c r="P39" s="632"/>
      <c r="Q39" s="7">
        <f>Q36/$R36*100</f>
        <v>42.639555538758074</v>
      </c>
      <c r="R39" s="269">
        <v>100</v>
      </c>
    </row>
    <row r="40" spans="1:18" ht="15" customHeight="1" thickBot="1" x14ac:dyDescent="0.25">
      <c r="A40" s="629"/>
      <c r="B40" s="643"/>
      <c r="C40" s="304" t="str">
        <f>$C$7</f>
        <v>R元年度</v>
      </c>
      <c r="D40" s="617">
        <v>24.273122753924721</v>
      </c>
      <c r="E40" s="615"/>
      <c r="F40" s="616">
        <v>43.004350293171932</v>
      </c>
      <c r="G40" s="617"/>
      <c r="H40" s="617"/>
      <c r="I40" s="618"/>
      <c r="J40" s="299">
        <v>67.277473047096649</v>
      </c>
      <c r="K40" s="614">
        <v>15.525628901078115</v>
      </c>
      <c r="L40" s="615"/>
      <c r="M40" s="616">
        <v>17.196898051825233</v>
      </c>
      <c r="N40" s="617"/>
      <c r="O40" s="617"/>
      <c r="P40" s="618"/>
      <c r="Q40" s="299">
        <v>32.722526952903351</v>
      </c>
      <c r="R40" s="491">
        <v>100</v>
      </c>
    </row>
    <row r="41" spans="1:18" ht="15" customHeight="1" x14ac:dyDescent="0.2">
      <c r="A41" s="627" t="s">
        <v>17</v>
      </c>
      <c r="B41" s="642" t="s">
        <v>55</v>
      </c>
      <c r="C41" s="554" t="str">
        <f>$C$5</f>
        <v>Ｒ３年度</v>
      </c>
      <c r="D41" s="300">
        <f>'6～28頁'!E622</f>
        <v>531.4</v>
      </c>
      <c r="E41" s="495">
        <f>'6～28頁'!F622</f>
        <v>845.19999999999993</v>
      </c>
      <c r="F41" s="495">
        <f>'6～28頁'!G622</f>
        <v>845.1</v>
      </c>
      <c r="G41" s="495">
        <f>'6～28頁'!H622</f>
        <v>2053.1999999999998</v>
      </c>
      <c r="H41" s="495">
        <f>'6～28頁'!I622</f>
        <v>1875.0999999999995</v>
      </c>
      <c r="I41" s="496">
        <f>'6～28頁'!J622</f>
        <v>1173.9000000000001</v>
      </c>
      <c r="J41" s="492">
        <f>SUM(D41:I41)</f>
        <v>7323.9</v>
      </c>
      <c r="K41" s="499">
        <f>'6～28頁'!K622</f>
        <v>1276.0999999999999</v>
      </c>
      <c r="L41" s="495">
        <f>'6～28頁'!L622</f>
        <v>667.80000000000007</v>
      </c>
      <c r="M41" s="495">
        <f>'6～28頁'!M622</f>
        <v>762.3</v>
      </c>
      <c r="N41" s="495">
        <f>'6～28頁'!N622</f>
        <v>907.00000000000023</v>
      </c>
      <c r="O41" s="495">
        <f>'6～28頁'!O622</f>
        <v>737.2</v>
      </c>
      <c r="P41" s="496">
        <f>'6～28頁'!P622</f>
        <v>750.3</v>
      </c>
      <c r="Q41" s="492">
        <f>SUM(K41:P41)</f>
        <v>5100.7</v>
      </c>
      <c r="R41" s="270">
        <f>J41+Q41</f>
        <v>12424.599999999999</v>
      </c>
    </row>
    <row r="42" spans="1:18" ht="15" customHeight="1" x14ac:dyDescent="0.2">
      <c r="A42" s="628"/>
      <c r="B42" s="645"/>
      <c r="C42" s="555" t="str">
        <f>$C$6</f>
        <v>Ｒ２年度</v>
      </c>
      <c r="D42" s="301">
        <v>319.69999999999993</v>
      </c>
      <c r="E42" s="497">
        <v>404.29999999999995</v>
      </c>
      <c r="F42" s="497">
        <v>813.5</v>
      </c>
      <c r="G42" s="497">
        <v>2013.9</v>
      </c>
      <c r="H42" s="497">
        <v>2058.0000000000005</v>
      </c>
      <c r="I42" s="498">
        <v>1925.8</v>
      </c>
      <c r="J42" s="493">
        <v>7535.2000000000007</v>
      </c>
      <c r="K42" s="500">
        <v>1451.3999999999999</v>
      </c>
      <c r="L42" s="497">
        <v>619.79999999999995</v>
      </c>
      <c r="M42" s="497">
        <v>560.1</v>
      </c>
      <c r="N42" s="497">
        <v>725.7</v>
      </c>
      <c r="O42" s="497">
        <v>670.9</v>
      </c>
      <c r="P42" s="498">
        <v>625.29999999999995</v>
      </c>
      <c r="Q42" s="493">
        <v>4653.2</v>
      </c>
      <c r="R42" s="269">
        <v>12188.400000000001</v>
      </c>
    </row>
    <row r="43" spans="1:18" ht="15" customHeight="1" x14ac:dyDescent="0.2">
      <c r="A43" s="628"/>
      <c r="B43" s="646"/>
      <c r="C43" s="480" t="str">
        <f>$C$7</f>
        <v>R元年度</v>
      </c>
      <c r="D43" s="301">
        <v>963.89999999999986</v>
      </c>
      <c r="E43" s="497">
        <v>2004.6999999999996</v>
      </c>
      <c r="F43" s="497">
        <v>2360.6999999999998</v>
      </c>
      <c r="G43" s="497">
        <v>3991.4999999999991</v>
      </c>
      <c r="H43" s="497">
        <v>3643.7000000000003</v>
      </c>
      <c r="I43" s="498">
        <v>2618.1000000000004</v>
      </c>
      <c r="J43" s="493">
        <v>15582.6</v>
      </c>
      <c r="K43" s="500">
        <v>1848.8999999999999</v>
      </c>
      <c r="L43" s="497">
        <v>801.1</v>
      </c>
      <c r="M43" s="497">
        <v>1159.1000000000004</v>
      </c>
      <c r="N43" s="497">
        <v>1348.9000000000003</v>
      </c>
      <c r="O43" s="497">
        <v>1369.6</v>
      </c>
      <c r="P43" s="498">
        <v>483.39999999999992</v>
      </c>
      <c r="Q43" s="493">
        <v>7011</v>
      </c>
      <c r="R43" s="269">
        <v>22593.599999999999</v>
      </c>
    </row>
    <row r="44" spans="1:18" ht="15" customHeight="1" x14ac:dyDescent="0.2">
      <c r="A44" s="628"/>
      <c r="B44" s="647" t="s">
        <v>56</v>
      </c>
      <c r="C44" s="555" t="str">
        <f>$C$5</f>
        <v>Ｒ３年度</v>
      </c>
      <c r="D44" s="301">
        <f t="shared" ref="D44:Q44" si="9">D41/$R41*100</f>
        <v>4.2769988571060642</v>
      </c>
      <c r="E44" s="497">
        <f t="shared" si="9"/>
        <v>6.8026334851826213</v>
      </c>
      <c r="F44" s="497">
        <f t="shared" si="9"/>
        <v>6.8018286302979583</v>
      </c>
      <c r="G44" s="497">
        <f t="shared" si="9"/>
        <v>16.525280491927305</v>
      </c>
      <c r="H44" s="497">
        <f t="shared" si="9"/>
        <v>15.091833942340195</v>
      </c>
      <c r="I44" s="498">
        <f t="shared" si="9"/>
        <v>9.4481914910741605</v>
      </c>
      <c r="J44" s="493">
        <f t="shared" si="9"/>
        <v>58.946766897928306</v>
      </c>
      <c r="K44" s="500">
        <f t="shared" si="9"/>
        <v>10.270753183201069</v>
      </c>
      <c r="L44" s="497">
        <f t="shared" si="9"/>
        <v>5.3748209197881636</v>
      </c>
      <c r="M44" s="497">
        <f t="shared" si="9"/>
        <v>6.1354087857959216</v>
      </c>
      <c r="N44" s="497">
        <f t="shared" si="9"/>
        <v>7.3000338039051575</v>
      </c>
      <c r="O44" s="497">
        <f t="shared" si="9"/>
        <v>5.9333902097451841</v>
      </c>
      <c r="P44" s="498">
        <f t="shared" si="9"/>
        <v>6.0388261996362065</v>
      </c>
      <c r="Q44" s="493">
        <f t="shared" si="9"/>
        <v>41.053233102071701</v>
      </c>
      <c r="R44" s="269">
        <v>100</v>
      </c>
    </row>
    <row r="45" spans="1:18" ht="15" customHeight="1" thickBot="1" x14ac:dyDescent="0.25">
      <c r="A45" s="628"/>
      <c r="B45" s="645"/>
      <c r="C45" s="556" t="str">
        <f>$C$6</f>
        <v>Ｒ２年度</v>
      </c>
      <c r="D45" s="301">
        <f t="shared" ref="D45:Q45" si="10">D42/$R42*100</f>
        <v>2.622985789767319</v>
      </c>
      <c r="E45" s="497">
        <f t="shared" si="10"/>
        <v>3.3170883791145673</v>
      </c>
      <c r="F45" s="497">
        <f t="shared" si="10"/>
        <v>6.6743789176594124</v>
      </c>
      <c r="G45" s="497">
        <f t="shared" si="10"/>
        <v>16.523087525844243</v>
      </c>
      <c r="H45" s="497">
        <f t="shared" si="10"/>
        <v>16.884906960716751</v>
      </c>
      <c r="I45" s="498">
        <f t="shared" si="10"/>
        <v>15.800269108332509</v>
      </c>
      <c r="J45" s="493">
        <f t="shared" si="10"/>
        <v>61.822716681434805</v>
      </c>
      <c r="K45" s="500">
        <f t="shared" si="10"/>
        <v>11.908043713694987</v>
      </c>
      <c r="L45" s="497">
        <f t="shared" si="10"/>
        <v>5.0851629418135262</v>
      </c>
      <c r="M45" s="497">
        <f t="shared" si="10"/>
        <v>4.5953529585507535</v>
      </c>
      <c r="N45" s="497">
        <f t="shared" si="10"/>
        <v>5.9540218568474943</v>
      </c>
      <c r="O45" s="497">
        <f t="shared" si="10"/>
        <v>5.5044140330149967</v>
      </c>
      <c r="P45" s="498">
        <f t="shared" si="10"/>
        <v>5.130287814643431</v>
      </c>
      <c r="Q45" s="493">
        <f t="shared" si="10"/>
        <v>38.177283318565188</v>
      </c>
      <c r="R45" s="269">
        <v>100</v>
      </c>
    </row>
    <row r="46" spans="1:18" ht="15" customHeight="1" thickBot="1" x14ac:dyDescent="0.25">
      <c r="A46" s="628"/>
      <c r="B46" s="643"/>
      <c r="C46" s="480" t="str">
        <f>$C$7</f>
        <v>R元年度</v>
      </c>
      <c r="D46" s="479">
        <v>4.2662523900573612</v>
      </c>
      <c r="E46" s="552">
        <v>8.8728666525033617</v>
      </c>
      <c r="F46" s="552">
        <v>10.44853409815169</v>
      </c>
      <c r="G46" s="552">
        <v>17.666507329509237</v>
      </c>
      <c r="H46" s="552">
        <v>16.127133347496638</v>
      </c>
      <c r="I46" s="553">
        <v>11.587794773741239</v>
      </c>
      <c r="J46" s="299">
        <v>68.969088591459538</v>
      </c>
      <c r="K46" s="551">
        <v>8.1832908434246878</v>
      </c>
      <c r="L46" s="552">
        <v>3.5456943559238017</v>
      </c>
      <c r="M46" s="552">
        <v>5.1302138658735235</v>
      </c>
      <c r="N46" s="552">
        <v>5.9702747680759174</v>
      </c>
      <c r="O46" s="552">
        <v>6.0618936335953544</v>
      </c>
      <c r="P46" s="553">
        <v>2.139543941647192</v>
      </c>
      <c r="Q46" s="299">
        <v>31.030911408540472</v>
      </c>
      <c r="R46" s="491">
        <v>100</v>
      </c>
    </row>
    <row r="47" spans="1:18" ht="15" customHeight="1" x14ac:dyDescent="0.2">
      <c r="A47" s="628"/>
      <c r="B47" s="642" t="s">
        <v>57</v>
      </c>
      <c r="C47" s="554" t="str">
        <f>$C$5</f>
        <v>Ｒ３年度</v>
      </c>
      <c r="D47" s="636">
        <f>D41+E41</f>
        <v>1376.6</v>
      </c>
      <c r="E47" s="634"/>
      <c r="F47" s="634">
        <f>SUM(F41:I41)</f>
        <v>5947.2999999999993</v>
      </c>
      <c r="G47" s="634"/>
      <c r="H47" s="634"/>
      <c r="I47" s="635"/>
      <c r="J47" s="492">
        <f>D47+F47</f>
        <v>7323.9</v>
      </c>
      <c r="K47" s="633">
        <f>K41+L41</f>
        <v>1943.9</v>
      </c>
      <c r="L47" s="634"/>
      <c r="M47" s="634">
        <f>SUM(M41:P41)</f>
        <v>3156.8</v>
      </c>
      <c r="N47" s="634"/>
      <c r="O47" s="634"/>
      <c r="P47" s="635"/>
      <c r="Q47" s="492">
        <f>K47+M47</f>
        <v>5100.7000000000007</v>
      </c>
      <c r="R47" s="270">
        <f>J47+Q47</f>
        <v>12424.6</v>
      </c>
    </row>
    <row r="48" spans="1:18" ht="15" customHeight="1" x14ac:dyDescent="0.2">
      <c r="A48" s="628"/>
      <c r="B48" s="645"/>
      <c r="C48" s="555" t="str">
        <f>$C$6</f>
        <v>Ｒ２年度</v>
      </c>
      <c r="D48" s="623">
        <f>D42+E42</f>
        <v>723.99999999999989</v>
      </c>
      <c r="E48" s="631"/>
      <c r="F48" s="631">
        <f>SUM(F42:I42)</f>
        <v>6811.2000000000007</v>
      </c>
      <c r="G48" s="631"/>
      <c r="H48" s="631"/>
      <c r="I48" s="632"/>
      <c r="J48" s="493">
        <f>D48+F48</f>
        <v>7535.2000000000007</v>
      </c>
      <c r="K48" s="630">
        <f>K42+L42</f>
        <v>2071.1999999999998</v>
      </c>
      <c r="L48" s="631"/>
      <c r="M48" s="631">
        <f>SUM(M42:P42)</f>
        <v>2582</v>
      </c>
      <c r="N48" s="631"/>
      <c r="O48" s="631"/>
      <c r="P48" s="632"/>
      <c r="Q48" s="493">
        <f>K48+M48</f>
        <v>4653.2</v>
      </c>
      <c r="R48" s="269">
        <f>J48+Q48</f>
        <v>12188.400000000001</v>
      </c>
    </row>
    <row r="49" spans="1:18" ht="15" customHeight="1" x14ac:dyDescent="0.2">
      <c r="A49" s="628"/>
      <c r="B49" s="646"/>
      <c r="C49" s="480" t="str">
        <f>$C$7</f>
        <v>R元年度</v>
      </c>
      <c r="D49" s="620">
        <v>2968.5999999999995</v>
      </c>
      <c r="E49" s="623"/>
      <c r="F49" s="619">
        <v>12614</v>
      </c>
      <c r="G49" s="620"/>
      <c r="H49" s="620"/>
      <c r="I49" s="621"/>
      <c r="J49" s="493">
        <v>15582.599999999999</v>
      </c>
      <c r="K49" s="622">
        <v>2650</v>
      </c>
      <c r="L49" s="623"/>
      <c r="M49" s="619">
        <v>4361.0000000000009</v>
      </c>
      <c r="N49" s="620"/>
      <c r="O49" s="620"/>
      <c r="P49" s="621"/>
      <c r="Q49" s="305">
        <v>7011.0000000000009</v>
      </c>
      <c r="R49" s="269">
        <v>22593.599999999999</v>
      </c>
    </row>
    <row r="50" spans="1:18" ht="15" customHeight="1" x14ac:dyDescent="0.2">
      <c r="A50" s="628"/>
      <c r="B50" s="647" t="s">
        <v>56</v>
      </c>
      <c r="C50" s="555" t="str">
        <f>$C$5</f>
        <v>Ｒ３年度</v>
      </c>
      <c r="D50" s="623">
        <f>D47/$R47*100</f>
        <v>11.079632342288685</v>
      </c>
      <c r="E50" s="631"/>
      <c r="F50" s="631">
        <f>F47/$R47*100</f>
        <v>47.867134555639609</v>
      </c>
      <c r="G50" s="631"/>
      <c r="H50" s="631"/>
      <c r="I50" s="632"/>
      <c r="J50" s="493">
        <f>J47/$R47*100</f>
        <v>58.946766897928306</v>
      </c>
      <c r="K50" s="630">
        <f>K47/$R47*100</f>
        <v>15.645574102989231</v>
      </c>
      <c r="L50" s="631"/>
      <c r="M50" s="631">
        <f>M47/$R47*100</f>
        <v>25.407658999082468</v>
      </c>
      <c r="N50" s="631"/>
      <c r="O50" s="631"/>
      <c r="P50" s="632"/>
      <c r="Q50" s="493">
        <f>Q47/$R47*100</f>
        <v>41.053233102071701</v>
      </c>
      <c r="R50" s="269">
        <v>100</v>
      </c>
    </row>
    <row r="51" spans="1:18" ht="15" customHeight="1" x14ac:dyDescent="0.2">
      <c r="A51" s="628"/>
      <c r="B51" s="645"/>
      <c r="C51" s="481" t="str">
        <f>$C$6</f>
        <v>Ｒ２年度</v>
      </c>
      <c r="D51" s="623">
        <f>D48/$R48*100</f>
        <v>5.9400741688818863</v>
      </c>
      <c r="E51" s="631"/>
      <c r="F51" s="631">
        <f>F48/$R48*100</f>
        <v>55.882642512552913</v>
      </c>
      <c r="G51" s="631"/>
      <c r="H51" s="631"/>
      <c r="I51" s="632"/>
      <c r="J51" s="493">
        <f>J48/$R48*100</f>
        <v>61.822716681434805</v>
      </c>
      <c r="K51" s="630">
        <f>K48/$R48*100</f>
        <v>16.993206655508512</v>
      </c>
      <c r="L51" s="631"/>
      <c r="M51" s="631">
        <f>M48/$R48*100</f>
        <v>21.184076663056675</v>
      </c>
      <c r="N51" s="631"/>
      <c r="O51" s="631"/>
      <c r="P51" s="632"/>
      <c r="Q51" s="493">
        <f>Q48/$R48*100</f>
        <v>38.177283318565188</v>
      </c>
      <c r="R51" s="269">
        <v>100</v>
      </c>
    </row>
    <row r="52" spans="1:18" ht="15" customHeight="1" thickBot="1" x14ac:dyDescent="0.25">
      <c r="A52" s="629"/>
      <c r="B52" s="643"/>
      <c r="C52" s="556" t="str">
        <f>$C$7</f>
        <v>R元年度</v>
      </c>
      <c r="D52" s="617">
        <v>13.139119042560724</v>
      </c>
      <c r="E52" s="615"/>
      <c r="F52" s="616">
        <v>55.829969548898802</v>
      </c>
      <c r="G52" s="617"/>
      <c r="H52" s="617"/>
      <c r="I52" s="618"/>
      <c r="J52" s="494">
        <v>68.969088591459524</v>
      </c>
      <c r="K52" s="614">
        <v>11.728985199348489</v>
      </c>
      <c r="L52" s="615"/>
      <c r="M52" s="616">
        <v>19.30192620919199</v>
      </c>
      <c r="N52" s="617"/>
      <c r="O52" s="617"/>
      <c r="P52" s="618"/>
      <c r="Q52" s="494">
        <v>31.030911408540479</v>
      </c>
      <c r="R52" s="306">
        <v>100</v>
      </c>
    </row>
    <row r="53" spans="1:18" ht="15" customHeight="1" x14ac:dyDescent="0.2">
      <c r="A53" s="627" t="s">
        <v>18</v>
      </c>
      <c r="B53" s="642" t="s">
        <v>55</v>
      </c>
      <c r="C53" s="554" t="str">
        <f>$C$5</f>
        <v>Ｒ３年度</v>
      </c>
      <c r="D53" s="300">
        <f>'6～28頁'!E907</f>
        <v>281.20000000000005</v>
      </c>
      <c r="E53" s="495">
        <f>'6～28頁'!F907</f>
        <v>452.8</v>
      </c>
      <c r="F53" s="495">
        <f>'6～28頁'!G907</f>
        <v>378.79999999999995</v>
      </c>
      <c r="G53" s="495">
        <f>'6～28頁'!H907</f>
        <v>840.60000000000014</v>
      </c>
      <c r="H53" s="495">
        <f>'6～28頁'!I907</f>
        <v>1061.6999999999998</v>
      </c>
      <c r="I53" s="496">
        <f>'6～28頁'!J907</f>
        <v>596.20000000000005</v>
      </c>
      <c r="J53" s="492">
        <f>SUM(D53:I53)</f>
        <v>3611.3</v>
      </c>
      <c r="K53" s="499">
        <f>'6～28頁'!K907</f>
        <v>648.30000000000007</v>
      </c>
      <c r="L53" s="495">
        <f>'6～28頁'!L907</f>
        <v>336.7</v>
      </c>
      <c r="M53" s="495">
        <f>'6～28頁'!M907</f>
        <v>279.5</v>
      </c>
      <c r="N53" s="495">
        <f>'6～28頁'!N907</f>
        <v>309.60000000000002</v>
      </c>
      <c r="O53" s="495">
        <f>'6～28頁'!O907</f>
        <v>468.4</v>
      </c>
      <c r="P53" s="496">
        <f>'6～28頁'!P907</f>
        <v>379.2</v>
      </c>
      <c r="Q53" s="492">
        <f>SUM(K53:P53)</f>
        <v>2421.6999999999998</v>
      </c>
      <c r="R53" s="270">
        <f>J53+Q53</f>
        <v>6033</v>
      </c>
    </row>
    <row r="54" spans="1:18" ht="15" customHeight="1" x14ac:dyDescent="0.2">
      <c r="A54" s="628"/>
      <c r="B54" s="645"/>
      <c r="C54" s="555" t="str">
        <f>$C$6</f>
        <v>Ｒ２年度</v>
      </c>
      <c r="D54" s="301">
        <v>153.59999999999997</v>
      </c>
      <c r="E54" s="497">
        <v>178.40000000000003</v>
      </c>
      <c r="F54" s="497">
        <v>351.49999999999994</v>
      </c>
      <c r="G54" s="497">
        <v>727.9</v>
      </c>
      <c r="H54" s="497">
        <v>1153</v>
      </c>
      <c r="I54" s="498">
        <v>876.9</v>
      </c>
      <c r="J54" s="493">
        <v>3441.3</v>
      </c>
      <c r="K54" s="500">
        <v>744.79999999999984</v>
      </c>
      <c r="L54" s="497">
        <v>354.59999999999997</v>
      </c>
      <c r="M54" s="497">
        <v>229.7</v>
      </c>
      <c r="N54" s="497">
        <v>226.10000000000002</v>
      </c>
      <c r="O54" s="497">
        <v>345.5</v>
      </c>
      <c r="P54" s="498">
        <v>435.7</v>
      </c>
      <c r="Q54" s="493">
        <v>2336.3999999999996</v>
      </c>
      <c r="R54" s="269">
        <v>5777.7</v>
      </c>
    </row>
    <row r="55" spans="1:18" ht="15" customHeight="1" x14ac:dyDescent="0.2">
      <c r="A55" s="628"/>
      <c r="B55" s="646"/>
      <c r="C55" s="480" t="str">
        <f>$C$7</f>
        <v>R元年度</v>
      </c>
      <c r="D55" s="301">
        <v>492.19999999999993</v>
      </c>
      <c r="E55" s="497">
        <v>1006.7000000000002</v>
      </c>
      <c r="F55" s="497">
        <v>777.30000000000007</v>
      </c>
      <c r="G55" s="497">
        <v>1188.8</v>
      </c>
      <c r="H55" s="497">
        <v>1532.2</v>
      </c>
      <c r="I55" s="498">
        <v>1045.8000000000002</v>
      </c>
      <c r="J55" s="493">
        <v>6043</v>
      </c>
      <c r="K55" s="500">
        <v>747.6</v>
      </c>
      <c r="L55" s="497">
        <v>351.79999999999995</v>
      </c>
      <c r="M55" s="497">
        <v>308.49999999999994</v>
      </c>
      <c r="N55" s="497">
        <v>440.6</v>
      </c>
      <c r="O55" s="497">
        <v>629.90000000000009</v>
      </c>
      <c r="P55" s="498">
        <v>230</v>
      </c>
      <c r="Q55" s="493">
        <v>2708.4</v>
      </c>
      <c r="R55" s="269">
        <v>8751.4</v>
      </c>
    </row>
    <row r="56" spans="1:18" ht="15" customHeight="1" x14ac:dyDescent="0.2">
      <c r="A56" s="628"/>
      <c r="B56" s="647" t="s">
        <v>56</v>
      </c>
      <c r="C56" s="555" t="str">
        <f>$C$5</f>
        <v>Ｒ３年度</v>
      </c>
      <c r="D56" s="301">
        <f t="shared" ref="D56:Q56" si="11">D53/$R53*100</f>
        <v>4.6610309961876348</v>
      </c>
      <c r="E56" s="497">
        <f t="shared" si="11"/>
        <v>7.5053870379578989</v>
      </c>
      <c r="F56" s="497">
        <f t="shared" si="11"/>
        <v>6.2787999336979938</v>
      </c>
      <c r="G56" s="497">
        <f t="shared" si="11"/>
        <v>13.933366484336155</v>
      </c>
      <c r="H56" s="497">
        <f t="shared" si="11"/>
        <v>17.598209845847833</v>
      </c>
      <c r="I56" s="498">
        <f t="shared" si="11"/>
        <v>9.8823139399966848</v>
      </c>
      <c r="J56" s="493">
        <f t="shared" si="11"/>
        <v>59.859108238024206</v>
      </c>
      <c r="K56" s="500">
        <f t="shared" si="11"/>
        <v>10.745897563401293</v>
      </c>
      <c r="L56" s="497">
        <f t="shared" si="11"/>
        <v>5.5809713243825625</v>
      </c>
      <c r="M56" s="497">
        <f t="shared" si="11"/>
        <v>4.6328526437924751</v>
      </c>
      <c r="N56" s="497">
        <f t="shared" si="11"/>
        <v>5.1317752362008955</v>
      </c>
      <c r="O56" s="497">
        <f t="shared" si="11"/>
        <v>7.7639648599370128</v>
      </c>
      <c r="P56" s="498">
        <f t="shared" si="11"/>
        <v>6.2854301342615617</v>
      </c>
      <c r="Q56" s="493">
        <f t="shared" si="11"/>
        <v>40.140891761975794</v>
      </c>
      <c r="R56" s="269">
        <v>100</v>
      </c>
    </row>
    <row r="57" spans="1:18" ht="15" customHeight="1" thickBot="1" x14ac:dyDescent="0.25">
      <c r="A57" s="628"/>
      <c r="B57" s="645"/>
      <c r="C57" s="556" t="str">
        <f>$C$6</f>
        <v>Ｒ２年度</v>
      </c>
      <c r="D57" s="301">
        <f t="shared" ref="D57:Q57" si="12">D54/$R54*100</f>
        <v>2.6584973259255404</v>
      </c>
      <c r="E57" s="497">
        <f t="shared" si="12"/>
        <v>3.0877338733406035</v>
      </c>
      <c r="F57" s="497">
        <f t="shared" si="12"/>
        <v>6.0837357425965344</v>
      </c>
      <c r="G57" s="497">
        <f t="shared" si="12"/>
        <v>12.598438825138031</v>
      </c>
      <c r="H57" s="497">
        <f t="shared" si="12"/>
        <v>19.956037869740555</v>
      </c>
      <c r="I57" s="498">
        <f t="shared" si="12"/>
        <v>15.177319694688199</v>
      </c>
      <c r="J57" s="493">
        <f t="shared" si="12"/>
        <v>59.561763331429461</v>
      </c>
      <c r="K57" s="500">
        <f t="shared" si="12"/>
        <v>12.890942762691035</v>
      </c>
      <c r="L57" s="497">
        <f t="shared" si="12"/>
        <v>6.1373903110234167</v>
      </c>
      <c r="M57" s="497">
        <f t="shared" si="12"/>
        <v>3.9756304411790158</v>
      </c>
      <c r="N57" s="497">
        <f t="shared" si="12"/>
        <v>3.9133219101026366</v>
      </c>
      <c r="O57" s="497">
        <f t="shared" si="12"/>
        <v>5.9798881908025692</v>
      </c>
      <c r="P57" s="498">
        <f t="shared" si="12"/>
        <v>7.5410630527718636</v>
      </c>
      <c r="Q57" s="493">
        <f t="shared" si="12"/>
        <v>40.438236668570532</v>
      </c>
      <c r="R57" s="269">
        <v>100</v>
      </c>
    </row>
    <row r="58" spans="1:18" ht="15" customHeight="1" thickBot="1" x14ac:dyDescent="0.25">
      <c r="A58" s="628"/>
      <c r="B58" s="643"/>
      <c r="C58" s="480" t="str">
        <f>$C$7</f>
        <v>R元年度</v>
      </c>
      <c r="D58" s="479">
        <v>5.6242429782663343</v>
      </c>
      <c r="E58" s="552">
        <v>11.503302328770257</v>
      </c>
      <c r="F58" s="552">
        <v>8.882007450236534</v>
      </c>
      <c r="G58" s="552">
        <v>13.584112256324701</v>
      </c>
      <c r="H58" s="552">
        <v>17.508055853920517</v>
      </c>
      <c r="I58" s="553">
        <v>11.950087985922254</v>
      </c>
      <c r="J58" s="299">
        <v>69.051808853440605</v>
      </c>
      <c r="K58" s="551">
        <v>8.5426331786914105</v>
      </c>
      <c r="L58" s="552">
        <v>4.0199282400530194</v>
      </c>
      <c r="M58" s="552">
        <v>3.5251502616724175</v>
      </c>
      <c r="N58" s="552">
        <v>5.034623031743493</v>
      </c>
      <c r="O58" s="552">
        <v>7.197705509975548</v>
      </c>
      <c r="P58" s="553">
        <v>2.6281509244235211</v>
      </c>
      <c r="Q58" s="299">
        <v>30.948191146559413</v>
      </c>
      <c r="R58" s="491">
        <v>100</v>
      </c>
    </row>
    <row r="59" spans="1:18" ht="15" customHeight="1" x14ac:dyDescent="0.2">
      <c r="A59" s="628"/>
      <c r="B59" s="642" t="s">
        <v>57</v>
      </c>
      <c r="C59" s="554" t="str">
        <f>$C$5</f>
        <v>Ｒ３年度</v>
      </c>
      <c r="D59" s="636">
        <f>D53+E53</f>
        <v>734</v>
      </c>
      <c r="E59" s="634"/>
      <c r="F59" s="634">
        <f>SUM(F53:I53)</f>
        <v>2877.3</v>
      </c>
      <c r="G59" s="634"/>
      <c r="H59" s="634"/>
      <c r="I59" s="635"/>
      <c r="J59" s="492">
        <f>D59+F59</f>
        <v>3611.3</v>
      </c>
      <c r="K59" s="633">
        <f>K53+L53</f>
        <v>985</v>
      </c>
      <c r="L59" s="634"/>
      <c r="M59" s="634">
        <f>SUM(M53:P53)</f>
        <v>1436.7</v>
      </c>
      <c r="N59" s="634"/>
      <c r="O59" s="634"/>
      <c r="P59" s="635"/>
      <c r="Q59" s="492">
        <f>K59+M59</f>
        <v>2421.6999999999998</v>
      </c>
      <c r="R59" s="270">
        <f>J59+Q59</f>
        <v>6033</v>
      </c>
    </row>
    <row r="60" spans="1:18" ht="15" customHeight="1" x14ac:dyDescent="0.2">
      <c r="A60" s="628"/>
      <c r="B60" s="645"/>
      <c r="C60" s="555" t="str">
        <f>$C$6</f>
        <v>Ｒ２年度</v>
      </c>
      <c r="D60" s="623">
        <f>D54+E54</f>
        <v>332</v>
      </c>
      <c r="E60" s="631"/>
      <c r="F60" s="631">
        <f>SUM(F54:I54)</f>
        <v>3109.2999999999997</v>
      </c>
      <c r="G60" s="631"/>
      <c r="H60" s="631"/>
      <c r="I60" s="632"/>
      <c r="J60" s="493">
        <f>D60+F60</f>
        <v>3441.2999999999997</v>
      </c>
      <c r="K60" s="630">
        <f>K54+L54</f>
        <v>1099.3999999999999</v>
      </c>
      <c r="L60" s="631"/>
      <c r="M60" s="631">
        <f>SUM(M54:P54)</f>
        <v>1237</v>
      </c>
      <c r="N60" s="631"/>
      <c r="O60" s="631"/>
      <c r="P60" s="632"/>
      <c r="Q60" s="493">
        <f>K60+M60</f>
        <v>2336.3999999999996</v>
      </c>
      <c r="R60" s="269">
        <f>J60+Q60</f>
        <v>5777.6999999999989</v>
      </c>
    </row>
    <row r="61" spans="1:18" ht="15" customHeight="1" x14ac:dyDescent="0.2">
      <c r="A61" s="628"/>
      <c r="B61" s="646"/>
      <c r="C61" s="480" t="str">
        <f>$C$7</f>
        <v>R元年度</v>
      </c>
      <c r="D61" s="620">
        <v>1498.9</v>
      </c>
      <c r="E61" s="623"/>
      <c r="F61" s="619">
        <v>4544.1000000000004</v>
      </c>
      <c r="G61" s="620"/>
      <c r="H61" s="620"/>
      <c r="I61" s="621"/>
      <c r="J61" s="493">
        <v>6043</v>
      </c>
      <c r="K61" s="622">
        <v>1099.4000000000001</v>
      </c>
      <c r="L61" s="623"/>
      <c r="M61" s="619">
        <v>1609</v>
      </c>
      <c r="N61" s="620"/>
      <c r="O61" s="620"/>
      <c r="P61" s="621"/>
      <c r="Q61" s="305">
        <v>2708.4</v>
      </c>
      <c r="R61" s="269">
        <v>8751.4</v>
      </c>
    </row>
    <row r="62" spans="1:18" ht="15" customHeight="1" x14ac:dyDescent="0.2">
      <c r="A62" s="628"/>
      <c r="B62" s="647" t="s">
        <v>56</v>
      </c>
      <c r="C62" s="555" t="str">
        <f>$C$5</f>
        <v>Ｒ３年度</v>
      </c>
      <c r="D62" s="623">
        <f>D59/$R59*100</f>
        <v>12.166418034145533</v>
      </c>
      <c r="E62" s="631"/>
      <c r="F62" s="631">
        <f>F59/$R59*100</f>
        <v>47.692690203878669</v>
      </c>
      <c r="G62" s="631"/>
      <c r="H62" s="631"/>
      <c r="I62" s="632"/>
      <c r="J62" s="493">
        <f>J59/$R59*100</f>
        <v>59.859108238024206</v>
      </c>
      <c r="K62" s="630">
        <f>K59/$R59*100</f>
        <v>16.326868887783856</v>
      </c>
      <c r="L62" s="631"/>
      <c r="M62" s="631">
        <f>M59/$R59*100</f>
        <v>23.814022874191945</v>
      </c>
      <c r="N62" s="631"/>
      <c r="O62" s="631"/>
      <c r="P62" s="632"/>
      <c r="Q62" s="493">
        <f>Q59/$R59*100</f>
        <v>40.140891761975794</v>
      </c>
      <c r="R62" s="269">
        <v>100</v>
      </c>
    </row>
    <row r="63" spans="1:18" ht="15" customHeight="1" x14ac:dyDescent="0.2">
      <c r="A63" s="628"/>
      <c r="B63" s="645"/>
      <c r="C63" s="481" t="str">
        <f>$C$6</f>
        <v>Ｒ２年度</v>
      </c>
      <c r="D63" s="623">
        <f>D60/$R60*100</f>
        <v>5.7462311992661448</v>
      </c>
      <c r="E63" s="631"/>
      <c r="F63" s="631">
        <f>F60/$R60*100</f>
        <v>53.815532132163327</v>
      </c>
      <c r="G63" s="631"/>
      <c r="H63" s="631"/>
      <c r="I63" s="632"/>
      <c r="J63" s="493">
        <f>J60/$R60*100</f>
        <v>59.561763331429461</v>
      </c>
      <c r="K63" s="630">
        <f>K60/$R60*100</f>
        <v>19.028333073714453</v>
      </c>
      <c r="L63" s="631"/>
      <c r="M63" s="631">
        <f>M60/$R60*100</f>
        <v>21.40990359485609</v>
      </c>
      <c r="N63" s="631"/>
      <c r="O63" s="631"/>
      <c r="P63" s="632"/>
      <c r="Q63" s="493">
        <f>Q60/$R60*100</f>
        <v>40.438236668570539</v>
      </c>
      <c r="R63" s="269">
        <v>100</v>
      </c>
    </row>
    <row r="64" spans="1:18" ht="15" customHeight="1" thickBot="1" x14ac:dyDescent="0.25">
      <c r="A64" s="629"/>
      <c r="B64" s="643"/>
      <c r="C64" s="556" t="str">
        <f>$C$7</f>
        <v>R元年度</v>
      </c>
      <c r="D64" s="617">
        <v>17.127545307036591</v>
      </c>
      <c r="E64" s="615"/>
      <c r="F64" s="616">
        <v>51.924263546404013</v>
      </c>
      <c r="G64" s="617"/>
      <c r="H64" s="617"/>
      <c r="I64" s="618"/>
      <c r="J64" s="494">
        <v>69.051808853440605</v>
      </c>
      <c r="K64" s="614">
        <v>12.56256141874443</v>
      </c>
      <c r="L64" s="615"/>
      <c r="M64" s="616">
        <v>18.38562972781498</v>
      </c>
      <c r="N64" s="617"/>
      <c r="O64" s="617"/>
      <c r="P64" s="618"/>
      <c r="Q64" s="494">
        <v>30.948191146559413</v>
      </c>
      <c r="R64" s="306">
        <v>100</v>
      </c>
    </row>
    <row r="65" spans="1:18" ht="28.5" customHeight="1" x14ac:dyDescent="0.3">
      <c r="A65" s="1" t="str">
        <f>A1</f>
        <v>３　令和３年度季節別・月別観光入込客数（延べ人数）の構成比</v>
      </c>
    </row>
    <row r="66" spans="1:18" s="46" customFormat="1" ht="17.25" customHeight="1" thickBot="1" x14ac:dyDescent="0.25">
      <c r="R66" s="490" t="s">
        <v>2</v>
      </c>
    </row>
    <row r="67" spans="1:18" ht="15" customHeight="1" x14ac:dyDescent="0.2">
      <c r="A67" s="642" t="s">
        <v>24</v>
      </c>
      <c r="B67" s="642" t="s">
        <v>25</v>
      </c>
      <c r="C67" s="642"/>
      <c r="D67" s="644" t="s">
        <v>48</v>
      </c>
      <c r="E67" s="624"/>
      <c r="F67" s="624" t="s">
        <v>49</v>
      </c>
      <c r="G67" s="624"/>
      <c r="H67" s="625"/>
      <c r="I67" s="626"/>
      <c r="J67" s="642" t="s">
        <v>50</v>
      </c>
      <c r="K67" s="644" t="s">
        <v>51</v>
      </c>
      <c r="L67" s="624"/>
      <c r="M67" s="624" t="s">
        <v>52</v>
      </c>
      <c r="N67" s="624"/>
      <c r="O67" s="624"/>
      <c r="P67" s="626"/>
      <c r="Q67" s="642" t="s">
        <v>53</v>
      </c>
      <c r="R67" s="640" t="s">
        <v>54</v>
      </c>
    </row>
    <row r="68" spans="1:18" ht="15" customHeight="1" thickBot="1" x14ac:dyDescent="0.25">
      <c r="A68" s="643"/>
      <c r="B68" s="643"/>
      <c r="C68" s="643"/>
      <c r="D68" s="24" t="s">
        <v>26</v>
      </c>
      <c r="E68" s="25" t="s">
        <v>27</v>
      </c>
      <c r="F68" s="25" t="s">
        <v>28</v>
      </c>
      <c r="G68" s="25" t="s">
        <v>29</v>
      </c>
      <c r="H68" s="25" t="s">
        <v>30</v>
      </c>
      <c r="I68" s="26" t="s">
        <v>31</v>
      </c>
      <c r="J68" s="643"/>
      <c r="K68" s="24" t="s">
        <v>33</v>
      </c>
      <c r="L68" s="25" t="s">
        <v>34</v>
      </c>
      <c r="M68" s="25" t="s">
        <v>35</v>
      </c>
      <c r="N68" s="25" t="s">
        <v>36</v>
      </c>
      <c r="O68" s="25" t="s">
        <v>37</v>
      </c>
      <c r="P68" s="26" t="s">
        <v>38</v>
      </c>
      <c r="Q68" s="643"/>
      <c r="R68" s="641"/>
    </row>
    <row r="69" spans="1:18" ht="15" customHeight="1" x14ac:dyDescent="0.2">
      <c r="A69" s="627" t="s">
        <v>19</v>
      </c>
      <c r="B69" s="642" t="s">
        <v>55</v>
      </c>
      <c r="C69" s="554" t="str">
        <f>$C$5</f>
        <v>Ｒ３年度</v>
      </c>
      <c r="D69" s="300">
        <f>'6～28頁'!E1036</f>
        <v>459.59999999999997</v>
      </c>
      <c r="E69" s="495">
        <f>'6～28頁'!F1036</f>
        <v>705.2</v>
      </c>
      <c r="F69" s="495">
        <f>'6～28頁'!G1036</f>
        <v>600.6</v>
      </c>
      <c r="G69" s="495">
        <f>'6～28頁'!H1036</f>
        <v>1001.3999999999999</v>
      </c>
      <c r="H69" s="495">
        <f>'6～28頁'!I1036</f>
        <v>1195.1000000000001</v>
      </c>
      <c r="I69" s="496">
        <f>'6～28頁'!J1036</f>
        <v>711.40000000000009</v>
      </c>
      <c r="J69" s="492">
        <f>SUM(D69:I69)</f>
        <v>4673.3000000000011</v>
      </c>
      <c r="K69" s="499">
        <f>'6～28頁'!K1036</f>
        <v>753.30000000000018</v>
      </c>
      <c r="L69" s="495">
        <f>'6～28頁'!L1036</f>
        <v>431.1</v>
      </c>
      <c r="M69" s="495">
        <f>'6～28頁'!M1036</f>
        <v>334.09999999999991</v>
      </c>
      <c r="N69" s="495">
        <f>'6～28頁'!N1036</f>
        <v>299.59999999999997</v>
      </c>
      <c r="O69" s="495">
        <f>'6～28頁'!O1036</f>
        <v>297.89999999999998</v>
      </c>
      <c r="P69" s="496">
        <f>'6～28頁'!P1036</f>
        <v>321.7</v>
      </c>
      <c r="Q69" s="492">
        <f>SUM(K69:P69)</f>
        <v>2437.6999999999998</v>
      </c>
      <c r="R69" s="270">
        <f>J69+Q69</f>
        <v>7111.0000000000009</v>
      </c>
    </row>
    <row r="70" spans="1:18" ht="15" customHeight="1" x14ac:dyDescent="0.2">
      <c r="A70" s="628"/>
      <c r="B70" s="645"/>
      <c r="C70" s="555" t="str">
        <f>$C$6</f>
        <v>Ｒ２年度</v>
      </c>
      <c r="D70" s="301">
        <v>260</v>
      </c>
      <c r="E70" s="497">
        <v>376.29999999999995</v>
      </c>
      <c r="F70" s="497">
        <v>584.90000000000009</v>
      </c>
      <c r="G70" s="497">
        <v>1006.7</v>
      </c>
      <c r="H70" s="497">
        <v>1411.3999999999999</v>
      </c>
      <c r="I70" s="498">
        <v>980.29999999999984</v>
      </c>
      <c r="J70" s="493">
        <v>4619.6000000000004</v>
      </c>
      <c r="K70" s="500">
        <v>851.6</v>
      </c>
      <c r="L70" s="497">
        <v>456.6</v>
      </c>
      <c r="M70" s="497">
        <v>262.59999999999997</v>
      </c>
      <c r="N70" s="497">
        <v>229.4</v>
      </c>
      <c r="O70" s="497">
        <v>327.99999999999994</v>
      </c>
      <c r="P70" s="498">
        <v>320.5</v>
      </c>
      <c r="Q70" s="493">
        <v>2448.6999999999998</v>
      </c>
      <c r="R70" s="269">
        <v>7068.3</v>
      </c>
    </row>
    <row r="71" spans="1:18" ht="15" customHeight="1" x14ac:dyDescent="0.2">
      <c r="A71" s="628"/>
      <c r="B71" s="646"/>
      <c r="C71" s="480" t="str">
        <f>$C$7</f>
        <v>R元年度</v>
      </c>
      <c r="D71" s="301">
        <v>697.10000000000014</v>
      </c>
      <c r="E71" s="497">
        <v>1140.8999999999999</v>
      </c>
      <c r="F71" s="497">
        <v>985.4000000000002</v>
      </c>
      <c r="G71" s="497">
        <v>1304.2</v>
      </c>
      <c r="H71" s="497">
        <v>2113.8000000000002</v>
      </c>
      <c r="I71" s="498">
        <v>1292.1000000000001</v>
      </c>
      <c r="J71" s="493">
        <v>7533.5000000000009</v>
      </c>
      <c r="K71" s="500">
        <v>841.49999999999989</v>
      </c>
      <c r="L71" s="497">
        <v>477.89999999999992</v>
      </c>
      <c r="M71" s="497">
        <v>360.00000000000006</v>
      </c>
      <c r="N71" s="497">
        <v>389.00000000000006</v>
      </c>
      <c r="O71" s="497">
        <v>435.50000000000006</v>
      </c>
      <c r="P71" s="498">
        <v>227.09999999999997</v>
      </c>
      <c r="Q71" s="493">
        <v>2731</v>
      </c>
      <c r="R71" s="269">
        <v>10264.5</v>
      </c>
    </row>
    <row r="72" spans="1:18" ht="15" customHeight="1" x14ac:dyDescent="0.2">
      <c r="A72" s="628"/>
      <c r="B72" s="647" t="s">
        <v>56</v>
      </c>
      <c r="C72" s="555" t="str">
        <f>$C$5</f>
        <v>Ｒ３年度</v>
      </c>
      <c r="D72" s="301">
        <f t="shared" ref="D72:Q72" si="13">D69/$R69*100</f>
        <v>6.4632259879060596</v>
      </c>
      <c r="E72" s="497">
        <f t="shared" si="13"/>
        <v>9.9170299535930244</v>
      </c>
      <c r="F72" s="497">
        <f t="shared" si="13"/>
        <v>8.4460694698354661</v>
      </c>
      <c r="G72" s="497">
        <f t="shared" si="13"/>
        <v>14.082407537617772</v>
      </c>
      <c r="H72" s="497">
        <f t="shared" si="13"/>
        <v>16.806356349317959</v>
      </c>
      <c r="I72" s="498">
        <f t="shared" si="13"/>
        <v>10.004218815918998</v>
      </c>
      <c r="J72" s="493">
        <f t="shared" si="13"/>
        <v>65.719308114189289</v>
      </c>
      <c r="K72" s="500">
        <f t="shared" si="13"/>
        <v>10.593446772605823</v>
      </c>
      <c r="L72" s="497">
        <f t="shared" si="13"/>
        <v>6.0624384756011809</v>
      </c>
      <c r="M72" s="497">
        <f t="shared" si="13"/>
        <v>4.6983546617915888</v>
      </c>
      <c r="N72" s="497">
        <f t="shared" si="13"/>
        <v>4.2131908311067345</v>
      </c>
      <c r="O72" s="497">
        <f t="shared" si="13"/>
        <v>4.1892842075657422</v>
      </c>
      <c r="P72" s="498">
        <f t="shared" si="13"/>
        <v>4.5239769371396417</v>
      </c>
      <c r="Q72" s="493">
        <f t="shared" si="13"/>
        <v>34.280691885810711</v>
      </c>
      <c r="R72" s="269">
        <v>100</v>
      </c>
    </row>
    <row r="73" spans="1:18" ht="15" customHeight="1" x14ac:dyDescent="0.2">
      <c r="A73" s="628"/>
      <c r="B73" s="645"/>
      <c r="C73" s="481" t="str">
        <f>$C$6</f>
        <v>Ｒ２年度</v>
      </c>
      <c r="D73" s="301">
        <f t="shared" ref="D73:Q73" si="14">D70/$R70*100</f>
        <v>3.6783950879277905</v>
      </c>
      <c r="E73" s="497">
        <f t="shared" si="14"/>
        <v>5.3237695061047203</v>
      </c>
      <c r="F73" s="497">
        <f t="shared" si="14"/>
        <v>8.2749741804960184</v>
      </c>
      <c r="G73" s="497">
        <f t="shared" si="14"/>
        <v>14.242462826988103</v>
      </c>
      <c r="H73" s="497">
        <f t="shared" si="14"/>
        <v>19.968026258081856</v>
      </c>
      <c r="I73" s="498">
        <f t="shared" si="14"/>
        <v>13.868964248829277</v>
      </c>
      <c r="J73" s="493">
        <f t="shared" si="14"/>
        <v>65.356592108427776</v>
      </c>
      <c r="K73" s="500">
        <f t="shared" si="14"/>
        <v>12.048158680305024</v>
      </c>
      <c r="L73" s="497">
        <f t="shared" si="14"/>
        <v>6.4598276813378046</v>
      </c>
      <c r="M73" s="497">
        <f t="shared" si="14"/>
        <v>3.7151790388070678</v>
      </c>
      <c r="N73" s="497">
        <f t="shared" si="14"/>
        <v>3.2454762814255198</v>
      </c>
      <c r="O73" s="497">
        <f t="shared" si="14"/>
        <v>4.6404368801550575</v>
      </c>
      <c r="P73" s="498">
        <f t="shared" si="14"/>
        <v>4.5343293295417562</v>
      </c>
      <c r="Q73" s="493">
        <f t="shared" si="14"/>
        <v>34.643407891572224</v>
      </c>
      <c r="R73" s="269">
        <v>100</v>
      </c>
    </row>
    <row r="74" spans="1:18" ht="15" customHeight="1" thickBot="1" x14ac:dyDescent="0.25">
      <c r="A74" s="628"/>
      <c r="B74" s="643"/>
      <c r="C74" s="481" t="str">
        <f>$C$7</f>
        <v>R元年度</v>
      </c>
      <c r="D74" s="479">
        <v>6.7913683082468719</v>
      </c>
      <c r="E74" s="552">
        <v>11.115008037410492</v>
      </c>
      <c r="F74" s="552">
        <v>9.60007793852599</v>
      </c>
      <c r="G74" s="552">
        <v>12.705928199132934</v>
      </c>
      <c r="H74" s="552">
        <v>20.593307029080815</v>
      </c>
      <c r="I74" s="553">
        <v>12.588046178576647</v>
      </c>
      <c r="J74" s="299">
        <v>73.393735690973756</v>
      </c>
      <c r="K74" s="551">
        <v>8.1981587023235409</v>
      </c>
      <c r="L74" s="552">
        <v>4.6558526961858826</v>
      </c>
      <c r="M74" s="552">
        <v>3.5072336694432273</v>
      </c>
      <c r="N74" s="552">
        <v>3.7897608261483757</v>
      </c>
      <c r="O74" s="552">
        <v>4.2427785084514591</v>
      </c>
      <c r="P74" s="553">
        <v>2.2124799064737686</v>
      </c>
      <c r="Q74" s="299">
        <v>26.606264309026255</v>
      </c>
      <c r="R74" s="491">
        <v>100</v>
      </c>
    </row>
    <row r="75" spans="1:18" ht="15" customHeight="1" x14ac:dyDescent="0.2">
      <c r="A75" s="628"/>
      <c r="B75" s="642" t="s">
        <v>57</v>
      </c>
      <c r="C75" s="554" t="str">
        <f>$C$5</f>
        <v>Ｒ３年度</v>
      </c>
      <c r="D75" s="636">
        <f>D69+E69</f>
        <v>1164.8</v>
      </c>
      <c r="E75" s="634"/>
      <c r="F75" s="634">
        <f>SUM(F69:I69)</f>
        <v>3508.5000000000005</v>
      </c>
      <c r="G75" s="634"/>
      <c r="H75" s="634"/>
      <c r="I75" s="635"/>
      <c r="J75" s="492">
        <f>D75+F75</f>
        <v>4673.3</v>
      </c>
      <c r="K75" s="633">
        <f>K69+L69</f>
        <v>1184.4000000000001</v>
      </c>
      <c r="L75" s="634"/>
      <c r="M75" s="634">
        <f>SUM(M69:P69)</f>
        <v>1253.2999999999997</v>
      </c>
      <c r="N75" s="634"/>
      <c r="O75" s="634"/>
      <c r="P75" s="635"/>
      <c r="Q75" s="492">
        <f>K75+M75</f>
        <v>2437.6999999999998</v>
      </c>
      <c r="R75" s="270">
        <f>J75+Q75</f>
        <v>7111</v>
      </c>
    </row>
    <row r="76" spans="1:18" ht="15" customHeight="1" x14ac:dyDescent="0.2">
      <c r="A76" s="628"/>
      <c r="B76" s="645"/>
      <c r="C76" s="555" t="str">
        <f>$C$6</f>
        <v>Ｒ２年度</v>
      </c>
      <c r="D76" s="623">
        <f>D70+E70</f>
        <v>636.29999999999995</v>
      </c>
      <c r="E76" s="631"/>
      <c r="F76" s="631">
        <f>SUM(F70:I70)</f>
        <v>3983.2999999999997</v>
      </c>
      <c r="G76" s="631"/>
      <c r="H76" s="631"/>
      <c r="I76" s="632"/>
      <c r="J76" s="493">
        <f>D76+F76</f>
        <v>4619.5999999999995</v>
      </c>
      <c r="K76" s="630">
        <f>K70+L70</f>
        <v>1308.2</v>
      </c>
      <c r="L76" s="631"/>
      <c r="M76" s="631">
        <f>SUM(M70:P70)</f>
        <v>1140.5</v>
      </c>
      <c r="N76" s="631"/>
      <c r="O76" s="631"/>
      <c r="P76" s="632"/>
      <c r="Q76" s="493">
        <f>K76+M76</f>
        <v>2448.6999999999998</v>
      </c>
      <c r="R76" s="269">
        <f>J76+Q76</f>
        <v>7068.2999999999993</v>
      </c>
    </row>
    <row r="77" spans="1:18" ht="15" customHeight="1" x14ac:dyDescent="0.2">
      <c r="A77" s="628"/>
      <c r="B77" s="646"/>
      <c r="C77" s="480" t="str">
        <f>$C$7</f>
        <v>R元年度</v>
      </c>
      <c r="D77" s="620">
        <v>1838</v>
      </c>
      <c r="E77" s="623"/>
      <c r="F77" s="619">
        <v>5695.5000000000009</v>
      </c>
      <c r="G77" s="620"/>
      <c r="H77" s="620"/>
      <c r="I77" s="621"/>
      <c r="J77" s="493">
        <v>7533.5000000000009</v>
      </c>
      <c r="K77" s="622">
        <v>1319.3999999999999</v>
      </c>
      <c r="L77" s="623"/>
      <c r="M77" s="619">
        <v>1411.6000000000001</v>
      </c>
      <c r="N77" s="620"/>
      <c r="O77" s="620"/>
      <c r="P77" s="621"/>
      <c r="Q77" s="305">
        <v>2731</v>
      </c>
      <c r="R77" s="269">
        <v>10264.5</v>
      </c>
    </row>
    <row r="78" spans="1:18" ht="15" customHeight="1" x14ac:dyDescent="0.2">
      <c r="A78" s="628"/>
      <c r="B78" s="647" t="s">
        <v>56</v>
      </c>
      <c r="C78" s="555" t="str">
        <f>$C$5</f>
        <v>Ｒ３年度</v>
      </c>
      <c r="D78" s="623">
        <f>D75/$R75*100</f>
        <v>16.380255941499087</v>
      </c>
      <c r="E78" s="631"/>
      <c r="F78" s="631">
        <f>F75/$R75*100</f>
        <v>49.339052172690209</v>
      </c>
      <c r="G78" s="631"/>
      <c r="H78" s="631"/>
      <c r="I78" s="632"/>
      <c r="J78" s="493">
        <f>J75/$R75*100</f>
        <v>65.719308114189289</v>
      </c>
      <c r="K78" s="630">
        <f>K75/$R75*100</f>
        <v>16.655885248207007</v>
      </c>
      <c r="L78" s="631"/>
      <c r="M78" s="631">
        <f>M75/$R75*100</f>
        <v>17.624806637603712</v>
      </c>
      <c r="N78" s="631"/>
      <c r="O78" s="631"/>
      <c r="P78" s="632"/>
      <c r="Q78" s="493">
        <f>Q75/$R75*100</f>
        <v>34.280691885810718</v>
      </c>
      <c r="R78" s="269">
        <v>100</v>
      </c>
    </row>
    <row r="79" spans="1:18" ht="15" customHeight="1" x14ac:dyDescent="0.2">
      <c r="A79" s="628"/>
      <c r="B79" s="645"/>
      <c r="C79" s="481" t="str">
        <f>$C$6</f>
        <v>Ｒ２年度</v>
      </c>
      <c r="D79" s="623">
        <f>D76/$R76*100</f>
        <v>9.0021645940325126</v>
      </c>
      <c r="E79" s="631"/>
      <c r="F79" s="631">
        <f>F76/$R76*100</f>
        <v>56.354427514395255</v>
      </c>
      <c r="G79" s="631"/>
      <c r="H79" s="631"/>
      <c r="I79" s="632"/>
      <c r="J79" s="493">
        <f>J76/$R76*100</f>
        <v>65.356592108427776</v>
      </c>
      <c r="K79" s="630">
        <f>K76/$R76*100</f>
        <v>18.507986361642832</v>
      </c>
      <c r="L79" s="631"/>
      <c r="M79" s="631">
        <f>M76/$R76*100</f>
        <v>16.135421529929406</v>
      </c>
      <c r="N79" s="631"/>
      <c r="O79" s="631"/>
      <c r="P79" s="632"/>
      <c r="Q79" s="493">
        <f>Q76/$R76*100</f>
        <v>34.643407891572231</v>
      </c>
      <c r="R79" s="269">
        <v>100</v>
      </c>
    </row>
    <row r="80" spans="1:18" ht="15" customHeight="1" thickBot="1" x14ac:dyDescent="0.25">
      <c r="A80" s="629"/>
      <c r="B80" s="643"/>
      <c r="C80" s="481" t="str">
        <f>$C$7</f>
        <v>R元年度</v>
      </c>
      <c r="D80" s="617">
        <v>15.065468350507475</v>
      </c>
      <c r="E80" s="615"/>
      <c r="F80" s="616">
        <v>53.610443945146045</v>
      </c>
      <c r="G80" s="617"/>
      <c r="H80" s="617"/>
      <c r="I80" s="618"/>
      <c r="J80" s="299">
        <v>68.675912295653532</v>
      </c>
      <c r="K80" s="614">
        <v>12.201712249167119</v>
      </c>
      <c r="L80" s="615"/>
      <c r="M80" s="616">
        <v>19.122375455179359</v>
      </c>
      <c r="N80" s="617"/>
      <c r="O80" s="617"/>
      <c r="P80" s="618"/>
      <c r="Q80" s="299">
        <v>31.324087704346475</v>
      </c>
      <c r="R80" s="491">
        <v>100</v>
      </c>
    </row>
    <row r="81" spans="1:18" ht="15" customHeight="1" x14ac:dyDescent="0.2">
      <c r="A81" s="627" t="s">
        <v>20</v>
      </c>
      <c r="B81" s="658" t="s">
        <v>55</v>
      </c>
      <c r="C81" s="554" t="str">
        <f>$C$5</f>
        <v>Ｒ３年度</v>
      </c>
      <c r="D81" s="300">
        <f>'6～28頁'!E1168</f>
        <v>345.00000000000006</v>
      </c>
      <c r="E81" s="495">
        <f>'6～28頁'!F1168</f>
        <v>365.70000000000005</v>
      </c>
      <c r="F81" s="495">
        <f>'6～28頁'!G1168</f>
        <v>357.9</v>
      </c>
      <c r="G81" s="495">
        <f>'6～28頁'!H1168</f>
        <v>712.5</v>
      </c>
      <c r="H81" s="495">
        <f>'6～28頁'!I1168</f>
        <v>863.5</v>
      </c>
      <c r="I81" s="496">
        <f>'6～28頁'!J1168</f>
        <v>612.79999999999995</v>
      </c>
      <c r="J81" s="492">
        <f>SUM(D81:I81)</f>
        <v>3257.3999999999996</v>
      </c>
      <c r="K81" s="499">
        <f>'6～28頁'!K1168</f>
        <v>605</v>
      </c>
      <c r="L81" s="495">
        <f>'6～28頁'!L1168</f>
        <v>416.40000000000003</v>
      </c>
      <c r="M81" s="495">
        <f>'6～28頁'!M1168</f>
        <v>321.39999999999998</v>
      </c>
      <c r="N81" s="495">
        <f>'6～28頁'!N1168</f>
        <v>278</v>
      </c>
      <c r="O81" s="495">
        <f>'6～28頁'!O1168</f>
        <v>464.49999999999989</v>
      </c>
      <c r="P81" s="496">
        <f>'6～28頁'!P1168</f>
        <v>302.59999999999997</v>
      </c>
      <c r="Q81" s="492">
        <f>SUM(K81:P81)</f>
        <v>2387.9</v>
      </c>
      <c r="R81" s="270">
        <f>J81+Q81</f>
        <v>5645.2999999999993</v>
      </c>
    </row>
    <row r="82" spans="1:18" ht="15" customHeight="1" x14ac:dyDescent="0.2">
      <c r="A82" s="628"/>
      <c r="B82" s="656"/>
      <c r="C82" s="555" t="str">
        <f>$C$6</f>
        <v>Ｒ２年度</v>
      </c>
      <c r="D82" s="301">
        <v>207.10000000000002</v>
      </c>
      <c r="E82" s="497">
        <v>144.4</v>
      </c>
      <c r="F82" s="497">
        <v>308.3</v>
      </c>
      <c r="G82" s="497">
        <v>601.4</v>
      </c>
      <c r="H82" s="497">
        <v>914.5</v>
      </c>
      <c r="I82" s="498">
        <v>953.09999999999991</v>
      </c>
      <c r="J82" s="493">
        <v>3128.7999999999997</v>
      </c>
      <c r="K82" s="500">
        <v>759.09999999999991</v>
      </c>
      <c r="L82" s="497">
        <v>426.1</v>
      </c>
      <c r="M82" s="497">
        <v>264.60000000000002</v>
      </c>
      <c r="N82" s="497">
        <v>225.70000000000002</v>
      </c>
      <c r="O82" s="497">
        <v>310.3</v>
      </c>
      <c r="P82" s="498">
        <v>254.2</v>
      </c>
      <c r="Q82" s="493">
        <v>2239.9999999999995</v>
      </c>
      <c r="R82" s="269">
        <v>5368.7999999999993</v>
      </c>
    </row>
    <row r="83" spans="1:18" ht="15" customHeight="1" x14ac:dyDescent="0.2">
      <c r="A83" s="628"/>
      <c r="B83" s="656"/>
      <c r="C83" s="555" t="str">
        <f>$C$7</f>
        <v>R元年度</v>
      </c>
      <c r="D83" s="301">
        <v>699.4</v>
      </c>
      <c r="E83" s="497">
        <v>965.9</v>
      </c>
      <c r="F83" s="497">
        <v>940</v>
      </c>
      <c r="G83" s="497">
        <v>1166.8000000000002</v>
      </c>
      <c r="H83" s="497">
        <v>1534.5</v>
      </c>
      <c r="I83" s="498">
        <v>1647.5</v>
      </c>
      <c r="J83" s="493">
        <v>6954.1</v>
      </c>
      <c r="K83" s="500">
        <v>915.3</v>
      </c>
      <c r="L83" s="497">
        <v>511.4</v>
      </c>
      <c r="M83" s="497">
        <v>396.20000000000005</v>
      </c>
      <c r="N83" s="497">
        <v>457.4</v>
      </c>
      <c r="O83" s="497">
        <v>664.59999999999991</v>
      </c>
      <c r="P83" s="498">
        <v>212.79999999999998</v>
      </c>
      <c r="Q83" s="493">
        <v>3157.7</v>
      </c>
      <c r="R83" s="269">
        <v>10111.799999999999</v>
      </c>
    </row>
    <row r="84" spans="1:18" ht="15" customHeight="1" x14ac:dyDescent="0.2">
      <c r="A84" s="628"/>
      <c r="B84" s="656" t="s">
        <v>56</v>
      </c>
      <c r="C84" s="555" t="str">
        <f>$C$5</f>
        <v>Ｒ３年度</v>
      </c>
      <c r="D84" s="301">
        <f t="shared" ref="D84:Q84" si="15">D81/$R81*100</f>
        <v>6.111278408587677</v>
      </c>
      <c r="E84" s="497">
        <f t="shared" si="15"/>
        <v>6.4779551131029374</v>
      </c>
      <c r="F84" s="497">
        <f t="shared" si="15"/>
        <v>6.3397870795174756</v>
      </c>
      <c r="G84" s="497">
        <f t="shared" si="15"/>
        <v>12.621118452518026</v>
      </c>
      <c r="H84" s="497">
        <f t="shared" si="15"/>
        <v>15.295909871928865</v>
      </c>
      <c r="I84" s="498">
        <f t="shared" si="15"/>
        <v>10.855047561688485</v>
      </c>
      <c r="J84" s="493">
        <f t="shared" si="15"/>
        <v>57.701096487343449</v>
      </c>
      <c r="K84" s="500">
        <f t="shared" si="15"/>
        <v>10.716879528103025</v>
      </c>
      <c r="L84" s="497">
        <f t="shared" si="15"/>
        <v>7.3760473314084294</v>
      </c>
      <c r="M84" s="497">
        <f t="shared" si="15"/>
        <v>5.6932315377393587</v>
      </c>
      <c r="N84" s="497">
        <f t="shared" si="15"/>
        <v>4.9244504277894885</v>
      </c>
      <c r="O84" s="497">
        <f t="shared" si="15"/>
        <v>8.2280835385187672</v>
      </c>
      <c r="P84" s="498">
        <f t="shared" si="15"/>
        <v>5.3602111490974798</v>
      </c>
      <c r="Q84" s="493">
        <f t="shared" si="15"/>
        <v>42.298903512656558</v>
      </c>
      <c r="R84" s="269">
        <v>100</v>
      </c>
    </row>
    <row r="85" spans="1:18" ht="15" customHeight="1" x14ac:dyDescent="0.2">
      <c r="A85" s="628"/>
      <c r="B85" s="656"/>
      <c r="C85" s="481" t="str">
        <f>$C$6</f>
        <v>Ｒ２年度</v>
      </c>
      <c r="D85" s="301">
        <f t="shared" ref="D85:Q85" si="16">D82/$R82*100</f>
        <v>3.8574728058411569</v>
      </c>
      <c r="E85" s="497">
        <f t="shared" si="16"/>
        <v>2.6896140664580548</v>
      </c>
      <c r="F85" s="497">
        <f t="shared" si="16"/>
        <v>5.7424377887051117</v>
      </c>
      <c r="G85" s="497">
        <f t="shared" si="16"/>
        <v>11.201758307256744</v>
      </c>
      <c r="H85" s="497">
        <f t="shared" si="16"/>
        <v>17.033601549694531</v>
      </c>
      <c r="I85" s="498">
        <f t="shared" si="16"/>
        <v>17.752570406794817</v>
      </c>
      <c r="J85" s="493">
        <f t="shared" si="16"/>
        <v>58.277454924750415</v>
      </c>
      <c r="K85" s="500">
        <f t="shared" si="16"/>
        <v>14.13909998509909</v>
      </c>
      <c r="L85" s="497">
        <f t="shared" si="16"/>
        <v>7.9365966323945774</v>
      </c>
      <c r="M85" s="497">
        <f t="shared" si="16"/>
        <v>4.9284756370138592</v>
      </c>
      <c r="N85" s="497">
        <f t="shared" si="16"/>
        <v>4.2039189390552831</v>
      </c>
      <c r="O85" s="497">
        <f t="shared" si="16"/>
        <v>5.7796900610937278</v>
      </c>
      <c r="P85" s="498">
        <f t="shared" si="16"/>
        <v>4.7347638205930567</v>
      </c>
      <c r="Q85" s="493">
        <f t="shared" si="16"/>
        <v>41.722545075249592</v>
      </c>
      <c r="R85" s="269">
        <v>100</v>
      </c>
    </row>
    <row r="86" spans="1:18" ht="15" customHeight="1" thickBot="1" x14ac:dyDescent="0.25">
      <c r="A86" s="628"/>
      <c r="B86" s="657"/>
      <c r="C86" s="481" t="str">
        <f>$C$7</f>
        <v>R元年度</v>
      </c>
      <c r="D86" s="557">
        <v>6.9166716113847189</v>
      </c>
      <c r="E86" s="483">
        <v>9.5522063331948814</v>
      </c>
      <c r="F86" s="483">
        <v>9.2960699380921294</v>
      </c>
      <c r="G86" s="483">
        <v>11.538994046559468</v>
      </c>
      <c r="H86" s="483">
        <v>15.175339702130186</v>
      </c>
      <c r="I86" s="484">
        <v>16.292845981922113</v>
      </c>
      <c r="J86" s="299">
        <v>68.772127613283502</v>
      </c>
      <c r="K86" s="482">
        <v>9.0518008663146041</v>
      </c>
      <c r="L86" s="483">
        <v>5.0574576237662932</v>
      </c>
      <c r="M86" s="483">
        <v>3.9181945845447901</v>
      </c>
      <c r="N86" s="483">
        <v>4.5234280741312132</v>
      </c>
      <c r="O86" s="483">
        <v>6.5725192349532229</v>
      </c>
      <c r="P86" s="484">
        <v>2.1044720030063884</v>
      </c>
      <c r="Q86" s="299">
        <v>31.227872386716509</v>
      </c>
      <c r="R86" s="491">
        <v>100</v>
      </c>
    </row>
    <row r="87" spans="1:18" ht="15" customHeight="1" x14ac:dyDescent="0.2">
      <c r="A87" s="628"/>
      <c r="B87" s="655" t="s">
        <v>57</v>
      </c>
      <c r="C87" s="554" t="str">
        <f>$C$5</f>
        <v>Ｒ３年度</v>
      </c>
      <c r="D87" s="636">
        <f>D81+E81</f>
        <v>710.7</v>
      </c>
      <c r="E87" s="634"/>
      <c r="F87" s="634">
        <f>SUM(F81:I81)</f>
        <v>2546.6999999999998</v>
      </c>
      <c r="G87" s="634"/>
      <c r="H87" s="634"/>
      <c r="I87" s="635"/>
      <c r="J87" s="492">
        <f>D87+F87</f>
        <v>3257.3999999999996</v>
      </c>
      <c r="K87" s="633">
        <f>K81+L81</f>
        <v>1021.4000000000001</v>
      </c>
      <c r="L87" s="634"/>
      <c r="M87" s="634">
        <f>SUM(M81:P81)</f>
        <v>1366.4999999999998</v>
      </c>
      <c r="N87" s="634"/>
      <c r="O87" s="634"/>
      <c r="P87" s="635"/>
      <c r="Q87" s="492">
        <f>K87+M87</f>
        <v>2387.8999999999996</v>
      </c>
      <c r="R87" s="270">
        <f>J87+Q87</f>
        <v>5645.2999999999993</v>
      </c>
    </row>
    <row r="88" spans="1:18" ht="15" customHeight="1" x14ac:dyDescent="0.2">
      <c r="A88" s="628"/>
      <c r="B88" s="653"/>
      <c r="C88" s="555" t="str">
        <f>$C$6</f>
        <v>Ｒ２年度</v>
      </c>
      <c r="D88" s="623">
        <f>D82+E82</f>
        <v>351.5</v>
      </c>
      <c r="E88" s="631"/>
      <c r="F88" s="631">
        <f>SUM(F82:I82)</f>
        <v>2777.3</v>
      </c>
      <c r="G88" s="631"/>
      <c r="H88" s="631"/>
      <c r="I88" s="632"/>
      <c r="J88" s="493">
        <f>D88+F88</f>
        <v>3128.8</v>
      </c>
      <c r="K88" s="630">
        <f>K82+L82</f>
        <v>1185.1999999999998</v>
      </c>
      <c r="L88" s="631"/>
      <c r="M88" s="631">
        <f>SUM(M82:P82)</f>
        <v>1054.8000000000002</v>
      </c>
      <c r="N88" s="631"/>
      <c r="O88" s="631"/>
      <c r="P88" s="632"/>
      <c r="Q88" s="493">
        <f>K88+M88</f>
        <v>2240</v>
      </c>
      <c r="R88" s="269">
        <f>J88+Q88</f>
        <v>5368.8</v>
      </c>
    </row>
    <row r="89" spans="1:18" ht="15" customHeight="1" x14ac:dyDescent="0.2">
      <c r="A89" s="628"/>
      <c r="B89" s="653"/>
      <c r="C89" s="480" t="str">
        <f>$C$7</f>
        <v>R元年度</v>
      </c>
      <c r="D89" s="620">
        <v>1665.3</v>
      </c>
      <c r="E89" s="623"/>
      <c r="F89" s="619">
        <v>5288.8</v>
      </c>
      <c r="G89" s="620"/>
      <c r="H89" s="620"/>
      <c r="I89" s="621"/>
      <c r="J89" s="493">
        <v>6954.1</v>
      </c>
      <c r="K89" s="622">
        <v>1426.6999999999998</v>
      </c>
      <c r="L89" s="623"/>
      <c r="M89" s="619">
        <v>1730.9999999999998</v>
      </c>
      <c r="N89" s="620"/>
      <c r="O89" s="620"/>
      <c r="P89" s="621"/>
      <c r="Q89" s="305">
        <v>3157.7</v>
      </c>
      <c r="R89" s="269">
        <v>10111.799999999999</v>
      </c>
    </row>
    <row r="90" spans="1:18" ht="15" customHeight="1" x14ac:dyDescent="0.2">
      <c r="A90" s="628"/>
      <c r="B90" s="653" t="s">
        <v>56</v>
      </c>
      <c r="C90" s="555" t="str">
        <f>$C$5</f>
        <v>Ｒ３年度</v>
      </c>
      <c r="D90" s="623">
        <f>D87/$R87*100</f>
        <v>12.589233521690613</v>
      </c>
      <c r="E90" s="631"/>
      <c r="F90" s="631">
        <f>F87/$R87*100</f>
        <v>45.111862965652847</v>
      </c>
      <c r="G90" s="631"/>
      <c r="H90" s="631"/>
      <c r="I90" s="632"/>
      <c r="J90" s="493">
        <f>J87/$R87*100</f>
        <v>57.701096487343449</v>
      </c>
      <c r="K90" s="630">
        <f>K87/$R87*100</f>
        <v>18.092926859511458</v>
      </c>
      <c r="L90" s="631"/>
      <c r="M90" s="631">
        <f>M87/$R87*100</f>
        <v>24.205976653145093</v>
      </c>
      <c r="N90" s="631"/>
      <c r="O90" s="631"/>
      <c r="P90" s="632"/>
      <c r="Q90" s="493">
        <f>Q87/$R87*100</f>
        <v>42.298903512656544</v>
      </c>
      <c r="R90" s="269">
        <v>100</v>
      </c>
    </row>
    <row r="91" spans="1:18" ht="15" customHeight="1" x14ac:dyDescent="0.2">
      <c r="A91" s="628"/>
      <c r="B91" s="653"/>
      <c r="C91" s="481" t="str">
        <f>$C$6</f>
        <v>Ｒ２年度</v>
      </c>
      <c r="D91" s="623">
        <f>D88/$R88*100</f>
        <v>6.5470868722992099</v>
      </c>
      <c r="E91" s="631"/>
      <c r="F91" s="631">
        <f>F88/$R88*100</f>
        <v>51.730368052451205</v>
      </c>
      <c r="G91" s="631"/>
      <c r="H91" s="631"/>
      <c r="I91" s="632"/>
      <c r="J91" s="493">
        <f>J88/$R88*100</f>
        <v>58.277454924750415</v>
      </c>
      <c r="K91" s="630">
        <f>K88/$R88*100</f>
        <v>22.075696617493662</v>
      </c>
      <c r="L91" s="631"/>
      <c r="M91" s="631">
        <f>M88/$R88*100</f>
        <v>19.646848457755926</v>
      </c>
      <c r="N91" s="631"/>
      <c r="O91" s="631"/>
      <c r="P91" s="632"/>
      <c r="Q91" s="493">
        <f>Q88/$R88*100</f>
        <v>41.722545075249592</v>
      </c>
      <c r="R91" s="269">
        <v>100</v>
      </c>
    </row>
    <row r="92" spans="1:18" ht="15" customHeight="1" thickBot="1" x14ac:dyDescent="0.25">
      <c r="A92" s="629"/>
      <c r="B92" s="654"/>
      <c r="C92" s="556" t="str">
        <f>$C$7</f>
        <v>R元年度</v>
      </c>
      <c r="D92" s="617">
        <v>16.468877944579603</v>
      </c>
      <c r="E92" s="615"/>
      <c r="F92" s="616">
        <v>52.303249668703899</v>
      </c>
      <c r="G92" s="617"/>
      <c r="H92" s="617"/>
      <c r="I92" s="618"/>
      <c r="J92" s="494">
        <v>68.772127613283502</v>
      </c>
      <c r="K92" s="614">
        <v>14.109258490080895</v>
      </c>
      <c r="L92" s="615"/>
      <c r="M92" s="616">
        <v>17.118613896635612</v>
      </c>
      <c r="N92" s="617"/>
      <c r="O92" s="617"/>
      <c r="P92" s="618"/>
      <c r="Q92" s="494">
        <v>31.227872386716509</v>
      </c>
      <c r="R92" s="306">
        <v>100</v>
      </c>
    </row>
  </sheetData>
  <mergeCells count="221">
    <mergeCell ref="K92:L92"/>
    <mergeCell ref="D91:E91"/>
    <mergeCell ref="F91:I91"/>
    <mergeCell ref="D88:E88"/>
    <mergeCell ref="D87:E87"/>
    <mergeCell ref="B90:B92"/>
    <mergeCell ref="B87:B89"/>
    <mergeCell ref="B84:B86"/>
    <mergeCell ref="B81:B83"/>
    <mergeCell ref="D92:E92"/>
    <mergeCell ref="F92:I92"/>
    <mergeCell ref="D90:E90"/>
    <mergeCell ref="F90:I90"/>
    <mergeCell ref="K90:L90"/>
    <mergeCell ref="F79:I79"/>
    <mergeCell ref="K79:L79"/>
    <mergeCell ref="K80:L80"/>
    <mergeCell ref="M80:P80"/>
    <mergeCell ref="D89:E89"/>
    <mergeCell ref="F89:I89"/>
    <mergeCell ref="K89:L89"/>
    <mergeCell ref="M89:P89"/>
    <mergeCell ref="F80:I80"/>
    <mergeCell ref="R67:R68"/>
    <mergeCell ref="K91:L91"/>
    <mergeCell ref="M91:P91"/>
    <mergeCell ref="F88:I88"/>
    <mergeCell ref="K88:L88"/>
    <mergeCell ref="M88:P88"/>
    <mergeCell ref="M90:P90"/>
    <mergeCell ref="F75:I75"/>
    <mergeCell ref="J67:J68"/>
    <mergeCell ref="K67:L67"/>
    <mergeCell ref="K75:L75"/>
    <mergeCell ref="M75:P75"/>
    <mergeCell ref="F76:I76"/>
    <mergeCell ref="K76:L76"/>
    <mergeCell ref="M76:P76"/>
    <mergeCell ref="M67:P67"/>
    <mergeCell ref="Q67:Q68"/>
    <mergeCell ref="K78:L78"/>
    <mergeCell ref="M78:P78"/>
    <mergeCell ref="M79:P79"/>
    <mergeCell ref="F78:I78"/>
    <mergeCell ref="F87:I87"/>
    <mergeCell ref="K87:L87"/>
    <mergeCell ref="M87:P87"/>
    <mergeCell ref="A67:A68"/>
    <mergeCell ref="B67:C68"/>
    <mergeCell ref="D67:E67"/>
    <mergeCell ref="D79:E79"/>
    <mergeCell ref="B78:B80"/>
    <mergeCell ref="B75:B77"/>
    <mergeCell ref="B72:B74"/>
    <mergeCell ref="B69:B71"/>
    <mergeCell ref="B62:B64"/>
    <mergeCell ref="A53:A64"/>
    <mergeCell ref="D60:E60"/>
    <mergeCell ref="D59:E59"/>
    <mergeCell ref="D80:E80"/>
    <mergeCell ref="D76:E76"/>
    <mergeCell ref="D75:E75"/>
    <mergeCell ref="D78:E78"/>
    <mergeCell ref="K49:L49"/>
    <mergeCell ref="M49:P49"/>
    <mergeCell ref="D61:E61"/>
    <mergeCell ref="F63:I63"/>
    <mergeCell ref="K63:L63"/>
    <mergeCell ref="M63:P63"/>
    <mergeCell ref="D62:E62"/>
    <mergeCell ref="F62:I62"/>
    <mergeCell ref="K62:L62"/>
    <mergeCell ref="M62:P62"/>
    <mergeCell ref="F60:I60"/>
    <mergeCell ref="K60:L60"/>
    <mergeCell ref="M60:P60"/>
    <mergeCell ref="D63:E63"/>
    <mergeCell ref="K59:L59"/>
    <mergeCell ref="M59:P59"/>
    <mergeCell ref="D51:E51"/>
    <mergeCell ref="F51:I51"/>
    <mergeCell ref="K51:L51"/>
    <mergeCell ref="M51:P51"/>
    <mergeCell ref="D50:E50"/>
    <mergeCell ref="F50:I50"/>
    <mergeCell ref="K50:L50"/>
    <mergeCell ref="M50:P50"/>
    <mergeCell ref="B50:B52"/>
    <mergeCell ref="B47:B49"/>
    <mergeCell ref="A41:A52"/>
    <mergeCell ref="F59:I59"/>
    <mergeCell ref="B59:B61"/>
    <mergeCell ref="B56:B58"/>
    <mergeCell ref="B53:B55"/>
    <mergeCell ref="D48:E48"/>
    <mergeCell ref="F48:I48"/>
    <mergeCell ref="F52:I52"/>
    <mergeCell ref="K48:L48"/>
    <mergeCell ref="M48:P48"/>
    <mergeCell ref="D47:E47"/>
    <mergeCell ref="F47:I47"/>
    <mergeCell ref="K47:L47"/>
    <mergeCell ref="M47:P47"/>
    <mergeCell ref="B38:B40"/>
    <mergeCell ref="M27:P27"/>
    <mergeCell ref="D26:E26"/>
    <mergeCell ref="F26:I26"/>
    <mergeCell ref="K26:L26"/>
    <mergeCell ref="B35:B37"/>
    <mergeCell ref="B32:B34"/>
    <mergeCell ref="B29:B31"/>
    <mergeCell ref="B44:B46"/>
    <mergeCell ref="B41:B43"/>
    <mergeCell ref="D28:E28"/>
    <mergeCell ref="F28:I28"/>
    <mergeCell ref="K28:L28"/>
    <mergeCell ref="M28:P28"/>
    <mergeCell ref="M26:P26"/>
    <mergeCell ref="D27:E27"/>
    <mergeCell ref="F27:I27"/>
    <mergeCell ref="K27:L27"/>
    <mergeCell ref="A17:A28"/>
    <mergeCell ref="D39:E39"/>
    <mergeCell ref="F39:I39"/>
    <mergeCell ref="K39:L39"/>
    <mergeCell ref="M39:P39"/>
    <mergeCell ref="D38:E38"/>
    <mergeCell ref="F38:I38"/>
    <mergeCell ref="K38:L38"/>
    <mergeCell ref="M38:P38"/>
    <mergeCell ref="D36:E36"/>
    <mergeCell ref="F36:I36"/>
    <mergeCell ref="K36:L36"/>
    <mergeCell ref="M36:P36"/>
    <mergeCell ref="D35:E35"/>
    <mergeCell ref="F35:I35"/>
    <mergeCell ref="K35:L35"/>
    <mergeCell ref="M35:P35"/>
    <mergeCell ref="A29:A40"/>
    <mergeCell ref="D40:E40"/>
    <mergeCell ref="F40:I40"/>
    <mergeCell ref="B26:B28"/>
    <mergeCell ref="B23:B25"/>
    <mergeCell ref="B20:B22"/>
    <mergeCell ref="B17:B19"/>
    <mergeCell ref="A3:A4"/>
    <mergeCell ref="B3:C4"/>
    <mergeCell ref="D3:E3"/>
    <mergeCell ref="F3:I3"/>
    <mergeCell ref="F12:I12"/>
    <mergeCell ref="K12:L12"/>
    <mergeCell ref="M12:P12"/>
    <mergeCell ref="D14:E14"/>
    <mergeCell ref="F14:I14"/>
    <mergeCell ref="K14:L14"/>
    <mergeCell ref="M14:P14"/>
    <mergeCell ref="B11:B13"/>
    <mergeCell ref="B8:B10"/>
    <mergeCell ref="B5:B7"/>
    <mergeCell ref="B14:B16"/>
    <mergeCell ref="A5:A16"/>
    <mergeCell ref="D16:E16"/>
    <mergeCell ref="D15:E15"/>
    <mergeCell ref="R3:R4"/>
    <mergeCell ref="D11:E11"/>
    <mergeCell ref="F11:I11"/>
    <mergeCell ref="K11:L11"/>
    <mergeCell ref="M11:P11"/>
    <mergeCell ref="D12:E12"/>
    <mergeCell ref="J3:J4"/>
    <mergeCell ref="K3:L3"/>
    <mergeCell ref="M3:P3"/>
    <mergeCell ref="Q3:Q4"/>
    <mergeCell ref="K24:L24"/>
    <mergeCell ref="M24:P24"/>
    <mergeCell ref="K23:L23"/>
    <mergeCell ref="M23:P23"/>
    <mergeCell ref="D23:E23"/>
    <mergeCell ref="F23:I23"/>
    <mergeCell ref="D24:E24"/>
    <mergeCell ref="F24:I24"/>
    <mergeCell ref="M15:P15"/>
    <mergeCell ref="M16:P16"/>
    <mergeCell ref="K15:L15"/>
    <mergeCell ref="K16:L16"/>
    <mergeCell ref="F15:I15"/>
    <mergeCell ref="F16:I16"/>
    <mergeCell ref="A81:A92"/>
    <mergeCell ref="A69:A80"/>
    <mergeCell ref="M13:P13"/>
    <mergeCell ref="K13:L13"/>
    <mergeCell ref="F13:I13"/>
    <mergeCell ref="D13:E13"/>
    <mergeCell ref="D25:E25"/>
    <mergeCell ref="F25:I25"/>
    <mergeCell ref="K25:L25"/>
    <mergeCell ref="M25:P25"/>
    <mergeCell ref="D37:E37"/>
    <mergeCell ref="F37:I37"/>
    <mergeCell ref="K37:L37"/>
    <mergeCell ref="M37:P37"/>
    <mergeCell ref="D49:E49"/>
    <mergeCell ref="F49:I49"/>
    <mergeCell ref="M92:P92"/>
    <mergeCell ref="D64:E64"/>
    <mergeCell ref="F64:I64"/>
    <mergeCell ref="K64:L64"/>
    <mergeCell ref="M64:P64"/>
    <mergeCell ref="K40:L40"/>
    <mergeCell ref="M40:P40"/>
    <mergeCell ref="D52:E52"/>
    <mergeCell ref="K52:L52"/>
    <mergeCell ref="M52:P52"/>
    <mergeCell ref="F61:I61"/>
    <mergeCell ref="K61:L61"/>
    <mergeCell ref="M61:P61"/>
    <mergeCell ref="D77:E77"/>
    <mergeCell ref="F77:I77"/>
    <mergeCell ref="K77:L77"/>
    <mergeCell ref="M77:P77"/>
    <mergeCell ref="F67:I67"/>
  </mergeCells>
  <phoneticPr fontId="6"/>
  <pageMargins left="0.82677165354330717" right="0.39370078740157483" top="0.82677165354330717" bottom="0.59055118110236227" header="0.51181102362204722" footer="0.35433070866141736"/>
  <pageSetup paperSize="9" scale="54" firstPageNumber="3" orientation="landscape" useFirstPageNumber="1" r:id="rId1"/>
  <headerFooter alignWithMargins="0">
    <oddFooter>&amp;C&amp;P</oddFooter>
  </headerFooter>
  <rowBreaks count="1" manualBreakCount="1">
    <brk id="64" max="17" man="1"/>
  </rowBreaks>
  <ignoredErrors>
    <ignoredError sqref="C59 C62 C70 C73 C76 C79 C82 C85 C88 C9 C56:C57 C53:C54 C50:C51 C47:C48 C44:C45 C41:C42 C38:C39 C35:C36 C32:C33 C29:C30 C26:C27 C23:C24 C20:C21 C17:C18 C14 C11:C12" formula="1"/>
    <ignoredError sqref="F76 F88 M88 M76 F60 M60 M48 F48 F36 M36 M24 F24 F12 M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  <pageSetUpPr fitToPage="1"/>
  </sheetPr>
  <dimension ref="A1:R75"/>
  <sheetViews>
    <sheetView view="pageBreakPreview" zoomScale="55" zoomScaleNormal="85" zoomScaleSheetLayoutView="55" workbookViewId="0">
      <selection activeCell="S25" sqref="S25"/>
    </sheetView>
  </sheetViews>
  <sheetFormatPr defaultColWidth="9.453125" defaultRowHeight="13.5" customHeight="1" x14ac:dyDescent="0.2"/>
  <cols>
    <col min="1" max="1" width="9.453125" customWidth="1"/>
    <col min="2" max="2" width="7.08984375" customWidth="1"/>
    <col min="3" max="3" width="7.90625" customWidth="1"/>
    <col min="4" max="9" width="9.453125" customWidth="1"/>
    <col min="10" max="10" width="11.08984375" customWidth="1"/>
    <col min="11" max="16" width="9.453125" customWidth="1"/>
    <col min="17" max="17" width="11.08984375" customWidth="1"/>
    <col min="18" max="18" width="13.08984375" customWidth="1"/>
    <col min="25" max="25" width="9.26953125" customWidth="1"/>
    <col min="26" max="26" width="8.26953125" customWidth="1"/>
  </cols>
  <sheetData>
    <row r="1" spans="1:18" ht="23.25" customHeight="1" x14ac:dyDescent="0.3">
      <c r="A1" s="1" t="s">
        <v>397</v>
      </c>
    </row>
    <row r="2" spans="1:18" ht="18.75" customHeight="1" thickBot="1" x14ac:dyDescent="0.25">
      <c r="R2" s="8" t="s">
        <v>2</v>
      </c>
    </row>
    <row r="3" spans="1:18" ht="15" customHeight="1" x14ac:dyDescent="0.2">
      <c r="A3" s="642" t="s">
        <v>24</v>
      </c>
      <c r="B3" s="642" t="s">
        <v>25</v>
      </c>
      <c r="C3" s="642"/>
      <c r="D3" s="644" t="s">
        <v>48</v>
      </c>
      <c r="E3" s="624"/>
      <c r="F3" s="624" t="s">
        <v>49</v>
      </c>
      <c r="G3" s="624"/>
      <c r="H3" s="624"/>
      <c r="I3" s="680"/>
      <c r="J3" s="642" t="s">
        <v>50</v>
      </c>
      <c r="K3" s="679" t="s">
        <v>51</v>
      </c>
      <c r="L3" s="624"/>
      <c r="M3" s="624" t="s">
        <v>52</v>
      </c>
      <c r="N3" s="624"/>
      <c r="O3" s="624"/>
      <c r="P3" s="680"/>
      <c r="Q3" s="642" t="s">
        <v>53</v>
      </c>
      <c r="R3" s="677" t="s">
        <v>54</v>
      </c>
    </row>
    <row r="4" spans="1:18" ht="15" customHeight="1" thickBot="1" x14ac:dyDescent="0.25">
      <c r="A4" s="643"/>
      <c r="B4" s="645"/>
      <c r="C4" s="645"/>
      <c r="D4" s="307" t="s">
        <v>26</v>
      </c>
      <c r="E4" s="308" t="s">
        <v>27</v>
      </c>
      <c r="F4" s="308" t="s">
        <v>28</v>
      </c>
      <c r="G4" s="308" t="s">
        <v>29</v>
      </c>
      <c r="H4" s="308" t="s">
        <v>30</v>
      </c>
      <c r="I4" s="310" t="s">
        <v>31</v>
      </c>
      <c r="J4" s="645"/>
      <c r="K4" s="311" t="s">
        <v>33</v>
      </c>
      <c r="L4" s="308" t="s">
        <v>34</v>
      </c>
      <c r="M4" s="308" t="s">
        <v>35</v>
      </c>
      <c r="N4" s="308" t="s">
        <v>36</v>
      </c>
      <c r="O4" s="308" t="s">
        <v>37</v>
      </c>
      <c r="P4" s="310" t="s">
        <v>38</v>
      </c>
      <c r="Q4" s="645"/>
      <c r="R4" s="678"/>
    </row>
    <row r="5" spans="1:18" ht="15" customHeight="1" x14ac:dyDescent="0.2">
      <c r="A5" s="669" t="s">
        <v>12</v>
      </c>
      <c r="B5" s="672" t="s">
        <v>55</v>
      </c>
      <c r="C5" s="274" t="str">
        <f>'1頁'!B6</f>
        <v>Ｒ３年度</v>
      </c>
      <c r="D5" s="312">
        <f t="shared" ref="D5:R5" si="0">D15+D25+D35+D45+D55+D65</f>
        <v>5591.8</v>
      </c>
      <c r="E5" s="312">
        <f t="shared" si="0"/>
        <v>6967.4</v>
      </c>
      <c r="F5" s="312">
        <f t="shared" si="0"/>
        <v>5928.9000000000005</v>
      </c>
      <c r="G5" s="312">
        <f t="shared" si="0"/>
        <v>11348.599999999999</v>
      </c>
      <c r="H5" s="312">
        <f t="shared" si="0"/>
        <v>12053.1</v>
      </c>
      <c r="I5" s="313">
        <f t="shared" si="0"/>
        <v>7801.0999999999995</v>
      </c>
      <c r="J5" s="288">
        <f t="shared" si="0"/>
        <v>49690.900000000009</v>
      </c>
      <c r="K5" s="314">
        <f t="shared" si="0"/>
        <v>9007</v>
      </c>
      <c r="L5" s="312">
        <f t="shared" si="0"/>
        <v>6114.9999999999991</v>
      </c>
      <c r="M5" s="312">
        <f t="shared" si="0"/>
        <v>5517</v>
      </c>
      <c r="N5" s="312">
        <f t="shared" si="0"/>
        <v>5353.8000000000011</v>
      </c>
      <c r="O5" s="312">
        <f t="shared" si="0"/>
        <v>4561.8</v>
      </c>
      <c r="P5" s="313">
        <f t="shared" si="0"/>
        <v>5066.3999999999996</v>
      </c>
      <c r="Q5" s="288">
        <f t="shared" si="0"/>
        <v>35621</v>
      </c>
      <c r="R5" s="315">
        <f t="shared" si="0"/>
        <v>85311.900000000009</v>
      </c>
    </row>
    <row r="6" spans="1:18" ht="15" customHeight="1" x14ac:dyDescent="0.2">
      <c r="A6" s="670"/>
      <c r="B6" s="673"/>
      <c r="C6" s="20" t="str">
        <f>'1頁'!B7</f>
        <v>Ｒ２年度</v>
      </c>
      <c r="D6" s="316">
        <f t="shared" ref="D6:R6" si="1">D16+D26+D36+D46+D56+D66</f>
        <v>3297.0399999999995</v>
      </c>
      <c r="E6" s="316">
        <f t="shared" si="1"/>
        <v>3682.18</v>
      </c>
      <c r="F6" s="316">
        <f t="shared" si="1"/>
        <v>6016.3399999999992</v>
      </c>
      <c r="G6" s="316">
        <f t="shared" si="1"/>
        <v>10691.34</v>
      </c>
      <c r="H6" s="316">
        <f t="shared" si="1"/>
        <v>13383.87</v>
      </c>
      <c r="I6" s="317">
        <f t="shared" si="1"/>
        <v>11292.669999999998</v>
      </c>
      <c r="J6" s="289">
        <f t="shared" si="1"/>
        <v>48363.44000000001</v>
      </c>
      <c r="K6" s="318">
        <f t="shared" si="1"/>
        <v>10163.5</v>
      </c>
      <c r="L6" s="316">
        <f t="shared" si="1"/>
        <v>5854.8000000000011</v>
      </c>
      <c r="M6" s="316">
        <f t="shared" si="1"/>
        <v>3918</v>
      </c>
      <c r="N6" s="316">
        <f t="shared" si="1"/>
        <v>3925.2999999999993</v>
      </c>
      <c r="O6" s="316">
        <f t="shared" si="1"/>
        <v>4079.6000000000004</v>
      </c>
      <c r="P6" s="317">
        <f t="shared" si="1"/>
        <v>4758.3</v>
      </c>
      <c r="Q6" s="289">
        <f t="shared" si="1"/>
        <v>32699.499999999996</v>
      </c>
      <c r="R6" s="319">
        <f t="shared" si="1"/>
        <v>81062.94</v>
      </c>
    </row>
    <row r="7" spans="1:18" ht="15" customHeight="1" x14ac:dyDescent="0.2">
      <c r="A7" s="670"/>
      <c r="B7" s="673"/>
      <c r="C7" s="20" t="s">
        <v>13</v>
      </c>
      <c r="D7" s="316">
        <f>D5/D6*100</f>
        <v>169.60061145754983</v>
      </c>
      <c r="E7" s="316">
        <f t="shared" ref="E7:Q7" si="2">E5/E6*100</f>
        <v>189.21942979430665</v>
      </c>
      <c r="F7" s="316">
        <f t="shared" si="2"/>
        <v>98.546624692088571</v>
      </c>
      <c r="G7" s="316">
        <f t="shared" si="2"/>
        <v>106.14759235044436</v>
      </c>
      <c r="H7" s="316">
        <f t="shared" si="2"/>
        <v>90.056911790087611</v>
      </c>
      <c r="I7" s="317">
        <f t="shared" si="2"/>
        <v>69.081094196500928</v>
      </c>
      <c r="J7" s="289">
        <f t="shared" si="2"/>
        <v>102.74475926443611</v>
      </c>
      <c r="K7" s="318">
        <f t="shared" si="2"/>
        <v>88.62104589954248</v>
      </c>
      <c r="L7" s="316">
        <f t="shared" si="2"/>
        <v>104.44421671107465</v>
      </c>
      <c r="M7" s="316">
        <f t="shared" si="2"/>
        <v>140.81163859111791</v>
      </c>
      <c r="N7" s="316">
        <f t="shared" si="2"/>
        <v>136.3921228950654</v>
      </c>
      <c r="O7" s="316">
        <f t="shared" si="2"/>
        <v>111.81978625355427</v>
      </c>
      <c r="P7" s="317">
        <f t="shared" si="2"/>
        <v>106.47500157619316</v>
      </c>
      <c r="Q7" s="289">
        <f t="shared" si="2"/>
        <v>108.93438737595378</v>
      </c>
      <c r="R7" s="319">
        <f>R5/R6*100</f>
        <v>105.24155674590634</v>
      </c>
    </row>
    <row r="8" spans="1:18" ht="15" customHeight="1" x14ac:dyDescent="0.2">
      <c r="A8" s="670"/>
      <c r="B8" s="673"/>
      <c r="C8" s="284" t="s">
        <v>417</v>
      </c>
      <c r="D8" s="316">
        <v>10265.1</v>
      </c>
      <c r="E8" s="316">
        <v>15820.8</v>
      </c>
      <c r="F8" s="316">
        <v>13838.499999999998</v>
      </c>
      <c r="G8" s="316">
        <v>18761.699999999997</v>
      </c>
      <c r="H8" s="316">
        <v>21992.9</v>
      </c>
      <c r="I8" s="317">
        <v>15976.200000000003</v>
      </c>
      <c r="J8" s="289">
        <v>96655.200000000012</v>
      </c>
      <c r="K8" s="318">
        <v>12220.2</v>
      </c>
      <c r="L8" s="316">
        <v>7408.199999999998</v>
      </c>
      <c r="M8" s="316">
        <v>7447.7</v>
      </c>
      <c r="N8" s="316">
        <v>8622.1</v>
      </c>
      <c r="O8" s="316">
        <v>7761.6</v>
      </c>
      <c r="P8" s="317">
        <v>3764.9</v>
      </c>
      <c r="Q8" s="289">
        <v>47224.69999999999</v>
      </c>
      <c r="R8" s="319">
        <v>143879.89999999997</v>
      </c>
    </row>
    <row r="9" spans="1:18" ht="15" customHeight="1" x14ac:dyDescent="0.2">
      <c r="A9" s="670"/>
      <c r="B9" s="674"/>
      <c r="C9" s="284" t="s">
        <v>418</v>
      </c>
      <c r="D9" s="316">
        <f t="shared" ref="D9:R9" si="3">D5/D8*100</f>
        <v>54.473896990774563</v>
      </c>
      <c r="E9" s="316">
        <f t="shared" si="3"/>
        <v>44.039492313915858</v>
      </c>
      <c r="F9" s="316">
        <f t="shared" si="3"/>
        <v>42.843516277053155</v>
      </c>
      <c r="G9" s="316">
        <f t="shared" si="3"/>
        <v>60.488122078489695</v>
      </c>
      <c r="H9" s="316">
        <f t="shared" si="3"/>
        <v>54.804505090279129</v>
      </c>
      <c r="I9" s="317">
        <f t="shared" si="3"/>
        <v>48.829508894480526</v>
      </c>
      <c r="J9" s="289">
        <f t="shared" si="3"/>
        <v>51.410477656659971</v>
      </c>
      <c r="K9" s="318">
        <f t="shared" si="3"/>
        <v>73.705831328456156</v>
      </c>
      <c r="L9" s="316">
        <f t="shared" si="3"/>
        <v>82.543667827542464</v>
      </c>
      <c r="M9" s="316">
        <f t="shared" si="3"/>
        <v>74.076560548894292</v>
      </c>
      <c r="N9" s="316">
        <f t="shared" si="3"/>
        <v>62.093921434453335</v>
      </c>
      <c r="O9" s="316">
        <f t="shared" si="3"/>
        <v>58.773964131106993</v>
      </c>
      <c r="P9" s="317">
        <f t="shared" si="3"/>
        <v>134.56931126988763</v>
      </c>
      <c r="Q9" s="289">
        <f t="shared" si="3"/>
        <v>75.428748091570739</v>
      </c>
      <c r="R9" s="319">
        <f t="shared" si="3"/>
        <v>59.29382769935205</v>
      </c>
    </row>
    <row r="10" spans="1:18" ht="15" customHeight="1" x14ac:dyDescent="0.2">
      <c r="A10" s="670"/>
      <c r="B10" s="675" t="s">
        <v>57</v>
      </c>
      <c r="C10" s="20" t="str">
        <f>$C$5</f>
        <v>Ｒ３年度</v>
      </c>
      <c r="D10" s="659">
        <f>D5+E5</f>
        <v>12559.2</v>
      </c>
      <c r="E10" s="659"/>
      <c r="F10" s="659">
        <f>SUM(F5:I5)</f>
        <v>37131.699999999997</v>
      </c>
      <c r="G10" s="659"/>
      <c r="H10" s="659"/>
      <c r="I10" s="660"/>
      <c r="J10" s="289">
        <f>D10+F10</f>
        <v>49690.899999999994</v>
      </c>
      <c r="K10" s="661">
        <f>K5+L5</f>
        <v>15122</v>
      </c>
      <c r="L10" s="659"/>
      <c r="M10" s="659">
        <f>SUM(M5:P5)</f>
        <v>20499</v>
      </c>
      <c r="N10" s="659"/>
      <c r="O10" s="659"/>
      <c r="P10" s="660"/>
      <c r="Q10" s="289">
        <f>K10+M10</f>
        <v>35621</v>
      </c>
      <c r="R10" s="319">
        <f>R20+R30+R40+R50+R60+R70</f>
        <v>85311.900000000009</v>
      </c>
    </row>
    <row r="11" spans="1:18" ht="15" customHeight="1" x14ac:dyDescent="0.2">
      <c r="A11" s="670"/>
      <c r="B11" s="673"/>
      <c r="C11" s="20" t="str">
        <f>$C$6</f>
        <v>Ｒ２年度</v>
      </c>
      <c r="D11" s="659">
        <f>D6+E6</f>
        <v>6979.2199999999993</v>
      </c>
      <c r="E11" s="659"/>
      <c r="F11" s="659">
        <f>SUM(F6:I6)</f>
        <v>41384.22</v>
      </c>
      <c r="G11" s="659"/>
      <c r="H11" s="659"/>
      <c r="I11" s="660"/>
      <c r="J11" s="289">
        <f>D11+F11</f>
        <v>48363.44</v>
      </c>
      <c r="K11" s="661">
        <f>K6+L6</f>
        <v>16018.300000000001</v>
      </c>
      <c r="L11" s="659"/>
      <c r="M11" s="659">
        <f>SUM(M6:P6)</f>
        <v>16681.2</v>
      </c>
      <c r="N11" s="659"/>
      <c r="O11" s="659"/>
      <c r="P11" s="660"/>
      <c r="Q11" s="289">
        <f>K11+M11</f>
        <v>32699.5</v>
      </c>
      <c r="R11" s="319">
        <f>R21+R31+R41+R51+R61+R71</f>
        <v>81062.94</v>
      </c>
    </row>
    <row r="12" spans="1:18" ht="15" customHeight="1" x14ac:dyDescent="0.2">
      <c r="A12" s="670"/>
      <c r="B12" s="673"/>
      <c r="C12" s="20" t="s">
        <v>13</v>
      </c>
      <c r="D12" s="659">
        <f>D10/D11*100</f>
        <v>179.95134126736227</v>
      </c>
      <c r="E12" s="659"/>
      <c r="F12" s="659">
        <f>F10/F11*100</f>
        <v>89.724295878960618</v>
      </c>
      <c r="G12" s="659"/>
      <c r="H12" s="659"/>
      <c r="I12" s="660"/>
      <c r="J12" s="289">
        <f>J10/J11*100</f>
        <v>102.7447592644361</v>
      </c>
      <c r="K12" s="661">
        <f>K10/K11*100</f>
        <v>94.404524824731709</v>
      </c>
      <c r="L12" s="659"/>
      <c r="M12" s="659">
        <f>M10/M11*100</f>
        <v>122.88684267318897</v>
      </c>
      <c r="N12" s="659"/>
      <c r="O12" s="659"/>
      <c r="P12" s="660"/>
      <c r="Q12" s="289">
        <f>Q10/Q11*100</f>
        <v>108.93438737595376</v>
      </c>
      <c r="R12" s="319">
        <f>R10/R11*100</f>
        <v>105.24155674590634</v>
      </c>
    </row>
    <row r="13" spans="1:18" ht="15" customHeight="1" x14ac:dyDescent="0.2">
      <c r="A13" s="670"/>
      <c r="B13" s="673"/>
      <c r="C13" s="284" t="str">
        <f>$C$8</f>
        <v>R元年度</v>
      </c>
      <c r="D13" s="660">
        <v>26085.9</v>
      </c>
      <c r="E13" s="661"/>
      <c r="F13" s="660">
        <v>70569.3</v>
      </c>
      <c r="G13" s="665"/>
      <c r="H13" s="665"/>
      <c r="I13" s="665"/>
      <c r="J13" s="289">
        <v>96655.200000000012</v>
      </c>
      <c r="K13" s="665">
        <v>19628.399999999998</v>
      </c>
      <c r="L13" s="661"/>
      <c r="M13" s="660">
        <v>27596.300000000003</v>
      </c>
      <c r="N13" s="665"/>
      <c r="O13" s="665"/>
      <c r="P13" s="665"/>
      <c r="Q13" s="289">
        <v>47224.7</v>
      </c>
      <c r="R13" s="319">
        <v>143879.9</v>
      </c>
    </row>
    <row r="14" spans="1:18" ht="15" customHeight="1" thickBot="1" x14ac:dyDescent="0.25">
      <c r="A14" s="671"/>
      <c r="B14" s="676"/>
      <c r="C14" s="309" t="str">
        <f>$C$9</f>
        <v>対前々年度比</v>
      </c>
      <c r="D14" s="666">
        <f>D10/D13*100</f>
        <v>48.145549894770738</v>
      </c>
      <c r="E14" s="668"/>
      <c r="F14" s="666">
        <f t="shared" ref="F14" si="4">F10/F13*100</f>
        <v>52.617356272486759</v>
      </c>
      <c r="G14" s="667"/>
      <c r="H14" s="667"/>
      <c r="I14" s="667"/>
      <c r="J14" s="320">
        <f t="shared" ref="J14" si="5">J10/J13*100</f>
        <v>51.41047765665995</v>
      </c>
      <c r="K14" s="667">
        <f t="shared" ref="K14" si="6">K10/K13*100</f>
        <v>77.041429765034337</v>
      </c>
      <c r="L14" s="668"/>
      <c r="M14" s="666">
        <f t="shared" ref="M14" si="7">M10/M13*100</f>
        <v>74.281697184042784</v>
      </c>
      <c r="N14" s="667"/>
      <c r="O14" s="667"/>
      <c r="P14" s="667"/>
      <c r="Q14" s="320">
        <f t="shared" ref="Q14" si="8">Q10/Q13*100</f>
        <v>75.428748091570725</v>
      </c>
      <c r="R14" s="321">
        <f>R10/R13*100</f>
        <v>59.293827699352043</v>
      </c>
    </row>
    <row r="15" spans="1:18" ht="15" customHeight="1" thickTop="1" x14ac:dyDescent="0.2">
      <c r="A15" s="669" t="s">
        <v>302</v>
      </c>
      <c r="B15" s="672" t="s">
        <v>55</v>
      </c>
      <c r="C15" s="274" t="str">
        <f>$C$5</f>
        <v>Ｒ３年度</v>
      </c>
      <c r="D15" s="312">
        <f>'6～28頁'!E10</f>
        <v>3165.3</v>
      </c>
      <c r="E15" s="312">
        <f>'6～28頁'!F10</f>
        <v>3690.6000000000004</v>
      </c>
      <c r="F15" s="312">
        <f>'6～28頁'!G10</f>
        <v>3085.4</v>
      </c>
      <c r="G15" s="312">
        <f>'6～28頁'!H10</f>
        <v>5776.5</v>
      </c>
      <c r="H15" s="312">
        <f>'6～28頁'!I10</f>
        <v>6018.3</v>
      </c>
      <c r="I15" s="313">
        <f>'6～28頁'!J10</f>
        <v>3913.3999999999996</v>
      </c>
      <c r="J15" s="288">
        <f>SUM(D15:I15)</f>
        <v>25649.5</v>
      </c>
      <c r="K15" s="314">
        <f>'6～28頁'!K10</f>
        <v>4789.6000000000004</v>
      </c>
      <c r="L15" s="312">
        <f>'6～28頁'!L10</f>
        <v>3502.8999999999992</v>
      </c>
      <c r="M15" s="312">
        <f>'6～28頁'!M10</f>
        <v>3240.2</v>
      </c>
      <c r="N15" s="312">
        <f>'6～28頁'!N10</f>
        <v>3088.7000000000003</v>
      </c>
      <c r="O15" s="312">
        <f>'6～28頁'!O10</f>
        <v>2259.6</v>
      </c>
      <c r="P15" s="313">
        <f>'6～28頁'!P10</f>
        <v>2804.1</v>
      </c>
      <c r="Q15" s="288">
        <f>SUM(K15:P15)</f>
        <v>19685.099999999999</v>
      </c>
      <c r="R15" s="315">
        <f>J15+Q15</f>
        <v>45334.6</v>
      </c>
    </row>
    <row r="16" spans="1:18" ht="15" customHeight="1" x14ac:dyDescent="0.2">
      <c r="A16" s="670"/>
      <c r="B16" s="673"/>
      <c r="C16" s="20" t="str">
        <f>$C$6</f>
        <v>Ｒ２年度</v>
      </c>
      <c r="D16" s="316">
        <f>'3～4頁'!D18</f>
        <v>1913.4399999999998</v>
      </c>
      <c r="E16" s="316">
        <f>'3～4頁'!E18</f>
        <v>2115.58</v>
      </c>
      <c r="F16" s="316">
        <f>'3～4頁'!F18</f>
        <v>3325.9399999999996</v>
      </c>
      <c r="G16" s="316">
        <f>'3～4頁'!G18</f>
        <v>5445.14</v>
      </c>
      <c r="H16" s="316">
        <f>'3～4頁'!H18</f>
        <v>6738.77</v>
      </c>
      <c r="I16" s="317">
        <f>'3～4頁'!I18</f>
        <v>5546.57</v>
      </c>
      <c r="J16" s="289">
        <f>SUM(D16:I16)</f>
        <v>25085.439999999999</v>
      </c>
      <c r="K16" s="318">
        <f>'3～4頁'!K18</f>
        <v>5318.0999999999995</v>
      </c>
      <c r="L16" s="316">
        <f>'3～4頁'!L18</f>
        <v>3219.6</v>
      </c>
      <c r="M16" s="316">
        <f>'3～4頁'!M18</f>
        <v>2192.5000000000005</v>
      </c>
      <c r="N16" s="316">
        <f>'3～4頁'!N18</f>
        <v>2175.9999999999995</v>
      </c>
      <c r="O16" s="316">
        <f>'3～4頁'!O18</f>
        <v>2090.2000000000003</v>
      </c>
      <c r="P16" s="317">
        <f>'3～4頁'!P18</f>
        <v>2640.2000000000003</v>
      </c>
      <c r="Q16" s="289">
        <f>SUM(K16:P16)</f>
        <v>17636.599999999999</v>
      </c>
      <c r="R16" s="319">
        <f>J16+Q16</f>
        <v>42722.039999999994</v>
      </c>
    </row>
    <row r="17" spans="1:18" ht="15" customHeight="1" x14ac:dyDescent="0.2">
      <c r="A17" s="670"/>
      <c r="B17" s="673"/>
      <c r="C17" s="20" t="s">
        <v>13</v>
      </c>
      <c r="D17" s="316">
        <f t="shared" ref="D17:R17" si="9">D15/D16*100</f>
        <v>165.42457563341421</v>
      </c>
      <c r="E17" s="316">
        <f t="shared" si="9"/>
        <v>174.44861456432756</v>
      </c>
      <c r="F17" s="316">
        <f t="shared" si="9"/>
        <v>92.767758889216296</v>
      </c>
      <c r="G17" s="316">
        <f t="shared" si="9"/>
        <v>106.08542663733162</v>
      </c>
      <c r="H17" s="316">
        <f t="shared" si="9"/>
        <v>89.308583020343463</v>
      </c>
      <c r="I17" s="317">
        <f t="shared" si="9"/>
        <v>70.555316168370723</v>
      </c>
      <c r="J17" s="289">
        <f t="shared" si="9"/>
        <v>102.24855533727933</v>
      </c>
      <c r="K17" s="318">
        <f t="shared" si="9"/>
        <v>90.062240273781995</v>
      </c>
      <c r="L17" s="316">
        <f t="shared" si="9"/>
        <v>108.79922971797737</v>
      </c>
      <c r="M17" s="316">
        <f t="shared" si="9"/>
        <v>147.7856328392246</v>
      </c>
      <c r="N17" s="316">
        <f t="shared" si="9"/>
        <v>141.94393382352945</v>
      </c>
      <c r="O17" s="316">
        <f t="shared" si="9"/>
        <v>108.10448760884124</v>
      </c>
      <c r="P17" s="317">
        <f t="shared" si="9"/>
        <v>106.20786304067873</v>
      </c>
      <c r="Q17" s="289">
        <f t="shared" si="9"/>
        <v>111.61505051994149</v>
      </c>
      <c r="R17" s="319">
        <f t="shared" si="9"/>
        <v>106.11525105074571</v>
      </c>
    </row>
    <row r="18" spans="1:18" ht="15" customHeight="1" x14ac:dyDescent="0.2">
      <c r="A18" s="670"/>
      <c r="B18" s="673"/>
      <c r="C18" s="284" t="str">
        <f>$C$8</f>
        <v>R元年度</v>
      </c>
      <c r="D18" s="316">
        <v>6124.7999999999993</v>
      </c>
      <c r="E18" s="316">
        <v>8782</v>
      </c>
      <c r="F18" s="316">
        <v>7642.8</v>
      </c>
      <c r="G18" s="316">
        <v>9725.1999999999989</v>
      </c>
      <c r="H18" s="316">
        <v>11343.2</v>
      </c>
      <c r="I18" s="317">
        <v>8031.6</v>
      </c>
      <c r="J18" s="289">
        <v>51649.599999999999</v>
      </c>
      <c r="K18" s="318">
        <v>6687.4000000000015</v>
      </c>
      <c r="L18" s="316">
        <v>4393.3999999999987</v>
      </c>
      <c r="M18" s="316">
        <v>4484.0999999999995</v>
      </c>
      <c r="N18" s="316">
        <v>5302.4</v>
      </c>
      <c r="O18" s="316">
        <v>4166.1000000000004</v>
      </c>
      <c r="P18" s="317">
        <v>2258.1</v>
      </c>
      <c r="Q18" s="289">
        <v>27291.499999999993</v>
      </c>
      <c r="R18" s="319">
        <v>78941.099999999991</v>
      </c>
    </row>
    <row r="19" spans="1:18" ht="15" customHeight="1" x14ac:dyDescent="0.2">
      <c r="A19" s="670"/>
      <c r="B19" s="674"/>
      <c r="C19" s="284" t="str">
        <f>$C$9</f>
        <v>対前々年度比</v>
      </c>
      <c r="D19" s="316">
        <f>D15/D18*100</f>
        <v>51.680054858934177</v>
      </c>
      <c r="E19" s="316">
        <f t="shared" ref="E19" si="10">E15/E18*100</f>
        <v>42.024595764062859</v>
      </c>
      <c r="F19" s="316">
        <f t="shared" ref="F19" si="11">F15/F18*100</f>
        <v>40.370021458104361</v>
      </c>
      <c r="G19" s="316">
        <f t="shared" ref="G19" si="12">G15/G18*100</f>
        <v>59.397236046559463</v>
      </c>
      <c r="H19" s="316">
        <f t="shared" ref="H19" si="13">H15/H18*100</f>
        <v>53.05645673178644</v>
      </c>
      <c r="I19" s="317">
        <f t="shared" ref="I19" si="14">I15/I18*100</f>
        <v>48.725036107375857</v>
      </c>
      <c r="J19" s="289">
        <f t="shared" ref="J19" si="15">J15/J18*100</f>
        <v>49.660597565131191</v>
      </c>
      <c r="K19" s="318">
        <f t="shared" ref="K19" si="16">K15/K18*100</f>
        <v>71.621257887968397</v>
      </c>
      <c r="L19" s="316">
        <f t="shared" ref="L19" si="17">L15/L18*100</f>
        <v>79.730960076478368</v>
      </c>
      <c r="M19" s="316">
        <f t="shared" ref="M19" si="18">M15/M18*100</f>
        <v>72.259762271135799</v>
      </c>
      <c r="N19" s="316">
        <f t="shared" ref="N19" si="19">N15/N18*100</f>
        <v>58.250980687990349</v>
      </c>
      <c r="O19" s="316">
        <f t="shared" ref="O19" si="20">O15/O18*100</f>
        <v>54.237776337581899</v>
      </c>
      <c r="P19" s="317">
        <f t="shared" ref="P19" si="21">P15/P18*100</f>
        <v>124.17962003454232</v>
      </c>
      <c r="Q19" s="289">
        <f t="shared" ref="Q19" si="22">Q15/Q18*100</f>
        <v>72.129051169778151</v>
      </c>
      <c r="R19" s="319">
        <f>R15/R18*100</f>
        <v>57.428386480553229</v>
      </c>
    </row>
    <row r="20" spans="1:18" ht="15" customHeight="1" x14ac:dyDescent="0.2">
      <c r="A20" s="670"/>
      <c r="B20" s="675" t="s">
        <v>57</v>
      </c>
      <c r="C20" s="20" t="str">
        <f>$C$5</f>
        <v>Ｒ３年度</v>
      </c>
      <c r="D20" s="659">
        <f>D15+E15</f>
        <v>6855.9000000000005</v>
      </c>
      <c r="E20" s="659"/>
      <c r="F20" s="659">
        <f>SUM(F15:I15)</f>
        <v>18793.599999999999</v>
      </c>
      <c r="G20" s="659"/>
      <c r="H20" s="659"/>
      <c r="I20" s="660"/>
      <c r="J20" s="289">
        <f>D20+F20</f>
        <v>25649.5</v>
      </c>
      <c r="K20" s="661">
        <f>K15+L15</f>
        <v>8292.5</v>
      </c>
      <c r="L20" s="659"/>
      <c r="M20" s="659">
        <f>SUM(M15:P15)</f>
        <v>11392.6</v>
      </c>
      <c r="N20" s="659"/>
      <c r="O20" s="659"/>
      <c r="P20" s="660"/>
      <c r="Q20" s="289">
        <f>K20+M20</f>
        <v>19685.099999999999</v>
      </c>
      <c r="R20" s="319">
        <f>J20+Q20</f>
        <v>45334.6</v>
      </c>
    </row>
    <row r="21" spans="1:18" ht="15" customHeight="1" x14ac:dyDescent="0.2">
      <c r="A21" s="670"/>
      <c r="B21" s="673"/>
      <c r="C21" s="20" t="str">
        <f>$C$6</f>
        <v>Ｒ２年度</v>
      </c>
      <c r="D21" s="659">
        <f>D16+E16</f>
        <v>4029.0199999999995</v>
      </c>
      <c r="E21" s="659"/>
      <c r="F21" s="659">
        <f>SUM(F16:I16)</f>
        <v>21056.42</v>
      </c>
      <c r="G21" s="659"/>
      <c r="H21" s="659"/>
      <c r="I21" s="660"/>
      <c r="J21" s="289">
        <f>D21+F21</f>
        <v>25085.439999999999</v>
      </c>
      <c r="K21" s="661">
        <f>K16+L16</f>
        <v>8537.6999999999989</v>
      </c>
      <c r="L21" s="659"/>
      <c r="M21" s="659">
        <f>SUM(M16:P16)</f>
        <v>9098.9000000000015</v>
      </c>
      <c r="N21" s="659"/>
      <c r="O21" s="659"/>
      <c r="P21" s="660"/>
      <c r="Q21" s="289">
        <f>K21+M21</f>
        <v>17636.599999999999</v>
      </c>
      <c r="R21" s="319">
        <f>J21+Q21</f>
        <v>42722.039999999994</v>
      </c>
    </row>
    <row r="22" spans="1:18" ht="15" customHeight="1" x14ac:dyDescent="0.2">
      <c r="A22" s="670"/>
      <c r="B22" s="673"/>
      <c r="C22" s="20" t="s">
        <v>13</v>
      </c>
      <c r="D22" s="659">
        <f>D20/D21*100</f>
        <v>170.16296766955739</v>
      </c>
      <c r="E22" s="659"/>
      <c r="F22" s="659">
        <f>F20/F21*100</f>
        <v>89.25353882568831</v>
      </c>
      <c r="G22" s="659"/>
      <c r="H22" s="659"/>
      <c r="I22" s="660"/>
      <c r="J22" s="289">
        <f>J20/J21*100</f>
        <v>102.24855533727933</v>
      </c>
      <c r="K22" s="661">
        <f>K20/K21*100</f>
        <v>97.12803213980348</v>
      </c>
      <c r="L22" s="659"/>
      <c r="M22" s="659">
        <f>M20/M21*100</f>
        <v>125.20854169185284</v>
      </c>
      <c r="N22" s="659"/>
      <c r="O22" s="659"/>
      <c r="P22" s="660"/>
      <c r="Q22" s="289">
        <f>Q20/Q21*100</f>
        <v>111.61505051994149</v>
      </c>
      <c r="R22" s="319">
        <f>R20/R21*100</f>
        <v>106.11525105074571</v>
      </c>
    </row>
    <row r="23" spans="1:18" ht="15" customHeight="1" x14ac:dyDescent="0.2">
      <c r="A23" s="670"/>
      <c r="B23" s="673"/>
      <c r="C23" s="284" t="str">
        <f>$C$8</f>
        <v>R元年度</v>
      </c>
      <c r="D23" s="660">
        <v>14906.8</v>
      </c>
      <c r="E23" s="661"/>
      <c r="F23" s="660">
        <v>36742.800000000003</v>
      </c>
      <c r="G23" s="665"/>
      <c r="H23" s="665"/>
      <c r="I23" s="665"/>
      <c r="J23" s="289">
        <v>51649.600000000006</v>
      </c>
      <c r="K23" s="665">
        <v>11080.8</v>
      </c>
      <c r="L23" s="661"/>
      <c r="M23" s="660">
        <v>16210.7</v>
      </c>
      <c r="N23" s="665"/>
      <c r="O23" s="665"/>
      <c r="P23" s="665"/>
      <c r="Q23" s="289">
        <v>27291.5</v>
      </c>
      <c r="R23" s="319">
        <v>78941.100000000006</v>
      </c>
    </row>
    <row r="24" spans="1:18" ht="15" customHeight="1" thickBot="1" x14ac:dyDescent="0.25">
      <c r="A24" s="671"/>
      <c r="B24" s="676"/>
      <c r="C24" s="309" t="str">
        <f>$C$9</f>
        <v>対前々年度比</v>
      </c>
      <c r="D24" s="662">
        <f>D20/D23*100</f>
        <v>45.991762148817998</v>
      </c>
      <c r="E24" s="663"/>
      <c r="F24" s="662">
        <f t="shared" ref="F24" si="23">F20/F23*100</f>
        <v>51.149068661071006</v>
      </c>
      <c r="G24" s="664"/>
      <c r="H24" s="664"/>
      <c r="I24" s="664"/>
      <c r="J24" s="322">
        <f t="shared" ref="J24" si="24">J20/J23*100</f>
        <v>49.660597565131184</v>
      </c>
      <c r="K24" s="664">
        <f t="shared" ref="K24" si="25">K20/K23*100</f>
        <v>74.836654393184602</v>
      </c>
      <c r="L24" s="663"/>
      <c r="M24" s="662">
        <f t="shared" ref="M24" si="26">M20/M23*100</f>
        <v>70.278272992529622</v>
      </c>
      <c r="N24" s="664"/>
      <c r="O24" s="664"/>
      <c r="P24" s="664"/>
      <c r="Q24" s="322">
        <f t="shared" ref="Q24" si="27">Q20/Q23*100</f>
        <v>72.129051169778137</v>
      </c>
      <c r="R24" s="323">
        <f>R20/R23*100</f>
        <v>57.428386480553215</v>
      </c>
    </row>
    <row r="25" spans="1:18" ht="15" customHeight="1" thickTop="1" x14ac:dyDescent="0.2">
      <c r="A25" s="669" t="s">
        <v>303</v>
      </c>
      <c r="B25" s="672" t="s">
        <v>55</v>
      </c>
      <c r="C25" s="274" t="str">
        <f>$C$5</f>
        <v>Ｒ３年度</v>
      </c>
      <c r="D25" s="312">
        <f>'6～28頁'!E490</f>
        <v>809.3</v>
      </c>
      <c r="E25" s="312">
        <f>'6～28頁'!F490</f>
        <v>907.89999999999986</v>
      </c>
      <c r="F25" s="312">
        <f>'6～28頁'!G490</f>
        <v>661.1</v>
      </c>
      <c r="G25" s="312">
        <f>'6～28頁'!H490</f>
        <v>964.40000000000009</v>
      </c>
      <c r="H25" s="312">
        <f>'6～28頁'!I490</f>
        <v>1039.4000000000001</v>
      </c>
      <c r="I25" s="313">
        <f>'6～28頁'!J490</f>
        <v>793.40000000000009</v>
      </c>
      <c r="J25" s="288">
        <f>SUM(D25:I25)</f>
        <v>5175.5</v>
      </c>
      <c r="K25" s="314">
        <f>'6～28頁'!K490</f>
        <v>934.7</v>
      </c>
      <c r="L25" s="312">
        <f>'6～28頁'!L490</f>
        <v>760.1</v>
      </c>
      <c r="M25" s="312">
        <f>'6～28頁'!M490</f>
        <v>579.5</v>
      </c>
      <c r="N25" s="312">
        <f>'6～28頁'!N490</f>
        <v>470.90000000000003</v>
      </c>
      <c r="O25" s="312">
        <f>'6～28頁'!O490</f>
        <v>334.2000000000001</v>
      </c>
      <c r="P25" s="313">
        <f>'6～28頁'!P490</f>
        <v>508.5</v>
      </c>
      <c r="Q25" s="288">
        <f>SUM(K25:P25)</f>
        <v>3587.9000000000005</v>
      </c>
      <c r="R25" s="315">
        <f>J25+Q25</f>
        <v>8763.4000000000015</v>
      </c>
    </row>
    <row r="26" spans="1:18" ht="15" customHeight="1" x14ac:dyDescent="0.2">
      <c r="A26" s="670"/>
      <c r="B26" s="673"/>
      <c r="C26" s="20" t="str">
        <f>$C$6</f>
        <v>Ｒ２年度</v>
      </c>
      <c r="D26" s="316">
        <f>'3～4頁'!D30</f>
        <v>443.20000000000005</v>
      </c>
      <c r="E26" s="316">
        <f>'3～4頁'!E30</f>
        <v>463.20000000000005</v>
      </c>
      <c r="F26" s="316">
        <f>'3～4頁'!F30</f>
        <v>632.20000000000005</v>
      </c>
      <c r="G26" s="316">
        <f>'3～4頁'!G30</f>
        <v>896.3</v>
      </c>
      <c r="H26" s="316">
        <f>'3～4頁'!H30</f>
        <v>1108.2</v>
      </c>
      <c r="I26" s="317">
        <f>'3～4頁'!I30</f>
        <v>1010</v>
      </c>
      <c r="J26" s="289">
        <f>SUM(D26:I26)</f>
        <v>4553.1000000000004</v>
      </c>
      <c r="K26" s="318">
        <f>'3～4頁'!K30</f>
        <v>1038.5</v>
      </c>
      <c r="L26" s="316">
        <f>'3～4頁'!L30</f>
        <v>778.09999999999991</v>
      </c>
      <c r="M26" s="316">
        <f>'3～4頁'!M30</f>
        <v>408.5</v>
      </c>
      <c r="N26" s="316">
        <f>'3～4頁'!N30</f>
        <v>342.4</v>
      </c>
      <c r="O26" s="316">
        <f>'3～4頁'!O30</f>
        <v>334.69999999999993</v>
      </c>
      <c r="P26" s="317">
        <f>'3～4頁'!P30</f>
        <v>482.40000000000003</v>
      </c>
      <c r="Q26" s="289">
        <f>SUM(K26:P26)</f>
        <v>3384.6</v>
      </c>
      <c r="R26" s="319">
        <f>J26+Q26</f>
        <v>7937.7000000000007</v>
      </c>
    </row>
    <row r="27" spans="1:18" ht="15" customHeight="1" x14ac:dyDescent="0.2">
      <c r="A27" s="670"/>
      <c r="B27" s="673"/>
      <c r="C27" s="20" t="s">
        <v>13</v>
      </c>
      <c r="D27" s="316">
        <f t="shared" ref="D27:R27" si="28">D25/D26*100</f>
        <v>182.60379061371839</v>
      </c>
      <c r="E27" s="316">
        <f t="shared" si="28"/>
        <v>196.00604490500859</v>
      </c>
      <c r="F27" s="316">
        <f t="shared" si="28"/>
        <v>104.57133818411894</v>
      </c>
      <c r="G27" s="316">
        <f t="shared" si="28"/>
        <v>107.59790248800627</v>
      </c>
      <c r="H27" s="316">
        <f t="shared" si="28"/>
        <v>93.791734343981233</v>
      </c>
      <c r="I27" s="317">
        <f t="shared" si="28"/>
        <v>78.554455445544562</v>
      </c>
      <c r="J27" s="289">
        <f t="shared" si="28"/>
        <v>113.66980738398014</v>
      </c>
      <c r="K27" s="318">
        <f t="shared" si="28"/>
        <v>90.004814636494942</v>
      </c>
      <c r="L27" s="316">
        <f t="shared" si="28"/>
        <v>97.686672664181998</v>
      </c>
      <c r="M27" s="316">
        <f t="shared" si="28"/>
        <v>141.86046511627907</v>
      </c>
      <c r="N27" s="316">
        <f t="shared" si="28"/>
        <v>137.52920560747665</v>
      </c>
      <c r="O27" s="316">
        <f t="shared" si="28"/>
        <v>99.850612488795988</v>
      </c>
      <c r="P27" s="317">
        <f t="shared" si="28"/>
        <v>105.41044776119402</v>
      </c>
      <c r="Q27" s="289">
        <f t="shared" si="28"/>
        <v>106.00661821190099</v>
      </c>
      <c r="R27" s="319">
        <f t="shared" si="28"/>
        <v>110.40225758091135</v>
      </c>
    </row>
    <row r="28" spans="1:18" ht="15" customHeight="1" x14ac:dyDescent="0.2">
      <c r="A28" s="670"/>
      <c r="B28" s="673"/>
      <c r="C28" s="284" t="str">
        <f>$C$8</f>
        <v>R元年度</v>
      </c>
      <c r="D28" s="316">
        <v>1287.6999999999998</v>
      </c>
      <c r="E28" s="316">
        <v>1920.6</v>
      </c>
      <c r="F28" s="316">
        <v>1132.3</v>
      </c>
      <c r="G28" s="316">
        <v>1385.1999999999998</v>
      </c>
      <c r="H28" s="316">
        <v>1825.5</v>
      </c>
      <c r="I28" s="317">
        <v>1341.1000000000001</v>
      </c>
      <c r="J28" s="289">
        <v>8892.4</v>
      </c>
      <c r="K28" s="318">
        <v>1179.5</v>
      </c>
      <c r="L28" s="316">
        <v>872.59999999999991</v>
      </c>
      <c r="M28" s="316">
        <v>739.8</v>
      </c>
      <c r="N28" s="316">
        <v>683.80000000000007</v>
      </c>
      <c r="O28" s="316">
        <v>495.90000000000009</v>
      </c>
      <c r="P28" s="317">
        <v>353.50000000000006</v>
      </c>
      <c r="Q28" s="289">
        <v>4325.1000000000004</v>
      </c>
      <c r="R28" s="319">
        <v>13217.5</v>
      </c>
    </row>
    <row r="29" spans="1:18" ht="15" customHeight="1" x14ac:dyDescent="0.2">
      <c r="A29" s="670"/>
      <c r="B29" s="674"/>
      <c r="C29" s="284" t="str">
        <f>$C$9</f>
        <v>対前々年度比</v>
      </c>
      <c r="D29" s="316">
        <f>D25/D28*100</f>
        <v>62.848489555020578</v>
      </c>
      <c r="E29" s="316">
        <f t="shared" ref="E29" si="29">E25/E28*100</f>
        <v>47.271685931479738</v>
      </c>
      <c r="F29" s="316">
        <f t="shared" ref="F29" si="30">F25/F28*100</f>
        <v>58.385586858606374</v>
      </c>
      <c r="G29" s="316">
        <f t="shared" ref="G29" si="31">G25/G28*100</f>
        <v>69.621715275772473</v>
      </c>
      <c r="H29" s="316">
        <f t="shared" ref="H29" si="32">H25/H28*100</f>
        <v>56.937825253355243</v>
      </c>
      <c r="I29" s="317">
        <f t="shared" ref="I29" si="33">I25/I28*100</f>
        <v>59.16039072403251</v>
      </c>
      <c r="J29" s="289">
        <f t="shared" ref="J29" si="34">J25/J28*100</f>
        <v>58.201385452746166</v>
      </c>
      <c r="K29" s="318">
        <f t="shared" ref="K29" si="35">K25/K28*100</f>
        <v>79.245442984315389</v>
      </c>
      <c r="L29" s="316">
        <f t="shared" ref="L29" si="36">L25/L28*100</f>
        <v>87.107494842997951</v>
      </c>
      <c r="M29" s="316">
        <f t="shared" ref="M29" si="37">M25/M28*100</f>
        <v>78.331981616653152</v>
      </c>
      <c r="N29" s="316">
        <f t="shared" ref="N29" si="38">N25/N28*100</f>
        <v>68.865165252997954</v>
      </c>
      <c r="O29" s="316">
        <f t="shared" ref="O29" si="39">O25/O28*100</f>
        <v>67.392619479733824</v>
      </c>
      <c r="P29" s="317">
        <f t="shared" ref="P29" si="40">P25/P28*100</f>
        <v>143.84724186704383</v>
      </c>
      <c r="Q29" s="289">
        <f t="shared" ref="Q29" si="41">Q25/Q28*100</f>
        <v>82.955307391736611</v>
      </c>
      <c r="R29" s="319">
        <f>R25/R28*100</f>
        <v>66.301494231132978</v>
      </c>
    </row>
    <row r="30" spans="1:18" ht="15" customHeight="1" x14ac:dyDescent="0.2">
      <c r="A30" s="670"/>
      <c r="B30" s="675" t="s">
        <v>57</v>
      </c>
      <c r="C30" s="20" t="str">
        <f>$C$5</f>
        <v>Ｒ３年度</v>
      </c>
      <c r="D30" s="659">
        <f>D25+E25</f>
        <v>1717.1999999999998</v>
      </c>
      <c r="E30" s="659"/>
      <c r="F30" s="659">
        <f>SUM(F25:I25)</f>
        <v>3458.3</v>
      </c>
      <c r="G30" s="659"/>
      <c r="H30" s="659"/>
      <c r="I30" s="660"/>
      <c r="J30" s="289">
        <f>D30+F30</f>
        <v>5175.5</v>
      </c>
      <c r="K30" s="661">
        <f>K25+L25</f>
        <v>1694.8000000000002</v>
      </c>
      <c r="L30" s="659"/>
      <c r="M30" s="659">
        <f>SUM(M25:P25)</f>
        <v>1893.1000000000001</v>
      </c>
      <c r="N30" s="659"/>
      <c r="O30" s="659"/>
      <c r="P30" s="660"/>
      <c r="Q30" s="289">
        <f>K30+M30</f>
        <v>3587.9000000000005</v>
      </c>
      <c r="R30" s="319">
        <f>J30+Q30</f>
        <v>8763.4000000000015</v>
      </c>
    </row>
    <row r="31" spans="1:18" ht="15" customHeight="1" x14ac:dyDescent="0.2">
      <c r="A31" s="670"/>
      <c r="B31" s="673"/>
      <c r="C31" s="20" t="str">
        <f>$C$6</f>
        <v>Ｒ２年度</v>
      </c>
      <c r="D31" s="659">
        <f>D26+E26</f>
        <v>906.40000000000009</v>
      </c>
      <c r="E31" s="659"/>
      <c r="F31" s="659">
        <f>SUM(F26:I26)</f>
        <v>3646.7</v>
      </c>
      <c r="G31" s="659"/>
      <c r="H31" s="659"/>
      <c r="I31" s="660"/>
      <c r="J31" s="289">
        <f>D31+F31</f>
        <v>4553.1000000000004</v>
      </c>
      <c r="K31" s="661">
        <f>K26+L26</f>
        <v>1816.6</v>
      </c>
      <c r="L31" s="659"/>
      <c r="M31" s="659">
        <f>SUM(M26:P26)</f>
        <v>1568</v>
      </c>
      <c r="N31" s="659"/>
      <c r="O31" s="659"/>
      <c r="P31" s="660"/>
      <c r="Q31" s="289">
        <f>K31+M31</f>
        <v>3384.6</v>
      </c>
      <c r="R31" s="319">
        <f>J31+Q31</f>
        <v>7937.7000000000007</v>
      </c>
    </row>
    <row r="32" spans="1:18" ht="15" customHeight="1" x14ac:dyDescent="0.2">
      <c r="A32" s="670"/>
      <c r="B32" s="673"/>
      <c r="C32" s="20" t="s">
        <v>13</v>
      </c>
      <c r="D32" s="659">
        <f>D30/D31*100</f>
        <v>189.45278022947923</v>
      </c>
      <c r="E32" s="659"/>
      <c r="F32" s="659">
        <f>F30/F31*100</f>
        <v>94.833685249677799</v>
      </c>
      <c r="G32" s="659"/>
      <c r="H32" s="659"/>
      <c r="I32" s="660"/>
      <c r="J32" s="289">
        <f>J30/J31*100</f>
        <v>113.66980738398014</v>
      </c>
      <c r="K32" s="661">
        <f>K30/K31*100</f>
        <v>93.295166795111754</v>
      </c>
      <c r="L32" s="659"/>
      <c r="M32" s="659">
        <f>M30/M31*100</f>
        <v>120.73341836734694</v>
      </c>
      <c r="N32" s="659"/>
      <c r="O32" s="659"/>
      <c r="P32" s="660"/>
      <c r="Q32" s="289">
        <f>Q30/Q31*100</f>
        <v>106.00661821190099</v>
      </c>
      <c r="R32" s="319">
        <f>R30/R31*100</f>
        <v>110.40225758091135</v>
      </c>
    </row>
    <row r="33" spans="1:18" ht="15" customHeight="1" x14ac:dyDescent="0.2">
      <c r="A33" s="670"/>
      <c r="B33" s="673"/>
      <c r="C33" s="284" t="str">
        <f>$C$8</f>
        <v>R元年度</v>
      </c>
      <c r="D33" s="660">
        <v>3208.2999999999997</v>
      </c>
      <c r="E33" s="661"/>
      <c r="F33" s="660">
        <v>5684.1</v>
      </c>
      <c r="G33" s="665"/>
      <c r="H33" s="665"/>
      <c r="I33" s="665"/>
      <c r="J33" s="289">
        <v>8892.4</v>
      </c>
      <c r="K33" s="665">
        <v>2052.1</v>
      </c>
      <c r="L33" s="661"/>
      <c r="M33" s="660">
        <v>2273</v>
      </c>
      <c r="N33" s="665"/>
      <c r="O33" s="665"/>
      <c r="P33" s="665"/>
      <c r="Q33" s="289">
        <v>4325.1000000000004</v>
      </c>
      <c r="R33" s="319">
        <v>13217.5</v>
      </c>
    </row>
    <row r="34" spans="1:18" ht="15" customHeight="1" thickBot="1" x14ac:dyDescent="0.25">
      <c r="A34" s="671"/>
      <c r="B34" s="676"/>
      <c r="C34" s="309" t="str">
        <f>$C$9</f>
        <v>対前々年度比</v>
      </c>
      <c r="D34" s="662">
        <f>D30/D33*100</f>
        <v>53.5236729732257</v>
      </c>
      <c r="E34" s="663"/>
      <c r="F34" s="662">
        <f t="shared" ref="F34" si="42">F30/F33*100</f>
        <v>60.841645994968417</v>
      </c>
      <c r="G34" s="664"/>
      <c r="H34" s="664"/>
      <c r="I34" s="664"/>
      <c r="J34" s="322">
        <f t="shared" ref="J34" si="43">J30/J33*100</f>
        <v>58.201385452746166</v>
      </c>
      <c r="K34" s="664">
        <f t="shared" ref="K34" si="44">K30/K33*100</f>
        <v>82.588567808586347</v>
      </c>
      <c r="L34" s="663"/>
      <c r="M34" s="662">
        <f t="shared" ref="M34" si="45">M30/M33*100</f>
        <v>83.286405631324243</v>
      </c>
      <c r="N34" s="664"/>
      <c r="O34" s="664"/>
      <c r="P34" s="664"/>
      <c r="Q34" s="322">
        <f t="shared" ref="Q34" si="46">Q30/Q33*100</f>
        <v>82.955307391736611</v>
      </c>
      <c r="R34" s="323">
        <f>R30/R33*100</f>
        <v>66.301494231132978</v>
      </c>
    </row>
    <row r="35" spans="1:18" ht="15" customHeight="1" thickTop="1" x14ac:dyDescent="0.2">
      <c r="A35" s="669" t="s">
        <v>17</v>
      </c>
      <c r="B35" s="672" t="s">
        <v>55</v>
      </c>
      <c r="C35" s="274" t="str">
        <f>$C$5</f>
        <v>Ｒ３年度</v>
      </c>
      <c r="D35" s="312">
        <f>'6～28頁'!E622</f>
        <v>531.4</v>
      </c>
      <c r="E35" s="312">
        <f>'6～28頁'!F622</f>
        <v>845.19999999999993</v>
      </c>
      <c r="F35" s="312">
        <f>'6～28頁'!G622</f>
        <v>845.1</v>
      </c>
      <c r="G35" s="312">
        <f>'6～28頁'!H622</f>
        <v>2053.1999999999998</v>
      </c>
      <c r="H35" s="312">
        <f>'6～28頁'!I622</f>
        <v>1875.0999999999995</v>
      </c>
      <c r="I35" s="313">
        <f>'6～28頁'!J622</f>
        <v>1173.9000000000001</v>
      </c>
      <c r="J35" s="288">
        <f>SUM(D35:I35)</f>
        <v>7323.9</v>
      </c>
      <c r="K35" s="314">
        <f>'6～28頁'!K622</f>
        <v>1276.0999999999999</v>
      </c>
      <c r="L35" s="312">
        <f>'6～28頁'!L622</f>
        <v>667.80000000000007</v>
      </c>
      <c r="M35" s="312">
        <f>'6～28頁'!M622</f>
        <v>762.3</v>
      </c>
      <c r="N35" s="312">
        <f>'6～28頁'!N622</f>
        <v>907.00000000000023</v>
      </c>
      <c r="O35" s="312">
        <f>'6～28頁'!O622</f>
        <v>737.2</v>
      </c>
      <c r="P35" s="313">
        <f>'6～28頁'!P622</f>
        <v>750.3</v>
      </c>
      <c r="Q35" s="288">
        <f>SUM(K35:P35)</f>
        <v>5100.7</v>
      </c>
      <c r="R35" s="315">
        <f>J35+Q35</f>
        <v>12424.599999999999</v>
      </c>
    </row>
    <row r="36" spans="1:18" ht="15" customHeight="1" x14ac:dyDescent="0.2">
      <c r="A36" s="670"/>
      <c r="B36" s="673"/>
      <c r="C36" s="20" t="str">
        <f>$C$6</f>
        <v>Ｒ２年度</v>
      </c>
      <c r="D36" s="316">
        <f>'3～4頁'!D42</f>
        <v>319.69999999999993</v>
      </c>
      <c r="E36" s="316">
        <f>'3～4頁'!E42</f>
        <v>404.29999999999995</v>
      </c>
      <c r="F36" s="316">
        <f>'3～4頁'!F42</f>
        <v>813.5</v>
      </c>
      <c r="G36" s="316">
        <f>'3～4頁'!G42</f>
        <v>2013.9</v>
      </c>
      <c r="H36" s="316">
        <f>'3～4頁'!H42</f>
        <v>2058.0000000000005</v>
      </c>
      <c r="I36" s="317">
        <f>'3～4頁'!I42</f>
        <v>1925.8</v>
      </c>
      <c r="J36" s="289">
        <f>SUM(D36:I36)</f>
        <v>7535.2000000000007</v>
      </c>
      <c r="K36" s="318">
        <f>'3～4頁'!K42</f>
        <v>1451.3999999999999</v>
      </c>
      <c r="L36" s="316">
        <f>'3～4頁'!L42</f>
        <v>619.79999999999995</v>
      </c>
      <c r="M36" s="316">
        <f>'3～4頁'!M42</f>
        <v>560.1</v>
      </c>
      <c r="N36" s="316">
        <f>'3～4頁'!N42</f>
        <v>725.7</v>
      </c>
      <c r="O36" s="316">
        <f>'3～4頁'!O42</f>
        <v>670.9</v>
      </c>
      <c r="P36" s="317">
        <f>'3～4頁'!P42</f>
        <v>625.29999999999995</v>
      </c>
      <c r="Q36" s="289">
        <f>SUM(K36:P36)</f>
        <v>4653.2</v>
      </c>
      <c r="R36" s="319">
        <f>J36+Q36</f>
        <v>12188.400000000001</v>
      </c>
    </row>
    <row r="37" spans="1:18" ht="15" customHeight="1" x14ac:dyDescent="0.2">
      <c r="A37" s="670"/>
      <c r="B37" s="673"/>
      <c r="C37" s="20" t="s">
        <v>13</v>
      </c>
      <c r="D37" s="316">
        <f t="shared" ref="D37:J37" si="47">D35/D36*100</f>
        <v>166.21832968407887</v>
      </c>
      <c r="E37" s="316">
        <f t="shared" si="47"/>
        <v>209.05268365075437</v>
      </c>
      <c r="F37" s="316">
        <f t="shared" si="47"/>
        <v>103.88444990780579</v>
      </c>
      <c r="G37" s="316">
        <f t="shared" si="47"/>
        <v>101.95143750931028</v>
      </c>
      <c r="H37" s="316">
        <f t="shared" si="47"/>
        <v>91.112730806608312</v>
      </c>
      <c r="I37" s="317">
        <f t="shared" si="47"/>
        <v>60.956485616367232</v>
      </c>
      <c r="J37" s="289">
        <f t="shared" si="47"/>
        <v>97.195827582545903</v>
      </c>
      <c r="K37" s="318">
        <f t="shared" ref="K37:R37" si="48">K35/K36*100</f>
        <v>87.922006338707462</v>
      </c>
      <c r="L37" s="316">
        <f t="shared" si="48"/>
        <v>107.74443368828656</v>
      </c>
      <c r="M37" s="316">
        <f t="shared" si="48"/>
        <v>136.10069630423138</v>
      </c>
      <c r="N37" s="316">
        <f t="shared" si="48"/>
        <v>124.98277525148136</v>
      </c>
      <c r="O37" s="316">
        <f t="shared" si="48"/>
        <v>109.88224772693398</v>
      </c>
      <c r="P37" s="317">
        <f t="shared" si="48"/>
        <v>119.99040460578922</v>
      </c>
      <c r="Q37" s="289">
        <f t="shared" si="48"/>
        <v>109.61703773747098</v>
      </c>
      <c r="R37" s="319">
        <f t="shared" si="48"/>
        <v>101.93790817498602</v>
      </c>
    </row>
    <row r="38" spans="1:18" ht="15" customHeight="1" x14ac:dyDescent="0.2">
      <c r="A38" s="670"/>
      <c r="B38" s="673"/>
      <c r="C38" s="284" t="str">
        <f>$C$8</f>
        <v>R元年度</v>
      </c>
      <c r="D38" s="316">
        <v>963.89999999999986</v>
      </c>
      <c r="E38" s="316">
        <v>2004.6999999999996</v>
      </c>
      <c r="F38" s="316">
        <v>2360.6999999999998</v>
      </c>
      <c r="G38" s="316">
        <v>3991.4999999999991</v>
      </c>
      <c r="H38" s="316">
        <v>3643.7000000000003</v>
      </c>
      <c r="I38" s="317">
        <v>2618.1000000000004</v>
      </c>
      <c r="J38" s="289">
        <v>15582.6</v>
      </c>
      <c r="K38" s="318">
        <v>1848.8999999999999</v>
      </c>
      <c r="L38" s="316">
        <v>801.1</v>
      </c>
      <c r="M38" s="316">
        <v>1159.1000000000004</v>
      </c>
      <c r="N38" s="316">
        <v>1348.9000000000003</v>
      </c>
      <c r="O38" s="316">
        <v>1369.6</v>
      </c>
      <c r="P38" s="317">
        <v>483.39999999999992</v>
      </c>
      <c r="Q38" s="289">
        <v>7011</v>
      </c>
      <c r="R38" s="319">
        <v>22593.599999999999</v>
      </c>
    </row>
    <row r="39" spans="1:18" ht="15" customHeight="1" x14ac:dyDescent="0.2">
      <c r="A39" s="670"/>
      <c r="B39" s="674"/>
      <c r="C39" s="284" t="str">
        <f>$C$9</f>
        <v>対前々年度比</v>
      </c>
      <c r="D39" s="316">
        <f>D35/D38*100</f>
        <v>55.130200228239445</v>
      </c>
      <c r="E39" s="316">
        <f t="shared" ref="E39" si="49">E35/E38*100</f>
        <v>42.160921833690836</v>
      </c>
      <c r="F39" s="316">
        <f t="shared" ref="F39" si="50">F35/F38*100</f>
        <v>35.798703774304236</v>
      </c>
      <c r="G39" s="316">
        <f t="shared" ref="G39" si="51">G35/G38*100</f>
        <v>51.439308530627592</v>
      </c>
      <c r="H39" s="316">
        <f t="shared" ref="H39" si="52">H35/H38*100</f>
        <v>51.461426571891188</v>
      </c>
      <c r="I39" s="317">
        <f t="shared" ref="I39" si="53">I35/I38*100</f>
        <v>44.837859516443217</v>
      </c>
      <c r="J39" s="289">
        <f t="shared" ref="J39" si="54">J35/J38*100</f>
        <v>47.000500558315039</v>
      </c>
      <c r="K39" s="318">
        <f t="shared" ref="K39" si="55">K35/K38*100</f>
        <v>69.019416950619288</v>
      </c>
      <c r="L39" s="316">
        <f t="shared" ref="L39" si="56">L35/L38*100</f>
        <v>83.360379478217467</v>
      </c>
      <c r="M39" s="316">
        <f t="shared" ref="M39" si="57">M35/M38*100</f>
        <v>65.766543007505788</v>
      </c>
      <c r="N39" s="316">
        <f t="shared" ref="N39" si="58">N35/N38*100</f>
        <v>67.239973311587221</v>
      </c>
      <c r="O39" s="316">
        <f t="shared" ref="O39" si="59">O35/O38*100</f>
        <v>53.825934579439263</v>
      </c>
      <c r="P39" s="317">
        <f t="shared" ref="P39" si="60">P35/P38*100</f>
        <v>155.21307405875052</v>
      </c>
      <c r="Q39" s="289">
        <f t="shared" ref="Q39" si="61">Q35/Q38*100</f>
        <v>72.752817001854226</v>
      </c>
      <c r="R39" s="319">
        <f>R35/R38*100</f>
        <v>54.991679059556688</v>
      </c>
    </row>
    <row r="40" spans="1:18" ht="15" customHeight="1" x14ac:dyDescent="0.2">
      <c r="A40" s="670"/>
      <c r="B40" s="675" t="s">
        <v>57</v>
      </c>
      <c r="C40" s="20" t="str">
        <f>$C$5</f>
        <v>Ｒ３年度</v>
      </c>
      <c r="D40" s="659">
        <f>D35+E35</f>
        <v>1376.6</v>
      </c>
      <c r="E40" s="659"/>
      <c r="F40" s="659">
        <f>SUM(F35:I35)</f>
        <v>5947.2999999999993</v>
      </c>
      <c r="G40" s="659"/>
      <c r="H40" s="659"/>
      <c r="I40" s="660"/>
      <c r="J40" s="289">
        <f>D40+F40</f>
        <v>7323.9</v>
      </c>
      <c r="K40" s="661">
        <f>K35+L35</f>
        <v>1943.9</v>
      </c>
      <c r="L40" s="659"/>
      <c r="M40" s="659">
        <f>SUM(M35:P35)</f>
        <v>3156.8</v>
      </c>
      <c r="N40" s="659"/>
      <c r="O40" s="659"/>
      <c r="P40" s="660"/>
      <c r="Q40" s="289">
        <f>K40+M40</f>
        <v>5100.7000000000007</v>
      </c>
      <c r="R40" s="319">
        <f>J40+Q40</f>
        <v>12424.6</v>
      </c>
    </row>
    <row r="41" spans="1:18" ht="15" customHeight="1" x14ac:dyDescent="0.2">
      <c r="A41" s="670"/>
      <c r="B41" s="673"/>
      <c r="C41" s="20" t="str">
        <f>$C$6</f>
        <v>Ｒ２年度</v>
      </c>
      <c r="D41" s="659">
        <f>D36+E36</f>
        <v>723.99999999999989</v>
      </c>
      <c r="E41" s="659"/>
      <c r="F41" s="659">
        <f>SUM(F36:I36)</f>
        <v>6811.2000000000007</v>
      </c>
      <c r="G41" s="659"/>
      <c r="H41" s="659"/>
      <c r="I41" s="660"/>
      <c r="J41" s="289">
        <f>D41+F41</f>
        <v>7535.2000000000007</v>
      </c>
      <c r="K41" s="661">
        <f>K36+L36</f>
        <v>2071.1999999999998</v>
      </c>
      <c r="L41" s="659"/>
      <c r="M41" s="659">
        <f>SUM(M36:P36)</f>
        <v>2582</v>
      </c>
      <c r="N41" s="659"/>
      <c r="O41" s="659"/>
      <c r="P41" s="660"/>
      <c r="Q41" s="289">
        <f>K41+M41</f>
        <v>4653.2</v>
      </c>
      <c r="R41" s="319">
        <f>J41+Q41</f>
        <v>12188.400000000001</v>
      </c>
    </row>
    <row r="42" spans="1:18" ht="15" customHeight="1" x14ac:dyDescent="0.2">
      <c r="A42" s="670"/>
      <c r="B42" s="673"/>
      <c r="C42" s="20" t="s">
        <v>13</v>
      </c>
      <c r="D42" s="659">
        <f>D40/D41*100</f>
        <v>190.13812154696134</v>
      </c>
      <c r="E42" s="659"/>
      <c r="F42" s="659">
        <f>F40/F41*100</f>
        <v>87.316478740897324</v>
      </c>
      <c r="G42" s="659"/>
      <c r="H42" s="659"/>
      <c r="I42" s="660"/>
      <c r="J42" s="289">
        <f>J40/J41*100</f>
        <v>97.195827582545903</v>
      </c>
      <c r="K42" s="661">
        <f>K40/K41*100</f>
        <v>93.853804557744311</v>
      </c>
      <c r="L42" s="659"/>
      <c r="M42" s="659">
        <f>M40/M41*100</f>
        <v>122.26181254841208</v>
      </c>
      <c r="N42" s="659"/>
      <c r="O42" s="659"/>
      <c r="P42" s="660"/>
      <c r="Q42" s="289">
        <f>Q40/Q41*100</f>
        <v>109.61703773747101</v>
      </c>
      <c r="R42" s="319">
        <f>R40/R41*100</f>
        <v>101.93790817498605</v>
      </c>
    </row>
    <row r="43" spans="1:18" ht="15" customHeight="1" x14ac:dyDescent="0.2">
      <c r="A43" s="670"/>
      <c r="B43" s="673"/>
      <c r="C43" s="284" t="str">
        <f>$C$8</f>
        <v>R元年度</v>
      </c>
      <c r="D43" s="660">
        <v>2968.5999999999995</v>
      </c>
      <c r="E43" s="661"/>
      <c r="F43" s="660">
        <v>12614</v>
      </c>
      <c r="G43" s="665"/>
      <c r="H43" s="665"/>
      <c r="I43" s="665"/>
      <c r="J43" s="324">
        <v>15582.599999999999</v>
      </c>
      <c r="K43" s="665">
        <v>2650</v>
      </c>
      <c r="L43" s="661"/>
      <c r="M43" s="660">
        <v>4361.0000000000009</v>
      </c>
      <c r="N43" s="665"/>
      <c r="O43" s="665"/>
      <c r="P43" s="665"/>
      <c r="Q43" s="324">
        <v>7011.0000000000009</v>
      </c>
      <c r="R43" s="325">
        <v>22593.599999999999</v>
      </c>
    </row>
    <row r="44" spans="1:18" ht="15" customHeight="1" thickBot="1" x14ac:dyDescent="0.25">
      <c r="A44" s="671"/>
      <c r="B44" s="676"/>
      <c r="C44" s="309" t="str">
        <f>$C$9</f>
        <v>対前々年度比</v>
      </c>
      <c r="D44" s="662">
        <f>D40/D43*100</f>
        <v>46.372027218217347</v>
      </c>
      <c r="E44" s="663"/>
      <c r="F44" s="662">
        <f t="shared" ref="F44" si="62">F40/F43*100</f>
        <v>47.148406532424289</v>
      </c>
      <c r="G44" s="664"/>
      <c r="H44" s="664"/>
      <c r="I44" s="664"/>
      <c r="J44" s="322">
        <f t="shared" ref="J44" si="63">J40/J43*100</f>
        <v>47.000500558315046</v>
      </c>
      <c r="K44" s="664">
        <f t="shared" ref="K44" si="64">K40/K43*100</f>
        <v>73.354716981132086</v>
      </c>
      <c r="L44" s="663"/>
      <c r="M44" s="662">
        <f t="shared" ref="M44" si="65">M40/M43*100</f>
        <v>72.387067186425128</v>
      </c>
      <c r="N44" s="664"/>
      <c r="O44" s="664"/>
      <c r="P44" s="664"/>
      <c r="Q44" s="322">
        <f t="shared" ref="Q44" si="66">Q40/Q43*100</f>
        <v>72.752817001854226</v>
      </c>
      <c r="R44" s="323">
        <f>R40/R43*100</f>
        <v>54.991679059556695</v>
      </c>
    </row>
    <row r="45" spans="1:18" ht="15" customHeight="1" thickTop="1" x14ac:dyDescent="0.2">
      <c r="A45" s="669" t="s">
        <v>18</v>
      </c>
      <c r="B45" s="672" t="s">
        <v>55</v>
      </c>
      <c r="C45" s="274" t="str">
        <f>$C$5</f>
        <v>Ｒ３年度</v>
      </c>
      <c r="D45" s="312">
        <f>'6～28頁'!E907</f>
        <v>281.20000000000005</v>
      </c>
      <c r="E45" s="312">
        <f>'6～28頁'!F907</f>
        <v>452.8</v>
      </c>
      <c r="F45" s="312">
        <f>'6～28頁'!G907</f>
        <v>378.79999999999995</v>
      </c>
      <c r="G45" s="312">
        <f>'6～28頁'!H907</f>
        <v>840.60000000000014</v>
      </c>
      <c r="H45" s="312">
        <f>'6～28頁'!I907</f>
        <v>1061.6999999999998</v>
      </c>
      <c r="I45" s="313">
        <f>'6～28頁'!J907</f>
        <v>596.20000000000005</v>
      </c>
      <c r="J45" s="288">
        <f>SUM(D45:I45)</f>
        <v>3611.3</v>
      </c>
      <c r="K45" s="314">
        <f>'6～28頁'!K907</f>
        <v>648.30000000000007</v>
      </c>
      <c r="L45" s="312">
        <f>'6～28頁'!L907</f>
        <v>336.7</v>
      </c>
      <c r="M45" s="312">
        <f>'6～28頁'!M907</f>
        <v>279.5</v>
      </c>
      <c r="N45" s="312">
        <f>'6～28頁'!N907</f>
        <v>309.60000000000002</v>
      </c>
      <c r="O45" s="312">
        <f>'6～28頁'!O907</f>
        <v>468.4</v>
      </c>
      <c r="P45" s="313">
        <f>'6～28頁'!P907</f>
        <v>379.2</v>
      </c>
      <c r="Q45" s="288">
        <f>SUM(K45:P45)</f>
        <v>2421.6999999999998</v>
      </c>
      <c r="R45" s="315">
        <f>J45+Q45</f>
        <v>6033</v>
      </c>
    </row>
    <row r="46" spans="1:18" ht="15" customHeight="1" x14ac:dyDescent="0.2">
      <c r="A46" s="670"/>
      <c r="B46" s="673"/>
      <c r="C46" s="20" t="str">
        <f>$C$6</f>
        <v>Ｒ２年度</v>
      </c>
      <c r="D46" s="316">
        <f>'3～4頁'!D54</f>
        <v>153.59999999999997</v>
      </c>
      <c r="E46" s="316">
        <f>'3～4頁'!E54</f>
        <v>178.40000000000003</v>
      </c>
      <c r="F46" s="316">
        <f>'3～4頁'!F54</f>
        <v>351.49999999999994</v>
      </c>
      <c r="G46" s="316">
        <f>'3～4頁'!G54</f>
        <v>727.9</v>
      </c>
      <c r="H46" s="316">
        <f>'3～4頁'!H54</f>
        <v>1153</v>
      </c>
      <c r="I46" s="317">
        <f>'3～4頁'!I54</f>
        <v>876.9</v>
      </c>
      <c r="J46" s="289">
        <f>SUM(D46:I46)</f>
        <v>3441.3</v>
      </c>
      <c r="K46" s="318">
        <f>'3～4頁'!K54</f>
        <v>744.79999999999984</v>
      </c>
      <c r="L46" s="316">
        <f>'3～4頁'!L54</f>
        <v>354.59999999999997</v>
      </c>
      <c r="M46" s="316">
        <f>'3～4頁'!M54</f>
        <v>229.7</v>
      </c>
      <c r="N46" s="316">
        <f>'3～4頁'!N54</f>
        <v>226.10000000000002</v>
      </c>
      <c r="O46" s="316">
        <f>'3～4頁'!O54</f>
        <v>345.5</v>
      </c>
      <c r="P46" s="317">
        <f>'3～4頁'!P54</f>
        <v>435.7</v>
      </c>
      <c r="Q46" s="289">
        <f>SUM(K46:P46)</f>
        <v>2336.3999999999996</v>
      </c>
      <c r="R46" s="319">
        <f>J46+Q46</f>
        <v>5777.7</v>
      </c>
    </row>
    <row r="47" spans="1:18" ht="15" customHeight="1" x14ac:dyDescent="0.2">
      <c r="A47" s="670"/>
      <c r="B47" s="673"/>
      <c r="C47" s="20" t="s">
        <v>13</v>
      </c>
      <c r="D47" s="316">
        <f t="shared" ref="D47:J47" si="67">D45/D46*100</f>
        <v>183.07291666666674</v>
      </c>
      <c r="E47" s="316">
        <f t="shared" si="67"/>
        <v>253.81165919282509</v>
      </c>
      <c r="F47" s="316">
        <f t="shared" si="67"/>
        <v>107.76671408250355</v>
      </c>
      <c r="G47" s="316">
        <f t="shared" si="67"/>
        <v>115.48289600219812</v>
      </c>
      <c r="H47" s="316">
        <f t="shared" si="67"/>
        <v>92.081526452731993</v>
      </c>
      <c r="I47" s="317">
        <f t="shared" si="67"/>
        <v>67.989508495837612</v>
      </c>
      <c r="J47" s="289">
        <f t="shared" si="67"/>
        <v>104.93999360706709</v>
      </c>
      <c r="K47" s="318">
        <f t="shared" ref="K47:R47" si="68">K45/K46*100</f>
        <v>87.043501611170811</v>
      </c>
      <c r="L47" s="316">
        <f t="shared" si="68"/>
        <v>94.952058657642425</v>
      </c>
      <c r="M47" s="316">
        <f t="shared" si="68"/>
        <v>121.6804527644754</v>
      </c>
      <c r="N47" s="316">
        <f t="shared" si="68"/>
        <v>136.93056169836356</v>
      </c>
      <c r="O47" s="316">
        <f t="shared" si="68"/>
        <v>135.57163531114327</v>
      </c>
      <c r="P47" s="317">
        <f t="shared" si="68"/>
        <v>87.032361716777601</v>
      </c>
      <c r="Q47" s="289">
        <f t="shared" si="68"/>
        <v>103.65091593905153</v>
      </c>
      <c r="R47" s="319">
        <f t="shared" si="68"/>
        <v>104.41871332883328</v>
      </c>
    </row>
    <row r="48" spans="1:18" ht="15" customHeight="1" x14ac:dyDescent="0.2">
      <c r="A48" s="670"/>
      <c r="B48" s="673"/>
      <c r="C48" s="284" t="str">
        <f>$C$8</f>
        <v>R元年度</v>
      </c>
      <c r="D48" s="316">
        <v>492.19999999999993</v>
      </c>
      <c r="E48" s="316">
        <v>1006.7000000000002</v>
      </c>
      <c r="F48" s="316">
        <v>777.30000000000007</v>
      </c>
      <c r="G48" s="316">
        <v>1188.8</v>
      </c>
      <c r="H48" s="316">
        <v>1532.2</v>
      </c>
      <c r="I48" s="317">
        <v>1045.8000000000002</v>
      </c>
      <c r="J48" s="289">
        <v>6043</v>
      </c>
      <c r="K48" s="318">
        <v>747.6</v>
      </c>
      <c r="L48" s="316">
        <v>351.79999999999995</v>
      </c>
      <c r="M48" s="316">
        <v>308.49999999999994</v>
      </c>
      <c r="N48" s="316">
        <v>440.6</v>
      </c>
      <c r="O48" s="316">
        <v>629.90000000000009</v>
      </c>
      <c r="P48" s="317">
        <v>230</v>
      </c>
      <c r="Q48" s="289">
        <v>2708.4</v>
      </c>
      <c r="R48" s="319">
        <v>8751.4</v>
      </c>
    </row>
    <row r="49" spans="1:18" ht="15" customHeight="1" x14ac:dyDescent="0.2">
      <c r="A49" s="670"/>
      <c r="B49" s="674"/>
      <c r="C49" s="284" t="str">
        <f>$C$9</f>
        <v>対前々年度比</v>
      </c>
      <c r="D49" s="316">
        <f>D45/D48*100</f>
        <v>57.131247460381971</v>
      </c>
      <c r="E49" s="316">
        <f t="shared" ref="E49" si="69">E45/E48*100</f>
        <v>44.978643091288362</v>
      </c>
      <c r="F49" s="316">
        <f t="shared" ref="F49" si="70">F45/F48*100</f>
        <v>48.732793001415139</v>
      </c>
      <c r="G49" s="316">
        <f t="shared" ref="G49" si="71">G45/G48*100</f>
        <v>70.709959623149416</v>
      </c>
      <c r="H49" s="316">
        <f t="shared" ref="H49" si="72">H45/H48*100</f>
        <v>69.292520558673786</v>
      </c>
      <c r="I49" s="317">
        <f t="shared" ref="I49" si="73">I45/I48*100</f>
        <v>57.008988334289533</v>
      </c>
      <c r="J49" s="289">
        <f t="shared" ref="J49" si="74">J45/J48*100</f>
        <v>59.760052953830879</v>
      </c>
      <c r="K49" s="318">
        <f t="shared" ref="K49" si="75">K45/K48*100</f>
        <v>86.717495987158912</v>
      </c>
      <c r="L49" s="316">
        <f t="shared" ref="L49" si="76">L45/L48*100</f>
        <v>95.707788516202399</v>
      </c>
      <c r="M49" s="316">
        <f t="shared" ref="M49" si="77">M45/M48*100</f>
        <v>90.59967585089143</v>
      </c>
      <c r="N49" s="316">
        <f t="shared" ref="N49" si="78">N45/N48*100</f>
        <v>70.267816613708575</v>
      </c>
      <c r="O49" s="316">
        <f t="shared" ref="O49" si="79">O45/O48*100</f>
        <v>74.361009684076834</v>
      </c>
      <c r="P49" s="317">
        <f t="shared" ref="P49" si="80">P45/P48*100</f>
        <v>164.86956521739128</v>
      </c>
      <c r="Q49" s="289">
        <f t="shared" ref="Q49" si="81">Q45/Q48*100</f>
        <v>89.414414414414395</v>
      </c>
      <c r="R49" s="319">
        <f>R45/R48*100</f>
        <v>68.937541421943919</v>
      </c>
    </row>
    <row r="50" spans="1:18" ht="15" customHeight="1" x14ac:dyDescent="0.2">
      <c r="A50" s="670"/>
      <c r="B50" s="675" t="s">
        <v>57</v>
      </c>
      <c r="C50" s="20" t="str">
        <f>$C$5</f>
        <v>Ｒ３年度</v>
      </c>
      <c r="D50" s="659">
        <f>D45+E45</f>
        <v>734</v>
      </c>
      <c r="E50" s="659"/>
      <c r="F50" s="659">
        <f>SUM(F45:I45)</f>
        <v>2877.3</v>
      </c>
      <c r="G50" s="659"/>
      <c r="H50" s="659"/>
      <c r="I50" s="660"/>
      <c r="J50" s="289">
        <f>D50+F50</f>
        <v>3611.3</v>
      </c>
      <c r="K50" s="661">
        <f>K45+L45</f>
        <v>985</v>
      </c>
      <c r="L50" s="659"/>
      <c r="M50" s="659">
        <f>SUM(M45:P45)</f>
        <v>1436.7</v>
      </c>
      <c r="N50" s="659"/>
      <c r="O50" s="659"/>
      <c r="P50" s="660"/>
      <c r="Q50" s="289">
        <f>K50+M50</f>
        <v>2421.6999999999998</v>
      </c>
      <c r="R50" s="319">
        <f>J50+Q50</f>
        <v>6033</v>
      </c>
    </row>
    <row r="51" spans="1:18" ht="15" customHeight="1" x14ac:dyDescent="0.2">
      <c r="A51" s="670"/>
      <c r="B51" s="673"/>
      <c r="C51" s="20" t="str">
        <f>$C$6</f>
        <v>Ｒ２年度</v>
      </c>
      <c r="D51" s="659">
        <f>D46+E46</f>
        <v>332</v>
      </c>
      <c r="E51" s="659"/>
      <c r="F51" s="659">
        <f>SUM(F46:I46)</f>
        <v>3109.2999999999997</v>
      </c>
      <c r="G51" s="659"/>
      <c r="H51" s="659"/>
      <c r="I51" s="660"/>
      <c r="J51" s="289">
        <f>D51+F51</f>
        <v>3441.2999999999997</v>
      </c>
      <c r="K51" s="661">
        <f>K46+L46</f>
        <v>1099.3999999999999</v>
      </c>
      <c r="L51" s="659"/>
      <c r="M51" s="659">
        <f>SUM(M46:P46)</f>
        <v>1237</v>
      </c>
      <c r="N51" s="659"/>
      <c r="O51" s="659"/>
      <c r="P51" s="660"/>
      <c r="Q51" s="289">
        <f>K51+M51</f>
        <v>2336.3999999999996</v>
      </c>
      <c r="R51" s="319">
        <f>J51+Q51</f>
        <v>5777.6999999999989</v>
      </c>
    </row>
    <row r="52" spans="1:18" ht="15" customHeight="1" x14ac:dyDescent="0.2">
      <c r="A52" s="670"/>
      <c r="B52" s="673"/>
      <c r="C52" s="20" t="s">
        <v>13</v>
      </c>
      <c r="D52" s="659">
        <f>D50/D51*100</f>
        <v>221.08433734939757</v>
      </c>
      <c r="E52" s="659"/>
      <c r="F52" s="659">
        <f>F50/F51*100</f>
        <v>92.538513491782723</v>
      </c>
      <c r="G52" s="659"/>
      <c r="H52" s="659"/>
      <c r="I52" s="660"/>
      <c r="J52" s="289">
        <f>J50/J51*100</f>
        <v>104.93999360706712</v>
      </c>
      <c r="K52" s="661">
        <f>K50/K51*100</f>
        <v>89.594324176823733</v>
      </c>
      <c r="L52" s="659"/>
      <c r="M52" s="659">
        <f>M50/M51*100</f>
        <v>116.14389652384803</v>
      </c>
      <c r="N52" s="659"/>
      <c r="O52" s="659"/>
      <c r="P52" s="660"/>
      <c r="Q52" s="289">
        <f>Q50/Q51*100</f>
        <v>103.65091593905153</v>
      </c>
      <c r="R52" s="319">
        <f>R50/R51*100</f>
        <v>104.41871332883331</v>
      </c>
    </row>
    <row r="53" spans="1:18" ht="15" customHeight="1" x14ac:dyDescent="0.2">
      <c r="A53" s="670"/>
      <c r="B53" s="673"/>
      <c r="C53" s="284" t="str">
        <f>$C$8</f>
        <v>R元年度</v>
      </c>
      <c r="D53" s="660">
        <v>1498.9</v>
      </c>
      <c r="E53" s="661"/>
      <c r="F53" s="660">
        <v>4544.1000000000004</v>
      </c>
      <c r="G53" s="665"/>
      <c r="H53" s="665"/>
      <c r="I53" s="665"/>
      <c r="J53" s="289">
        <v>6043</v>
      </c>
      <c r="K53" s="665">
        <v>1099.4000000000001</v>
      </c>
      <c r="L53" s="661"/>
      <c r="M53" s="660">
        <v>1609</v>
      </c>
      <c r="N53" s="665"/>
      <c r="O53" s="665"/>
      <c r="P53" s="665"/>
      <c r="Q53" s="289">
        <v>2708.4</v>
      </c>
      <c r="R53" s="319">
        <v>8751.4</v>
      </c>
    </row>
    <row r="54" spans="1:18" ht="15" customHeight="1" thickBot="1" x14ac:dyDescent="0.25">
      <c r="A54" s="671"/>
      <c r="B54" s="676"/>
      <c r="C54" s="309" t="str">
        <f>$C$9</f>
        <v>対前々年度比</v>
      </c>
      <c r="D54" s="662">
        <f>D50/D53*100</f>
        <v>48.969244112349053</v>
      </c>
      <c r="E54" s="663"/>
      <c r="F54" s="662">
        <f t="shared" ref="F54" si="82">F50/F53*100</f>
        <v>63.319469201822145</v>
      </c>
      <c r="G54" s="664"/>
      <c r="H54" s="664"/>
      <c r="I54" s="664"/>
      <c r="J54" s="322">
        <f t="shared" ref="J54" si="83">J50/J53*100</f>
        <v>59.760052953830879</v>
      </c>
      <c r="K54" s="664">
        <f t="shared" ref="K54" si="84">K50/K53*100</f>
        <v>89.594324176823719</v>
      </c>
      <c r="L54" s="663"/>
      <c r="M54" s="662">
        <f t="shared" ref="M54" si="85">M50/M53*100</f>
        <v>89.291485394655069</v>
      </c>
      <c r="N54" s="664"/>
      <c r="O54" s="664"/>
      <c r="P54" s="664"/>
      <c r="Q54" s="322">
        <f t="shared" ref="Q54" si="86">Q50/Q53*100</f>
        <v>89.414414414414395</v>
      </c>
      <c r="R54" s="323">
        <f>R50/R53*100</f>
        <v>68.937541421943919</v>
      </c>
    </row>
    <row r="55" spans="1:18" ht="15" customHeight="1" thickTop="1" x14ac:dyDescent="0.2">
      <c r="A55" s="669" t="s">
        <v>19</v>
      </c>
      <c r="B55" s="672" t="s">
        <v>55</v>
      </c>
      <c r="C55" s="274" t="str">
        <f>$C$5</f>
        <v>Ｒ３年度</v>
      </c>
      <c r="D55" s="312">
        <f>'6～28頁'!E1036</f>
        <v>459.59999999999997</v>
      </c>
      <c r="E55" s="312">
        <f>'6～28頁'!F1036</f>
        <v>705.2</v>
      </c>
      <c r="F55" s="312">
        <f>'6～28頁'!G1036</f>
        <v>600.6</v>
      </c>
      <c r="G55" s="312">
        <f>'6～28頁'!H1036</f>
        <v>1001.3999999999999</v>
      </c>
      <c r="H55" s="312">
        <f>'6～28頁'!I1036</f>
        <v>1195.1000000000001</v>
      </c>
      <c r="I55" s="313">
        <f>'6～28頁'!J1036</f>
        <v>711.40000000000009</v>
      </c>
      <c r="J55" s="288">
        <f>SUM(D55:I55)</f>
        <v>4673.3000000000011</v>
      </c>
      <c r="K55" s="314">
        <f>'6～28頁'!K1036</f>
        <v>753.30000000000018</v>
      </c>
      <c r="L55" s="312">
        <f>'6～28頁'!L1036</f>
        <v>431.1</v>
      </c>
      <c r="M55" s="312">
        <f>'6～28頁'!M1036</f>
        <v>334.09999999999991</v>
      </c>
      <c r="N55" s="312">
        <f>'6～28頁'!N1036</f>
        <v>299.59999999999997</v>
      </c>
      <c r="O55" s="312">
        <f>'6～28頁'!O1036</f>
        <v>297.89999999999998</v>
      </c>
      <c r="P55" s="313">
        <f>'6～28頁'!P1036</f>
        <v>321.7</v>
      </c>
      <c r="Q55" s="288">
        <f>SUM(K55:P55)</f>
        <v>2437.6999999999998</v>
      </c>
      <c r="R55" s="315">
        <f>J55+Q55</f>
        <v>7111.0000000000009</v>
      </c>
    </row>
    <row r="56" spans="1:18" ht="15" customHeight="1" x14ac:dyDescent="0.2">
      <c r="A56" s="670"/>
      <c r="B56" s="673"/>
      <c r="C56" s="20" t="str">
        <f>$C$6</f>
        <v>Ｒ２年度</v>
      </c>
      <c r="D56" s="316">
        <f>'3～4頁'!D70</f>
        <v>260</v>
      </c>
      <c r="E56" s="316">
        <f>'3～4頁'!E70</f>
        <v>376.29999999999995</v>
      </c>
      <c r="F56" s="316">
        <f>'3～4頁'!F70</f>
        <v>584.90000000000009</v>
      </c>
      <c r="G56" s="316">
        <f>'3～4頁'!G70</f>
        <v>1006.7</v>
      </c>
      <c r="H56" s="316">
        <f>'3～4頁'!H70</f>
        <v>1411.3999999999999</v>
      </c>
      <c r="I56" s="317">
        <f>'3～4頁'!I70</f>
        <v>980.29999999999984</v>
      </c>
      <c r="J56" s="289">
        <f>SUM(D56:I56)</f>
        <v>4619.6000000000004</v>
      </c>
      <c r="K56" s="318">
        <f>'3～4頁'!K70</f>
        <v>851.6</v>
      </c>
      <c r="L56" s="316">
        <f>'3～4頁'!L70</f>
        <v>456.6</v>
      </c>
      <c r="M56" s="316">
        <f>'3～4頁'!M70</f>
        <v>262.59999999999997</v>
      </c>
      <c r="N56" s="316">
        <f>'3～4頁'!N70</f>
        <v>229.4</v>
      </c>
      <c r="O56" s="316">
        <f>'3～4頁'!O70</f>
        <v>327.99999999999994</v>
      </c>
      <c r="P56" s="317">
        <f>'3～4頁'!P70</f>
        <v>320.5</v>
      </c>
      <c r="Q56" s="289">
        <f>SUM(K56:P56)</f>
        <v>2448.6999999999998</v>
      </c>
      <c r="R56" s="319">
        <f>J56+Q56</f>
        <v>7068.3</v>
      </c>
    </row>
    <row r="57" spans="1:18" ht="15" customHeight="1" x14ac:dyDescent="0.2">
      <c r="A57" s="670"/>
      <c r="B57" s="673"/>
      <c r="C57" s="20" t="s">
        <v>13</v>
      </c>
      <c r="D57" s="316">
        <f t="shared" ref="D57:J57" si="87">D55/D56*100</f>
        <v>176.76923076923075</v>
      </c>
      <c r="E57" s="316">
        <f t="shared" si="87"/>
        <v>187.40366728673933</v>
      </c>
      <c r="F57" s="316">
        <f t="shared" si="87"/>
        <v>102.68421952470506</v>
      </c>
      <c r="G57" s="316">
        <f t="shared" si="87"/>
        <v>99.473527366643467</v>
      </c>
      <c r="H57" s="316">
        <f t="shared" si="87"/>
        <v>84.674790987671827</v>
      </c>
      <c r="I57" s="317">
        <f t="shared" si="87"/>
        <v>72.569621544425203</v>
      </c>
      <c r="J57" s="289">
        <f t="shared" si="87"/>
        <v>101.16243830634689</v>
      </c>
      <c r="K57" s="318">
        <f t="shared" ref="K57:R57" si="88">K55/K56*100</f>
        <v>88.457022076092088</v>
      </c>
      <c r="L57" s="316">
        <f t="shared" si="88"/>
        <v>94.415243101182654</v>
      </c>
      <c r="M57" s="316">
        <f t="shared" si="88"/>
        <v>127.2277227722772</v>
      </c>
      <c r="N57" s="316">
        <f t="shared" si="88"/>
        <v>130.60156931124672</v>
      </c>
      <c r="O57" s="316">
        <f t="shared" si="88"/>
        <v>90.823170731707322</v>
      </c>
      <c r="P57" s="317">
        <f t="shared" si="88"/>
        <v>100.37441497659907</v>
      </c>
      <c r="Q57" s="289">
        <f t="shared" si="88"/>
        <v>99.550782047617105</v>
      </c>
      <c r="R57" s="319">
        <f t="shared" si="88"/>
        <v>100.60410565482508</v>
      </c>
    </row>
    <row r="58" spans="1:18" ht="15" customHeight="1" x14ac:dyDescent="0.2">
      <c r="A58" s="670"/>
      <c r="B58" s="673"/>
      <c r="C58" s="284" t="str">
        <f>$C$8</f>
        <v>R元年度</v>
      </c>
      <c r="D58" s="316">
        <v>697.10000000000014</v>
      </c>
      <c r="E58" s="316">
        <v>1140.8999999999999</v>
      </c>
      <c r="F58" s="316">
        <v>985.4000000000002</v>
      </c>
      <c r="G58" s="316">
        <v>1304.2</v>
      </c>
      <c r="H58" s="316">
        <v>2113.8000000000002</v>
      </c>
      <c r="I58" s="317">
        <v>1292.1000000000001</v>
      </c>
      <c r="J58" s="289">
        <v>7533.5000000000009</v>
      </c>
      <c r="K58" s="318">
        <v>841.49999999999989</v>
      </c>
      <c r="L58" s="316">
        <v>477.89999999999992</v>
      </c>
      <c r="M58" s="316">
        <v>360.00000000000006</v>
      </c>
      <c r="N58" s="316">
        <v>389.00000000000006</v>
      </c>
      <c r="O58" s="316">
        <v>435.50000000000006</v>
      </c>
      <c r="P58" s="317">
        <v>227.09999999999997</v>
      </c>
      <c r="Q58" s="289">
        <v>2731</v>
      </c>
      <c r="R58" s="319">
        <v>10264.5</v>
      </c>
    </row>
    <row r="59" spans="1:18" ht="15" customHeight="1" x14ac:dyDescent="0.2">
      <c r="A59" s="670"/>
      <c r="B59" s="674"/>
      <c r="C59" s="284" t="str">
        <f>$C$9</f>
        <v>対前々年度比</v>
      </c>
      <c r="D59" s="316">
        <f>D55/D58*100</f>
        <v>65.930282599340103</v>
      </c>
      <c r="E59" s="316">
        <f t="shared" ref="E59" si="89">E55/E58*100</f>
        <v>61.810851082478756</v>
      </c>
      <c r="F59" s="316">
        <f t="shared" ref="F59" si="90">F55/F58*100</f>
        <v>60.949868073878619</v>
      </c>
      <c r="G59" s="316">
        <f t="shared" ref="G59" si="91">G55/G58*100</f>
        <v>76.782702039564469</v>
      </c>
      <c r="H59" s="316">
        <f t="shared" ref="H59" si="92">H55/H58*100</f>
        <v>56.537988456807639</v>
      </c>
      <c r="I59" s="317">
        <f t="shared" ref="I59" si="93">I55/I58*100</f>
        <v>55.057658076000315</v>
      </c>
      <c r="J59" s="289">
        <f t="shared" ref="J59" si="94">J55/J58*100</f>
        <v>62.033583327802489</v>
      </c>
      <c r="K59" s="318">
        <f t="shared" ref="K59" si="95">K55/K58*100</f>
        <v>89.518716577540133</v>
      </c>
      <c r="L59" s="316">
        <f t="shared" ref="L59" si="96">L55/L58*100</f>
        <v>90.207156308851239</v>
      </c>
      <c r="M59" s="316">
        <f t="shared" ref="M59" si="97">M55/M58*100</f>
        <v>92.805555555555515</v>
      </c>
      <c r="N59" s="316">
        <f t="shared" ref="N59" si="98">N55/N58*100</f>
        <v>77.0179948586118</v>
      </c>
      <c r="O59" s="316">
        <f t="shared" ref="O59" si="99">O55/O58*100</f>
        <v>68.404133180252572</v>
      </c>
      <c r="P59" s="317">
        <f t="shared" ref="P59" si="100">P55/P58*100</f>
        <v>141.65565830030823</v>
      </c>
      <c r="Q59" s="289">
        <f t="shared" ref="Q59" si="101">Q55/Q58*100</f>
        <v>89.260344196265095</v>
      </c>
      <c r="R59" s="319">
        <f>R55/R58*100</f>
        <v>69.277607287252181</v>
      </c>
    </row>
    <row r="60" spans="1:18" ht="15" customHeight="1" x14ac:dyDescent="0.2">
      <c r="A60" s="670"/>
      <c r="B60" s="675" t="s">
        <v>57</v>
      </c>
      <c r="C60" s="20" t="str">
        <f>$C$5</f>
        <v>Ｒ３年度</v>
      </c>
      <c r="D60" s="659">
        <f>D55+E55</f>
        <v>1164.8</v>
      </c>
      <c r="E60" s="659"/>
      <c r="F60" s="659">
        <f>SUM(F55:I55)</f>
        <v>3508.5000000000005</v>
      </c>
      <c r="G60" s="659"/>
      <c r="H60" s="659"/>
      <c r="I60" s="660"/>
      <c r="J60" s="289">
        <f>D60+F60</f>
        <v>4673.3</v>
      </c>
      <c r="K60" s="661">
        <f>K55+L55</f>
        <v>1184.4000000000001</v>
      </c>
      <c r="L60" s="659"/>
      <c r="M60" s="659">
        <f>SUM(M55:P55)</f>
        <v>1253.2999999999997</v>
      </c>
      <c r="N60" s="659"/>
      <c r="O60" s="659"/>
      <c r="P60" s="660"/>
      <c r="Q60" s="289">
        <f>K60+M60</f>
        <v>2437.6999999999998</v>
      </c>
      <c r="R60" s="319">
        <f>J60+Q60</f>
        <v>7111</v>
      </c>
    </row>
    <row r="61" spans="1:18" ht="15" customHeight="1" x14ac:dyDescent="0.2">
      <c r="A61" s="670"/>
      <c r="B61" s="673"/>
      <c r="C61" s="20" t="str">
        <f>$C$6</f>
        <v>Ｒ２年度</v>
      </c>
      <c r="D61" s="659">
        <f>D56+E56</f>
        <v>636.29999999999995</v>
      </c>
      <c r="E61" s="659"/>
      <c r="F61" s="659">
        <f>SUM(F56:I56)</f>
        <v>3983.2999999999997</v>
      </c>
      <c r="G61" s="659"/>
      <c r="H61" s="659"/>
      <c r="I61" s="660"/>
      <c r="J61" s="289">
        <f>D61+F61</f>
        <v>4619.5999999999995</v>
      </c>
      <c r="K61" s="661">
        <f>K56+L56</f>
        <v>1308.2</v>
      </c>
      <c r="L61" s="659"/>
      <c r="M61" s="659">
        <f>SUM(M56:P56)</f>
        <v>1140.5</v>
      </c>
      <c r="N61" s="659"/>
      <c r="O61" s="659"/>
      <c r="P61" s="660"/>
      <c r="Q61" s="289">
        <f>K61+M61</f>
        <v>2448.6999999999998</v>
      </c>
      <c r="R61" s="319">
        <f>J61+Q61</f>
        <v>7068.2999999999993</v>
      </c>
    </row>
    <row r="62" spans="1:18" ht="15" customHeight="1" x14ac:dyDescent="0.2">
      <c r="A62" s="670"/>
      <c r="B62" s="673"/>
      <c r="C62" s="20" t="s">
        <v>13</v>
      </c>
      <c r="D62" s="659">
        <f>D60/D61*100</f>
        <v>183.05830583058307</v>
      </c>
      <c r="E62" s="659"/>
      <c r="F62" s="659">
        <f>F60/F61*100</f>
        <v>88.080234981045876</v>
      </c>
      <c r="G62" s="659"/>
      <c r="H62" s="659"/>
      <c r="I62" s="660"/>
      <c r="J62" s="289">
        <f>J60/J61*100</f>
        <v>101.16243830634689</v>
      </c>
      <c r="K62" s="661">
        <f>K60/K61*100</f>
        <v>90.536615196453141</v>
      </c>
      <c r="L62" s="659"/>
      <c r="M62" s="659">
        <f>M60/M61*100</f>
        <v>109.89039894782988</v>
      </c>
      <c r="N62" s="659"/>
      <c r="O62" s="659"/>
      <c r="P62" s="660"/>
      <c r="Q62" s="289">
        <f>Q60/Q61*100</f>
        <v>99.550782047617105</v>
      </c>
      <c r="R62" s="319">
        <f>R60/R61*100</f>
        <v>100.60410565482508</v>
      </c>
    </row>
    <row r="63" spans="1:18" ht="15" customHeight="1" x14ac:dyDescent="0.2">
      <c r="A63" s="670"/>
      <c r="B63" s="673"/>
      <c r="C63" s="284" t="str">
        <f>$C$8</f>
        <v>R元年度</v>
      </c>
      <c r="D63" s="660">
        <v>1838</v>
      </c>
      <c r="E63" s="661"/>
      <c r="F63" s="660">
        <v>5695.5000000000009</v>
      </c>
      <c r="G63" s="665"/>
      <c r="H63" s="665"/>
      <c r="I63" s="665"/>
      <c r="J63" s="324">
        <v>7533.5000000000009</v>
      </c>
      <c r="K63" s="665">
        <v>1319.3999999999999</v>
      </c>
      <c r="L63" s="661"/>
      <c r="M63" s="660">
        <v>1411.6000000000001</v>
      </c>
      <c r="N63" s="665"/>
      <c r="O63" s="665"/>
      <c r="P63" s="665"/>
      <c r="Q63" s="324">
        <v>2731</v>
      </c>
      <c r="R63" s="325">
        <v>10264.5</v>
      </c>
    </row>
    <row r="64" spans="1:18" ht="15" customHeight="1" thickBot="1" x14ac:dyDescent="0.25">
      <c r="A64" s="671"/>
      <c r="B64" s="676"/>
      <c r="C64" s="309" t="str">
        <f>$C$9</f>
        <v>対前々年度比</v>
      </c>
      <c r="D64" s="662">
        <f>D60/D63*100</f>
        <v>63.37323177366703</v>
      </c>
      <c r="E64" s="663"/>
      <c r="F64" s="662">
        <f t="shared" ref="F64" si="102">F60/F63*100</f>
        <v>61.60126415591256</v>
      </c>
      <c r="G64" s="664"/>
      <c r="H64" s="664"/>
      <c r="I64" s="664"/>
      <c r="J64" s="322">
        <f t="shared" ref="J64" si="103">J60/J63*100</f>
        <v>62.033583327802475</v>
      </c>
      <c r="K64" s="664">
        <f t="shared" ref="K64" si="104">K60/K63*100</f>
        <v>89.768076398362908</v>
      </c>
      <c r="L64" s="663"/>
      <c r="M64" s="662">
        <f t="shared" ref="M64" si="105">M60/M63*100</f>
        <v>88.78577500708414</v>
      </c>
      <c r="N64" s="664"/>
      <c r="O64" s="664"/>
      <c r="P64" s="664"/>
      <c r="Q64" s="322">
        <f t="shared" ref="Q64" si="106">Q60/Q63*100</f>
        <v>89.260344196265095</v>
      </c>
      <c r="R64" s="323">
        <f>R60/R63*100</f>
        <v>69.277607287252181</v>
      </c>
    </row>
    <row r="65" spans="1:18" ht="15" customHeight="1" thickTop="1" x14ac:dyDescent="0.2">
      <c r="A65" s="669" t="s">
        <v>20</v>
      </c>
      <c r="B65" s="672" t="s">
        <v>55</v>
      </c>
      <c r="C65" s="274" t="str">
        <f>$C$5</f>
        <v>Ｒ３年度</v>
      </c>
      <c r="D65" s="312">
        <f>'6～28頁'!E1168</f>
        <v>345.00000000000006</v>
      </c>
      <c r="E65" s="312">
        <f>'6～28頁'!F1168</f>
        <v>365.70000000000005</v>
      </c>
      <c r="F65" s="312">
        <f>'6～28頁'!G1168</f>
        <v>357.9</v>
      </c>
      <c r="G65" s="312">
        <f>'6～28頁'!H1168</f>
        <v>712.5</v>
      </c>
      <c r="H65" s="312">
        <f>'6～28頁'!I1168</f>
        <v>863.5</v>
      </c>
      <c r="I65" s="313">
        <f>'6～28頁'!J1168</f>
        <v>612.79999999999995</v>
      </c>
      <c r="J65" s="288">
        <f>SUM(D65:I65)</f>
        <v>3257.3999999999996</v>
      </c>
      <c r="K65" s="314">
        <f>'6～28頁'!K1168</f>
        <v>605</v>
      </c>
      <c r="L65" s="312">
        <f>'6～28頁'!L1168</f>
        <v>416.40000000000003</v>
      </c>
      <c r="M65" s="312">
        <f>'6～28頁'!M1168</f>
        <v>321.39999999999998</v>
      </c>
      <c r="N65" s="312">
        <f>'6～28頁'!N1168</f>
        <v>278</v>
      </c>
      <c r="O65" s="312">
        <f>'6～28頁'!O1168</f>
        <v>464.49999999999989</v>
      </c>
      <c r="P65" s="313">
        <f>'6～28頁'!P1168</f>
        <v>302.59999999999997</v>
      </c>
      <c r="Q65" s="288">
        <f>SUM(K65:P65)</f>
        <v>2387.9</v>
      </c>
      <c r="R65" s="315">
        <f>J65+Q65</f>
        <v>5645.2999999999993</v>
      </c>
    </row>
    <row r="66" spans="1:18" ht="15" customHeight="1" x14ac:dyDescent="0.2">
      <c r="A66" s="670"/>
      <c r="B66" s="673"/>
      <c r="C66" s="20" t="str">
        <f>$C$6</f>
        <v>Ｒ２年度</v>
      </c>
      <c r="D66" s="316">
        <f>'3～4頁'!D82</f>
        <v>207.10000000000002</v>
      </c>
      <c r="E66" s="316">
        <f>'3～4頁'!E82</f>
        <v>144.4</v>
      </c>
      <c r="F66" s="316">
        <f>'3～4頁'!F82</f>
        <v>308.3</v>
      </c>
      <c r="G66" s="316">
        <f>'3～4頁'!G82</f>
        <v>601.4</v>
      </c>
      <c r="H66" s="316">
        <f>'3～4頁'!H82</f>
        <v>914.5</v>
      </c>
      <c r="I66" s="317">
        <f>'3～4頁'!I82</f>
        <v>953.09999999999991</v>
      </c>
      <c r="J66" s="289">
        <f>SUM(D66:I66)</f>
        <v>3128.7999999999997</v>
      </c>
      <c r="K66" s="318">
        <f>'3～4頁'!K82</f>
        <v>759.09999999999991</v>
      </c>
      <c r="L66" s="316">
        <f>'3～4頁'!L82</f>
        <v>426.1</v>
      </c>
      <c r="M66" s="316">
        <f>'3～4頁'!M82</f>
        <v>264.60000000000002</v>
      </c>
      <c r="N66" s="316">
        <f>'3～4頁'!N82</f>
        <v>225.70000000000002</v>
      </c>
      <c r="O66" s="316">
        <f>'3～4頁'!O82</f>
        <v>310.3</v>
      </c>
      <c r="P66" s="317">
        <f>'3～4頁'!P82</f>
        <v>254.2</v>
      </c>
      <c r="Q66" s="289">
        <f>SUM(K66:P66)</f>
        <v>2239.9999999999995</v>
      </c>
      <c r="R66" s="319">
        <f>J66+Q66</f>
        <v>5368.7999999999993</v>
      </c>
    </row>
    <row r="67" spans="1:18" ht="15" customHeight="1" x14ac:dyDescent="0.2">
      <c r="A67" s="670"/>
      <c r="B67" s="673"/>
      <c r="C67" s="20" t="s">
        <v>13</v>
      </c>
      <c r="D67" s="316">
        <f t="shared" ref="D67:J67" si="107">D65/D66*100</f>
        <v>166.58619024625784</v>
      </c>
      <c r="E67" s="316">
        <f t="shared" si="107"/>
        <v>253.25484764542941</v>
      </c>
      <c r="F67" s="316">
        <f t="shared" si="107"/>
        <v>116.08822575413558</v>
      </c>
      <c r="G67" s="316">
        <f t="shared" si="107"/>
        <v>118.47356168939143</v>
      </c>
      <c r="H67" s="316">
        <f t="shared" si="107"/>
        <v>94.42318206670312</v>
      </c>
      <c r="I67" s="317">
        <f t="shared" si="107"/>
        <v>64.295456930017835</v>
      </c>
      <c r="J67" s="289">
        <f t="shared" si="107"/>
        <v>104.11020199437485</v>
      </c>
      <c r="K67" s="318">
        <f t="shared" ref="K67:R67" si="108">K65/K66*100</f>
        <v>79.699644315636959</v>
      </c>
      <c r="L67" s="316">
        <f t="shared" si="108"/>
        <v>97.723539075334429</v>
      </c>
      <c r="M67" s="316">
        <f t="shared" si="108"/>
        <v>121.46636432350716</v>
      </c>
      <c r="N67" s="316">
        <f t="shared" si="108"/>
        <v>123.17235268054941</v>
      </c>
      <c r="O67" s="316">
        <f t="shared" si="108"/>
        <v>149.69384466645178</v>
      </c>
      <c r="P67" s="317">
        <f t="shared" si="108"/>
        <v>119.04012588512983</v>
      </c>
      <c r="Q67" s="289">
        <f t="shared" si="108"/>
        <v>106.6026785714286</v>
      </c>
      <c r="R67" s="319">
        <f t="shared" si="108"/>
        <v>105.15012665772612</v>
      </c>
    </row>
    <row r="68" spans="1:18" ht="15" customHeight="1" x14ac:dyDescent="0.2">
      <c r="A68" s="670"/>
      <c r="B68" s="673"/>
      <c r="C68" s="284" t="str">
        <f>$C$8</f>
        <v>R元年度</v>
      </c>
      <c r="D68" s="316">
        <v>699.4</v>
      </c>
      <c r="E68" s="316">
        <v>965.9</v>
      </c>
      <c r="F68" s="316">
        <v>940</v>
      </c>
      <c r="G68" s="316">
        <v>1166.8000000000002</v>
      </c>
      <c r="H68" s="316">
        <v>1534.5</v>
      </c>
      <c r="I68" s="317">
        <v>1647.5</v>
      </c>
      <c r="J68" s="289">
        <v>6954.1</v>
      </c>
      <c r="K68" s="318">
        <v>915.3</v>
      </c>
      <c r="L68" s="316">
        <v>511.4</v>
      </c>
      <c r="M68" s="316">
        <v>396.20000000000005</v>
      </c>
      <c r="N68" s="316">
        <v>457.4</v>
      </c>
      <c r="O68" s="316">
        <v>664.59999999999991</v>
      </c>
      <c r="P68" s="317">
        <v>212.79999999999998</v>
      </c>
      <c r="Q68" s="289">
        <v>3157.7</v>
      </c>
      <c r="R68" s="319">
        <v>10111.799999999999</v>
      </c>
    </row>
    <row r="69" spans="1:18" ht="15" customHeight="1" x14ac:dyDescent="0.2">
      <c r="A69" s="670"/>
      <c r="B69" s="674"/>
      <c r="C69" s="284" t="str">
        <f>$C$9</f>
        <v>対前々年度比</v>
      </c>
      <c r="D69" s="316">
        <f>D65/D68*100</f>
        <v>49.327995424649714</v>
      </c>
      <c r="E69" s="316">
        <f t="shared" ref="E69" si="109">E65/E68*100</f>
        <v>37.86106222176209</v>
      </c>
      <c r="F69" s="316">
        <f t="shared" ref="F69" si="110">F65/F68*100</f>
        <v>38.074468085106382</v>
      </c>
      <c r="G69" s="316">
        <f t="shared" ref="G69" si="111">G65/G68*100</f>
        <v>61.064449777168321</v>
      </c>
      <c r="H69" s="316">
        <f t="shared" ref="H69" si="112">H65/H68*100</f>
        <v>56.272401433691755</v>
      </c>
      <c r="I69" s="317">
        <f t="shared" ref="I69" si="113">I65/I68*100</f>
        <v>37.195751138088006</v>
      </c>
      <c r="J69" s="289">
        <f t="shared" ref="J69" si="114">J65/J68*100</f>
        <v>46.841431673401296</v>
      </c>
      <c r="K69" s="318">
        <f t="shared" ref="K69" si="115">K65/K68*100</f>
        <v>66.098546924505627</v>
      </c>
      <c r="L69" s="316">
        <f t="shared" ref="L69" si="116">L65/L68*100</f>
        <v>81.423543214704736</v>
      </c>
      <c r="M69" s="316">
        <f t="shared" ref="M69" si="117">M65/M68*100</f>
        <v>81.120646138313973</v>
      </c>
      <c r="N69" s="316">
        <f t="shared" ref="N69" si="118">N65/N68*100</f>
        <v>60.778312199387855</v>
      </c>
      <c r="O69" s="316">
        <f t="shared" ref="O69" si="119">O65/O68*100</f>
        <v>69.891664158892567</v>
      </c>
      <c r="P69" s="317">
        <f t="shared" ref="P69" si="120">P65/P68*100</f>
        <v>142.19924812030072</v>
      </c>
      <c r="Q69" s="289">
        <f t="shared" ref="Q69" si="121">Q65/Q68*100</f>
        <v>75.621496658960638</v>
      </c>
      <c r="R69" s="319">
        <f>R65/R68*100</f>
        <v>55.828833639905852</v>
      </c>
    </row>
    <row r="70" spans="1:18" ht="15" customHeight="1" x14ac:dyDescent="0.2">
      <c r="A70" s="670"/>
      <c r="B70" s="675" t="s">
        <v>57</v>
      </c>
      <c r="C70" s="20" t="str">
        <f>$C$5</f>
        <v>Ｒ３年度</v>
      </c>
      <c r="D70" s="659">
        <f>D65+E65</f>
        <v>710.7</v>
      </c>
      <c r="E70" s="659"/>
      <c r="F70" s="659">
        <f>SUM(F65:I65)</f>
        <v>2546.6999999999998</v>
      </c>
      <c r="G70" s="659"/>
      <c r="H70" s="659"/>
      <c r="I70" s="660"/>
      <c r="J70" s="289">
        <f>D70+F70</f>
        <v>3257.3999999999996</v>
      </c>
      <c r="K70" s="661">
        <f>K65+L65</f>
        <v>1021.4000000000001</v>
      </c>
      <c r="L70" s="659"/>
      <c r="M70" s="659">
        <f>SUM(M65:P65)</f>
        <v>1366.4999999999998</v>
      </c>
      <c r="N70" s="659"/>
      <c r="O70" s="659"/>
      <c r="P70" s="660"/>
      <c r="Q70" s="289">
        <f>K70+M70</f>
        <v>2387.8999999999996</v>
      </c>
      <c r="R70" s="319">
        <f>J70+Q70</f>
        <v>5645.2999999999993</v>
      </c>
    </row>
    <row r="71" spans="1:18" ht="15" customHeight="1" x14ac:dyDescent="0.2">
      <c r="A71" s="670"/>
      <c r="B71" s="673"/>
      <c r="C71" s="20" t="str">
        <f>$C$6</f>
        <v>Ｒ２年度</v>
      </c>
      <c r="D71" s="659">
        <f>D66+E66</f>
        <v>351.5</v>
      </c>
      <c r="E71" s="659"/>
      <c r="F71" s="659">
        <f>SUM(F66:I66)</f>
        <v>2777.3</v>
      </c>
      <c r="G71" s="659"/>
      <c r="H71" s="659"/>
      <c r="I71" s="660"/>
      <c r="J71" s="289">
        <f>D71+F71</f>
        <v>3128.8</v>
      </c>
      <c r="K71" s="661">
        <f>K66+L66</f>
        <v>1185.1999999999998</v>
      </c>
      <c r="L71" s="659"/>
      <c r="M71" s="659">
        <f>SUM(M66:P66)</f>
        <v>1054.8000000000002</v>
      </c>
      <c r="N71" s="659"/>
      <c r="O71" s="659"/>
      <c r="P71" s="660"/>
      <c r="Q71" s="289">
        <f>K71+M71</f>
        <v>2240</v>
      </c>
      <c r="R71" s="319">
        <f>J71+Q71</f>
        <v>5368.8</v>
      </c>
    </row>
    <row r="72" spans="1:18" ht="15" customHeight="1" x14ac:dyDescent="0.2">
      <c r="A72" s="670"/>
      <c r="B72" s="673"/>
      <c r="C72" s="20" t="s">
        <v>13</v>
      </c>
      <c r="D72" s="659">
        <f>D70/D71*100</f>
        <v>202.19061166429589</v>
      </c>
      <c r="E72" s="659"/>
      <c r="F72" s="659">
        <f>F70/F71*100</f>
        <v>91.6969718791632</v>
      </c>
      <c r="G72" s="659"/>
      <c r="H72" s="659"/>
      <c r="I72" s="660"/>
      <c r="J72" s="289">
        <f>J70/J71*100</f>
        <v>104.11020199437482</v>
      </c>
      <c r="K72" s="661">
        <f>K70/K71*100</f>
        <v>86.179547755653076</v>
      </c>
      <c r="L72" s="659"/>
      <c r="M72" s="659">
        <f>M70/M71*100</f>
        <v>129.55062571103522</v>
      </c>
      <c r="N72" s="659"/>
      <c r="O72" s="659"/>
      <c r="P72" s="660"/>
      <c r="Q72" s="289">
        <f>Q70/Q71*100</f>
        <v>106.60267857142856</v>
      </c>
      <c r="R72" s="319">
        <f>R70/R71*100</f>
        <v>105.15012665772609</v>
      </c>
    </row>
    <row r="73" spans="1:18" ht="15" customHeight="1" x14ac:dyDescent="0.2">
      <c r="A73" s="670"/>
      <c r="B73" s="673"/>
      <c r="C73" s="284" t="str">
        <f>$C$8</f>
        <v>R元年度</v>
      </c>
      <c r="D73" s="660">
        <v>1665.3</v>
      </c>
      <c r="E73" s="661"/>
      <c r="F73" s="660">
        <v>5288.8</v>
      </c>
      <c r="G73" s="665"/>
      <c r="H73" s="665"/>
      <c r="I73" s="665"/>
      <c r="J73" s="289">
        <v>6954.1</v>
      </c>
      <c r="K73" s="665">
        <v>1426.6999999999998</v>
      </c>
      <c r="L73" s="661"/>
      <c r="M73" s="660">
        <v>1730.9999999999998</v>
      </c>
      <c r="N73" s="665"/>
      <c r="O73" s="665"/>
      <c r="P73" s="665"/>
      <c r="Q73" s="289">
        <v>3157.7</v>
      </c>
      <c r="R73" s="319">
        <v>10111.799999999999</v>
      </c>
    </row>
    <row r="74" spans="1:18" ht="15" customHeight="1" thickBot="1" x14ac:dyDescent="0.25">
      <c r="A74" s="671"/>
      <c r="B74" s="676"/>
      <c r="C74" s="309" t="str">
        <f>$C$9</f>
        <v>対前々年度比</v>
      </c>
      <c r="D74" s="662">
        <f>D70/D73*100</f>
        <v>42.676995136011527</v>
      </c>
      <c r="E74" s="663"/>
      <c r="F74" s="662">
        <f t="shared" ref="F74" si="122">F70/F73*100</f>
        <v>48.152700045378907</v>
      </c>
      <c r="G74" s="664"/>
      <c r="H74" s="664"/>
      <c r="I74" s="664"/>
      <c r="J74" s="322">
        <f t="shared" ref="J74" si="123">J70/J73*100</f>
        <v>46.841431673401296</v>
      </c>
      <c r="K74" s="664">
        <f t="shared" ref="K74" si="124">K70/K73*100</f>
        <v>71.591785238662666</v>
      </c>
      <c r="L74" s="663"/>
      <c r="M74" s="662">
        <f t="shared" ref="M74" si="125">M70/M73*100</f>
        <v>78.94280762564992</v>
      </c>
      <c r="N74" s="664"/>
      <c r="O74" s="664"/>
      <c r="P74" s="664"/>
      <c r="Q74" s="322">
        <f t="shared" ref="Q74" si="126">Q70/Q73*100</f>
        <v>75.621496658960623</v>
      </c>
      <c r="R74" s="323">
        <f>R70/R73*100</f>
        <v>55.828833639905852</v>
      </c>
    </row>
    <row r="75" spans="1:18" ht="13.5" customHeight="1" thickTop="1" x14ac:dyDescent="0.2"/>
  </sheetData>
  <mergeCells count="170">
    <mergeCell ref="D72:E72"/>
    <mergeCell ref="F72:I72"/>
    <mergeCell ref="K72:L72"/>
    <mergeCell ref="M72:P72"/>
    <mergeCell ref="D71:E71"/>
    <mergeCell ref="A65:A74"/>
    <mergeCell ref="B70:B74"/>
    <mergeCell ref="B65:B69"/>
    <mergeCell ref="F74:I74"/>
    <mergeCell ref="F73:I73"/>
    <mergeCell ref="D73:E73"/>
    <mergeCell ref="F71:I71"/>
    <mergeCell ref="K71:L71"/>
    <mergeCell ref="M71:P71"/>
    <mergeCell ref="D74:E74"/>
    <mergeCell ref="M74:P74"/>
    <mergeCell ref="M73:P73"/>
    <mergeCell ref="K74:L74"/>
    <mergeCell ref="K73:L73"/>
    <mergeCell ref="F62:I62"/>
    <mergeCell ref="K62:L62"/>
    <mergeCell ref="M62:P62"/>
    <mergeCell ref="D70:E70"/>
    <mergeCell ref="F70:I70"/>
    <mergeCell ref="K70:L70"/>
    <mergeCell ref="M70:P70"/>
    <mergeCell ref="D61:E61"/>
    <mergeCell ref="F61:I61"/>
    <mergeCell ref="K61:L61"/>
    <mergeCell ref="M61:P61"/>
    <mergeCell ref="D64:E64"/>
    <mergeCell ref="D63:E63"/>
    <mergeCell ref="K64:L64"/>
    <mergeCell ref="K63:L63"/>
    <mergeCell ref="D60:E60"/>
    <mergeCell ref="D62:E62"/>
    <mergeCell ref="A55:A64"/>
    <mergeCell ref="B60:B64"/>
    <mergeCell ref="B55:B59"/>
    <mergeCell ref="D52:E52"/>
    <mergeCell ref="F52:I52"/>
    <mergeCell ref="K52:L52"/>
    <mergeCell ref="M52:P52"/>
    <mergeCell ref="A45:A54"/>
    <mergeCell ref="B50:B54"/>
    <mergeCell ref="B45:B49"/>
    <mergeCell ref="M54:P54"/>
    <mergeCell ref="M53:P53"/>
    <mergeCell ref="K54:L54"/>
    <mergeCell ref="K53:L53"/>
    <mergeCell ref="F54:I54"/>
    <mergeCell ref="F53:I53"/>
    <mergeCell ref="D54:E54"/>
    <mergeCell ref="D53:E53"/>
    <mergeCell ref="M64:P64"/>
    <mergeCell ref="M63:P63"/>
    <mergeCell ref="F64:I64"/>
    <mergeCell ref="F63:I63"/>
    <mergeCell ref="K41:L41"/>
    <mergeCell ref="M41:P41"/>
    <mergeCell ref="D40:E40"/>
    <mergeCell ref="D42:E42"/>
    <mergeCell ref="D51:E51"/>
    <mergeCell ref="F51:I51"/>
    <mergeCell ref="K51:L51"/>
    <mergeCell ref="M51:P51"/>
    <mergeCell ref="F42:I42"/>
    <mergeCell ref="K42:L42"/>
    <mergeCell ref="M42:P42"/>
    <mergeCell ref="D50:E50"/>
    <mergeCell ref="F50:I50"/>
    <mergeCell ref="K50:L50"/>
    <mergeCell ref="M50:P50"/>
    <mergeCell ref="D32:E32"/>
    <mergeCell ref="F32:I32"/>
    <mergeCell ref="K32:L32"/>
    <mergeCell ref="M32:P32"/>
    <mergeCell ref="D31:E31"/>
    <mergeCell ref="F31:I31"/>
    <mergeCell ref="K31:L31"/>
    <mergeCell ref="M31:P31"/>
    <mergeCell ref="F22:I22"/>
    <mergeCell ref="K22:L22"/>
    <mergeCell ref="M22:P22"/>
    <mergeCell ref="D30:E30"/>
    <mergeCell ref="F30:I30"/>
    <mergeCell ref="K30:L30"/>
    <mergeCell ref="M30:P30"/>
    <mergeCell ref="D12:E12"/>
    <mergeCell ref="F12:I12"/>
    <mergeCell ref="K12:L12"/>
    <mergeCell ref="M12:P12"/>
    <mergeCell ref="A3:A4"/>
    <mergeCell ref="B3:C4"/>
    <mergeCell ref="D3:E3"/>
    <mergeCell ref="F3:I3"/>
    <mergeCell ref="F13:I13"/>
    <mergeCell ref="D13:E13"/>
    <mergeCell ref="M13:P13"/>
    <mergeCell ref="K13:L13"/>
    <mergeCell ref="R3:R4"/>
    <mergeCell ref="D10:E10"/>
    <mergeCell ref="F10:I10"/>
    <mergeCell ref="K10:L10"/>
    <mergeCell ref="M10:P10"/>
    <mergeCell ref="F11:I11"/>
    <mergeCell ref="M11:P11"/>
    <mergeCell ref="J3:J4"/>
    <mergeCell ref="K3:L3"/>
    <mergeCell ref="M3:P3"/>
    <mergeCell ref="Q3:Q4"/>
    <mergeCell ref="K11:L11"/>
    <mergeCell ref="D11:E11"/>
    <mergeCell ref="A35:A44"/>
    <mergeCell ref="A25:A34"/>
    <mergeCell ref="A15:A24"/>
    <mergeCell ref="A5:A14"/>
    <mergeCell ref="B5:B9"/>
    <mergeCell ref="B40:B44"/>
    <mergeCell ref="B35:B39"/>
    <mergeCell ref="B30:B34"/>
    <mergeCell ref="B25:B29"/>
    <mergeCell ref="B20:B24"/>
    <mergeCell ref="B15:B19"/>
    <mergeCell ref="B10:B14"/>
    <mergeCell ref="M14:P14"/>
    <mergeCell ref="K14:L14"/>
    <mergeCell ref="F14:I14"/>
    <mergeCell ref="D14:E14"/>
    <mergeCell ref="D24:E24"/>
    <mergeCell ref="F24:I24"/>
    <mergeCell ref="K24:L24"/>
    <mergeCell ref="M24:P24"/>
    <mergeCell ref="M23:P23"/>
    <mergeCell ref="K23:L23"/>
    <mergeCell ref="F23:I23"/>
    <mergeCell ref="D23:E23"/>
    <mergeCell ref="F20:I20"/>
    <mergeCell ref="K20:L20"/>
    <mergeCell ref="M20:P20"/>
    <mergeCell ref="D21:E21"/>
    <mergeCell ref="F21:I21"/>
    <mergeCell ref="K21:L21"/>
    <mergeCell ref="M21:P21"/>
    <mergeCell ref="D20:E20"/>
    <mergeCell ref="D22:E22"/>
    <mergeCell ref="F60:I60"/>
    <mergeCell ref="K60:L60"/>
    <mergeCell ref="M60:P60"/>
    <mergeCell ref="D34:E34"/>
    <mergeCell ref="F34:I34"/>
    <mergeCell ref="K34:L34"/>
    <mergeCell ref="M34:P34"/>
    <mergeCell ref="M33:P33"/>
    <mergeCell ref="K33:L33"/>
    <mergeCell ref="F33:I33"/>
    <mergeCell ref="D33:E33"/>
    <mergeCell ref="M44:P44"/>
    <mergeCell ref="M43:P43"/>
    <mergeCell ref="K44:L44"/>
    <mergeCell ref="K43:L43"/>
    <mergeCell ref="F44:I44"/>
    <mergeCell ref="F43:I43"/>
    <mergeCell ref="D44:E44"/>
    <mergeCell ref="D43:E43"/>
    <mergeCell ref="F40:I40"/>
    <mergeCell ref="K40:L40"/>
    <mergeCell ref="M40:P40"/>
    <mergeCell ref="D41:E41"/>
    <mergeCell ref="F41:I41"/>
  </mergeCells>
  <phoneticPr fontId="6"/>
  <pageMargins left="0.82677165354330717" right="0.39370078740157483" top="0.82677165354330717" bottom="0.59055118110236227" header="0.51181102362204722" footer="0.35433070866141736"/>
  <pageSetup paperSize="9" scale="46" firstPageNumber="5" orientation="landscape" useFirstPageNumber="1" r:id="rId1"/>
  <headerFooter alignWithMargins="0">
    <oddFooter>&amp;C&amp;P</oddFooter>
  </headerFooter>
  <ignoredErrors>
    <ignoredError sqref="R17 R22 R27 R32 R37 R42 R47 R52 R57 R62 R6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W1271"/>
  <sheetViews>
    <sheetView view="pageBreakPreview" zoomScale="70" zoomScaleNormal="85" zoomScaleSheetLayoutView="70" workbookViewId="0">
      <pane xSplit="3" ySplit="3" topLeftCell="D4" activePane="bottomRight" state="frozen"/>
      <selection activeCell="N11" sqref="N11"/>
      <selection pane="topRight" activeCell="N11" sqref="N11"/>
      <selection pane="bottomLeft" activeCell="N11" sqref="N11"/>
      <selection pane="bottomRight" activeCell="AD28" sqref="AD28"/>
    </sheetView>
  </sheetViews>
  <sheetFormatPr defaultColWidth="9" defaultRowHeight="13.5" customHeight="1" x14ac:dyDescent="0.2"/>
  <cols>
    <col min="1" max="1" width="9" style="146"/>
    <col min="2" max="2" width="9" style="144"/>
    <col min="3" max="4" width="11" style="144" customWidth="1"/>
    <col min="5" max="16" width="9.90625" style="144" customWidth="1"/>
    <col min="17" max="17" width="13.453125" style="144" customWidth="1"/>
    <col min="18" max="18" width="9.453125" style="144" customWidth="1"/>
    <col min="19" max="19" width="10.26953125" style="145" customWidth="1"/>
    <col min="20" max="21" width="10.26953125" style="145" hidden="1" customWidth="1"/>
    <col min="22" max="22" width="10.26953125" style="145" customWidth="1"/>
    <col min="23" max="23" width="5.08984375" customWidth="1"/>
    <col min="24" max="16384" width="9" style="144"/>
  </cols>
  <sheetData>
    <row r="1" spans="1:22" ht="21" customHeight="1" x14ac:dyDescent="0.3">
      <c r="A1" s="213" t="s">
        <v>398</v>
      </c>
    </row>
    <row r="2" spans="1:22" ht="13.5" customHeight="1" thickBot="1" x14ac:dyDescent="0.25">
      <c r="S2" s="147"/>
      <c r="T2" s="147"/>
      <c r="U2" s="147" t="s">
        <v>435</v>
      </c>
      <c r="V2" s="147"/>
    </row>
    <row r="3" spans="1:22" ht="13.5" customHeight="1" thickBot="1" x14ac:dyDescent="0.25">
      <c r="A3" s="185" t="s">
        <v>58</v>
      </c>
      <c r="B3" s="185" t="s">
        <v>344</v>
      </c>
      <c r="C3" s="185" t="s">
        <v>59</v>
      </c>
      <c r="D3" s="340" t="s">
        <v>60</v>
      </c>
      <c r="E3" s="341" t="s">
        <v>61</v>
      </c>
      <c r="F3" s="341" t="s">
        <v>62</v>
      </c>
      <c r="G3" s="341" t="s">
        <v>63</v>
      </c>
      <c r="H3" s="341" t="s">
        <v>64</v>
      </c>
      <c r="I3" s="341" t="s">
        <v>65</v>
      </c>
      <c r="J3" s="341" t="s">
        <v>66</v>
      </c>
      <c r="K3" s="341" t="s">
        <v>67</v>
      </c>
      <c r="L3" s="341" t="s">
        <v>68</v>
      </c>
      <c r="M3" s="341" t="s">
        <v>69</v>
      </c>
      <c r="N3" s="341" t="s">
        <v>36</v>
      </c>
      <c r="O3" s="341" t="s">
        <v>37</v>
      </c>
      <c r="P3" s="341" t="s">
        <v>38</v>
      </c>
      <c r="Q3" s="341" t="s">
        <v>345</v>
      </c>
      <c r="R3" s="341" t="str">
        <f>'2頁'!R3</f>
        <v>R２年度</v>
      </c>
      <c r="S3" s="342" t="s">
        <v>71</v>
      </c>
      <c r="T3" s="341" t="str">
        <f>'2頁'!$T$3</f>
        <v>R元年度</v>
      </c>
      <c r="U3" s="343" t="s">
        <v>419</v>
      </c>
      <c r="V3" s="243"/>
    </row>
    <row r="4" spans="1:22" ht="13.5" customHeight="1" x14ac:dyDescent="0.2">
      <c r="A4" s="681" t="s">
        <v>314</v>
      </c>
      <c r="B4" s="682"/>
      <c r="C4" s="682"/>
      <c r="D4" s="346" t="s">
        <v>72</v>
      </c>
      <c r="E4" s="152">
        <f t="shared" ref="E4:R4" si="0">+E10+E490+E622+E907+E1036+E1168</f>
        <v>5591.8</v>
      </c>
      <c r="F4" s="152">
        <f t="shared" si="0"/>
        <v>6967.4</v>
      </c>
      <c r="G4" s="152">
        <f t="shared" si="0"/>
        <v>5928.9000000000005</v>
      </c>
      <c r="H4" s="152">
        <f t="shared" si="0"/>
        <v>11348.599999999999</v>
      </c>
      <c r="I4" s="152">
        <f t="shared" si="0"/>
        <v>12053.1</v>
      </c>
      <c r="J4" s="152">
        <f t="shared" si="0"/>
        <v>7801.0999999999995</v>
      </c>
      <c r="K4" s="152">
        <f t="shared" si="0"/>
        <v>9007</v>
      </c>
      <c r="L4" s="152">
        <f t="shared" si="0"/>
        <v>6114.9999999999991</v>
      </c>
      <c r="M4" s="152">
        <f t="shared" si="0"/>
        <v>5517</v>
      </c>
      <c r="N4" s="152">
        <f t="shared" si="0"/>
        <v>5353.8000000000011</v>
      </c>
      <c r="O4" s="152">
        <f t="shared" si="0"/>
        <v>4561.8</v>
      </c>
      <c r="P4" s="152">
        <f t="shared" si="0"/>
        <v>5066.3999999999996</v>
      </c>
      <c r="Q4" s="152">
        <f t="shared" si="0"/>
        <v>85311.900000000009</v>
      </c>
      <c r="R4" s="152">
        <f t="shared" si="0"/>
        <v>81062.94</v>
      </c>
      <c r="S4" s="158">
        <f>IF(Q4=0,"－",Q4/R4*100)</f>
        <v>105.24155674590634</v>
      </c>
      <c r="T4" s="152">
        <v>143879.9</v>
      </c>
      <c r="U4" s="167">
        <f>IF(Q4=0,"－",Q4/T4*100)</f>
        <v>59.293827699352043</v>
      </c>
      <c r="V4" s="244"/>
    </row>
    <row r="5" spans="1:22" ht="13.5" customHeight="1" x14ac:dyDescent="0.2">
      <c r="A5" s="683"/>
      <c r="B5" s="684"/>
      <c r="C5" s="684"/>
      <c r="D5" s="347" t="s">
        <v>73</v>
      </c>
      <c r="E5" s="154">
        <f t="shared" ref="E5:R5" si="1">+E11+E491+E623+E908+E1037+E1169</f>
        <v>964.9</v>
      </c>
      <c r="F5" s="154">
        <f t="shared" si="1"/>
        <v>1113.8000000000002</v>
      </c>
      <c r="G5" s="154">
        <f t="shared" si="1"/>
        <v>1030.7</v>
      </c>
      <c r="H5" s="154">
        <f t="shared" si="1"/>
        <v>2317.3099999999995</v>
      </c>
      <c r="I5" s="154">
        <f t="shared" si="1"/>
        <v>2617.2999999999997</v>
      </c>
      <c r="J5" s="154">
        <f t="shared" si="1"/>
        <v>1595.9</v>
      </c>
      <c r="K5" s="154">
        <f t="shared" si="1"/>
        <v>1842.1</v>
      </c>
      <c r="L5" s="154">
        <f t="shared" si="1"/>
        <v>1326</v>
      </c>
      <c r="M5" s="154">
        <f t="shared" si="1"/>
        <v>1387</v>
      </c>
      <c r="N5" s="154">
        <f t="shared" si="1"/>
        <v>1084.6999999999998</v>
      </c>
      <c r="O5" s="154">
        <f t="shared" si="1"/>
        <v>952.1</v>
      </c>
      <c r="P5" s="154">
        <f t="shared" si="1"/>
        <v>1056.2</v>
      </c>
      <c r="Q5" s="154">
        <f t="shared" si="1"/>
        <v>17288.009999999998</v>
      </c>
      <c r="R5" s="154">
        <f t="shared" si="1"/>
        <v>16232.48</v>
      </c>
      <c r="S5" s="159">
        <f t="shared" ref="S5:S9" si="2">IF(Q5=0,"－",Q5/R5*100)</f>
        <v>106.50258001241954</v>
      </c>
      <c r="T5" s="154">
        <v>45271.6</v>
      </c>
      <c r="U5" s="162">
        <f t="shared" ref="U5:U68" si="3">IF(Q5=0,"－",Q5/T5*100)</f>
        <v>38.187318318769378</v>
      </c>
      <c r="V5" s="244"/>
    </row>
    <row r="6" spans="1:22" ht="13.5" customHeight="1" x14ac:dyDescent="0.2">
      <c r="A6" s="683"/>
      <c r="B6" s="684"/>
      <c r="C6" s="684"/>
      <c r="D6" s="347" t="s">
        <v>74</v>
      </c>
      <c r="E6" s="154">
        <f t="shared" ref="E6:R6" si="4">+E12+E492+E624+E909+E1038+E1170</f>
        <v>4626.9000000000005</v>
      </c>
      <c r="F6" s="154">
        <f t="shared" si="4"/>
        <v>5853.6000000000013</v>
      </c>
      <c r="G6" s="154">
        <f t="shared" si="4"/>
        <v>4898.2000000000007</v>
      </c>
      <c r="H6" s="154">
        <f t="shared" si="4"/>
        <v>9031.2899999999991</v>
      </c>
      <c r="I6" s="154">
        <f t="shared" si="4"/>
        <v>9435.7999999999993</v>
      </c>
      <c r="J6" s="154">
        <f t="shared" si="4"/>
        <v>6205.2000000000007</v>
      </c>
      <c r="K6" s="154">
        <f t="shared" si="4"/>
        <v>7164.9000000000015</v>
      </c>
      <c r="L6" s="154">
        <f t="shared" si="4"/>
        <v>4789</v>
      </c>
      <c r="M6" s="154">
        <f t="shared" si="4"/>
        <v>4130</v>
      </c>
      <c r="N6" s="154">
        <f t="shared" si="4"/>
        <v>4269.1000000000004</v>
      </c>
      <c r="O6" s="154">
        <f t="shared" si="4"/>
        <v>3609.7000000000003</v>
      </c>
      <c r="P6" s="154">
        <f t="shared" si="4"/>
        <v>4010.2</v>
      </c>
      <c r="Q6" s="154">
        <f t="shared" si="4"/>
        <v>68023.89</v>
      </c>
      <c r="R6" s="154">
        <f t="shared" si="4"/>
        <v>64830.459999999992</v>
      </c>
      <c r="S6" s="159">
        <f t="shared" si="2"/>
        <v>104.925817277866</v>
      </c>
      <c r="T6" s="154">
        <v>98608.299999999988</v>
      </c>
      <c r="U6" s="162">
        <f t="shared" si="3"/>
        <v>68.983939485824223</v>
      </c>
      <c r="V6" s="244"/>
    </row>
    <row r="7" spans="1:22" ht="13.5" customHeight="1" x14ac:dyDescent="0.2">
      <c r="A7" s="683"/>
      <c r="B7" s="684"/>
      <c r="C7" s="684"/>
      <c r="D7" s="347" t="s">
        <v>75</v>
      </c>
      <c r="E7" s="154">
        <f t="shared" ref="E7:R7" si="5">+E13+E493+E625+E910+E1039+E1171</f>
        <v>4754.9000000000005</v>
      </c>
      <c r="F7" s="154">
        <f t="shared" si="5"/>
        <v>6152.8000000000011</v>
      </c>
      <c r="G7" s="154">
        <f t="shared" si="5"/>
        <v>5222.2</v>
      </c>
      <c r="H7" s="154">
        <f t="shared" si="5"/>
        <v>9816.5999999999985</v>
      </c>
      <c r="I7" s="154">
        <f t="shared" si="5"/>
        <v>10473.4</v>
      </c>
      <c r="J7" s="154">
        <f t="shared" si="5"/>
        <v>6726.9</v>
      </c>
      <c r="K7" s="154">
        <f t="shared" si="5"/>
        <v>7585.4000000000005</v>
      </c>
      <c r="L7" s="154">
        <f t="shared" si="5"/>
        <v>4804.6999999999989</v>
      </c>
      <c r="M7" s="154">
        <f t="shared" si="5"/>
        <v>4058.5</v>
      </c>
      <c r="N7" s="154">
        <f t="shared" si="5"/>
        <v>4185.0000000000009</v>
      </c>
      <c r="O7" s="154">
        <f t="shared" si="5"/>
        <v>3754.2000000000003</v>
      </c>
      <c r="P7" s="154">
        <f t="shared" si="5"/>
        <v>4052.2000000000003</v>
      </c>
      <c r="Q7" s="154">
        <f t="shared" si="5"/>
        <v>71586.8</v>
      </c>
      <c r="R7" s="154">
        <f t="shared" si="5"/>
        <v>69268.03</v>
      </c>
      <c r="S7" s="159">
        <f t="shared" si="2"/>
        <v>103.34753276511546</v>
      </c>
      <c r="T7" s="154">
        <v>117215.79999999999</v>
      </c>
      <c r="U7" s="162">
        <f t="shared" si="3"/>
        <v>61.07265402786998</v>
      </c>
      <c r="V7" s="244"/>
    </row>
    <row r="8" spans="1:22" ht="13.5" customHeight="1" x14ac:dyDescent="0.2">
      <c r="A8" s="683"/>
      <c r="B8" s="684"/>
      <c r="C8" s="684"/>
      <c r="D8" s="347" t="s">
        <v>76</v>
      </c>
      <c r="E8" s="154">
        <f t="shared" ref="E8:R8" si="6">+E14+E494+E626+E911+E1040+E1172</f>
        <v>836.9</v>
      </c>
      <c r="F8" s="154">
        <f t="shared" si="6"/>
        <v>814.59999999999991</v>
      </c>
      <c r="G8" s="154">
        <f t="shared" si="6"/>
        <v>706.69999999999993</v>
      </c>
      <c r="H8" s="154">
        <f t="shared" si="6"/>
        <v>1532</v>
      </c>
      <c r="I8" s="154">
        <f t="shared" si="6"/>
        <v>1579.7000000000003</v>
      </c>
      <c r="J8" s="154">
        <f t="shared" si="6"/>
        <v>1074.2</v>
      </c>
      <c r="K8" s="154">
        <f t="shared" si="6"/>
        <v>1421.6</v>
      </c>
      <c r="L8" s="154">
        <f t="shared" si="6"/>
        <v>1310.3</v>
      </c>
      <c r="M8" s="154">
        <f t="shared" si="6"/>
        <v>1458.5000000000002</v>
      </c>
      <c r="N8" s="154">
        <f t="shared" si="6"/>
        <v>1168.8000000000002</v>
      </c>
      <c r="O8" s="154">
        <f t="shared" si="6"/>
        <v>807.6</v>
      </c>
      <c r="P8" s="154">
        <f t="shared" si="6"/>
        <v>1014.2</v>
      </c>
      <c r="Q8" s="154">
        <f t="shared" si="6"/>
        <v>13725.1</v>
      </c>
      <c r="R8" s="154">
        <f t="shared" si="6"/>
        <v>11794.91</v>
      </c>
      <c r="S8" s="159">
        <f t="shared" si="2"/>
        <v>116.36460134074784</v>
      </c>
      <c r="T8" s="154">
        <v>26664.1</v>
      </c>
      <c r="U8" s="162">
        <f t="shared" si="3"/>
        <v>51.474079380140346</v>
      </c>
      <c r="V8" s="244"/>
    </row>
    <row r="9" spans="1:22" ht="13.5" customHeight="1" thickBot="1" x14ac:dyDescent="0.25">
      <c r="A9" s="685"/>
      <c r="B9" s="686"/>
      <c r="C9" s="686"/>
      <c r="D9" s="348" t="s">
        <v>77</v>
      </c>
      <c r="E9" s="156">
        <f t="shared" ref="E9:R9" si="7">+E15+E495+E627+E912+E1041+E1173</f>
        <v>1082.2</v>
      </c>
      <c r="F9" s="156">
        <f t="shared" si="7"/>
        <v>1081</v>
      </c>
      <c r="G9" s="156">
        <f t="shared" si="7"/>
        <v>969.40000000000009</v>
      </c>
      <c r="H9" s="156">
        <f t="shared" si="7"/>
        <v>1889.0000000000002</v>
      </c>
      <c r="I9" s="156">
        <f t="shared" si="7"/>
        <v>2032.8999999999999</v>
      </c>
      <c r="J9" s="156">
        <f t="shared" si="7"/>
        <v>1410.6000000000001</v>
      </c>
      <c r="K9" s="156">
        <f t="shared" si="7"/>
        <v>1918.5</v>
      </c>
      <c r="L9" s="156">
        <f t="shared" si="7"/>
        <v>1822.5999999999997</v>
      </c>
      <c r="M9" s="156">
        <f t="shared" si="7"/>
        <v>2010.4999999999998</v>
      </c>
      <c r="N9" s="156">
        <f t="shared" si="7"/>
        <v>1652.1000000000001</v>
      </c>
      <c r="O9" s="156">
        <f t="shared" si="7"/>
        <v>1253.9000000000001</v>
      </c>
      <c r="P9" s="156">
        <f t="shared" si="7"/>
        <v>1610.8999999999999</v>
      </c>
      <c r="Q9" s="156">
        <f t="shared" si="7"/>
        <v>18733.600000000002</v>
      </c>
      <c r="R9" s="156">
        <f t="shared" si="7"/>
        <v>15435.76</v>
      </c>
      <c r="S9" s="160">
        <f t="shared" si="2"/>
        <v>121.36493441204061</v>
      </c>
      <c r="T9" s="156">
        <v>36203.600000000006</v>
      </c>
      <c r="U9" s="168">
        <f t="shared" si="3"/>
        <v>51.745130318531849</v>
      </c>
      <c r="V9" s="244"/>
    </row>
    <row r="10" spans="1:22" ht="13.5" customHeight="1" x14ac:dyDescent="0.2">
      <c r="A10" s="681" t="s">
        <v>16</v>
      </c>
      <c r="B10" s="682"/>
      <c r="C10" s="682"/>
      <c r="D10" s="346" t="s">
        <v>72</v>
      </c>
      <c r="E10" s="152">
        <f t="shared" ref="E10:R10" si="8">+E16+E175+E232+E364+E439</f>
        <v>3165.3</v>
      </c>
      <c r="F10" s="152">
        <f t="shared" si="8"/>
        <v>3690.6000000000004</v>
      </c>
      <c r="G10" s="152">
        <f t="shared" si="8"/>
        <v>3085.4</v>
      </c>
      <c r="H10" s="152">
        <f t="shared" si="8"/>
        <v>5776.5</v>
      </c>
      <c r="I10" s="152">
        <f t="shared" si="8"/>
        <v>6018.3</v>
      </c>
      <c r="J10" s="152">
        <f t="shared" si="8"/>
        <v>3913.3999999999996</v>
      </c>
      <c r="K10" s="152">
        <f t="shared" si="8"/>
        <v>4789.6000000000004</v>
      </c>
      <c r="L10" s="152">
        <f t="shared" si="8"/>
        <v>3502.8999999999992</v>
      </c>
      <c r="M10" s="152">
        <f t="shared" si="8"/>
        <v>3240.2</v>
      </c>
      <c r="N10" s="152">
        <f t="shared" si="8"/>
        <v>3088.7000000000003</v>
      </c>
      <c r="O10" s="152">
        <f t="shared" si="8"/>
        <v>2259.6</v>
      </c>
      <c r="P10" s="152">
        <f t="shared" si="8"/>
        <v>2804.1</v>
      </c>
      <c r="Q10" s="152">
        <f t="shared" si="8"/>
        <v>45334.600000000006</v>
      </c>
      <c r="R10" s="152">
        <f t="shared" si="8"/>
        <v>42722.04</v>
      </c>
      <c r="S10" s="158">
        <f t="shared" ref="S10:S15" si="9">IF(Q10=0,"－",Q10/R10*100)</f>
        <v>106.11525105074571</v>
      </c>
      <c r="T10" s="152">
        <v>78941.100000000006</v>
      </c>
      <c r="U10" s="167">
        <f t="shared" si="3"/>
        <v>57.428386480553229</v>
      </c>
      <c r="V10" s="244"/>
    </row>
    <row r="11" spans="1:22" ht="13.5" customHeight="1" x14ac:dyDescent="0.2">
      <c r="A11" s="683"/>
      <c r="B11" s="684"/>
      <c r="C11" s="684"/>
      <c r="D11" s="347" t="s">
        <v>73</v>
      </c>
      <c r="E11" s="154">
        <f t="shared" ref="E11:R11" si="10">+E17+E176+E233+E365+E440</f>
        <v>463.29999999999995</v>
      </c>
      <c r="F11" s="154">
        <f t="shared" si="10"/>
        <v>452</v>
      </c>
      <c r="G11" s="154">
        <f t="shared" si="10"/>
        <v>389.50000000000006</v>
      </c>
      <c r="H11" s="154">
        <f t="shared" si="10"/>
        <v>842.6</v>
      </c>
      <c r="I11" s="154">
        <f t="shared" si="10"/>
        <v>929.1</v>
      </c>
      <c r="J11" s="154">
        <f t="shared" si="10"/>
        <v>576.5</v>
      </c>
      <c r="K11" s="154">
        <f t="shared" si="10"/>
        <v>765.7</v>
      </c>
      <c r="L11" s="154">
        <f t="shared" si="10"/>
        <v>656.8</v>
      </c>
      <c r="M11" s="154">
        <f t="shared" si="10"/>
        <v>746.6</v>
      </c>
      <c r="N11" s="154">
        <f t="shared" si="10"/>
        <v>573.19999999999993</v>
      </c>
      <c r="O11" s="154">
        <f t="shared" si="10"/>
        <v>400.90000000000009</v>
      </c>
      <c r="P11" s="154">
        <f t="shared" si="10"/>
        <v>500.8</v>
      </c>
      <c r="Q11" s="154">
        <f t="shared" si="10"/>
        <v>7297</v>
      </c>
      <c r="R11" s="154">
        <f t="shared" si="10"/>
        <v>6518.38</v>
      </c>
      <c r="S11" s="159">
        <f t="shared" si="9"/>
        <v>111.94499246745357</v>
      </c>
      <c r="T11" s="154">
        <v>21450.199999999997</v>
      </c>
      <c r="U11" s="162">
        <f t="shared" si="3"/>
        <v>34.018330831414161</v>
      </c>
      <c r="V11" s="244"/>
    </row>
    <row r="12" spans="1:22" ht="13.5" customHeight="1" x14ac:dyDescent="0.2">
      <c r="A12" s="683"/>
      <c r="B12" s="684"/>
      <c r="C12" s="684"/>
      <c r="D12" s="347" t="s">
        <v>74</v>
      </c>
      <c r="E12" s="154">
        <f t="shared" ref="E12:R12" si="11">+E18+E177+E234+E366+E441</f>
        <v>2702</v>
      </c>
      <c r="F12" s="154">
        <f t="shared" si="11"/>
        <v>3238.6000000000008</v>
      </c>
      <c r="G12" s="154">
        <f t="shared" si="11"/>
        <v>2695.9</v>
      </c>
      <c r="H12" s="154">
        <f t="shared" si="11"/>
        <v>4933.9000000000005</v>
      </c>
      <c r="I12" s="154">
        <f t="shared" si="11"/>
        <v>5089.2</v>
      </c>
      <c r="J12" s="154">
        <f t="shared" si="11"/>
        <v>3336.9000000000005</v>
      </c>
      <c r="K12" s="154">
        <f t="shared" si="11"/>
        <v>4023.9000000000005</v>
      </c>
      <c r="L12" s="154">
        <f t="shared" si="11"/>
        <v>2846.1</v>
      </c>
      <c r="M12" s="154">
        <f t="shared" si="11"/>
        <v>2493.6</v>
      </c>
      <c r="N12" s="154">
        <f t="shared" si="11"/>
        <v>2515.5000000000005</v>
      </c>
      <c r="O12" s="154">
        <f t="shared" si="11"/>
        <v>1858.7000000000003</v>
      </c>
      <c r="P12" s="154">
        <f t="shared" si="11"/>
        <v>2303.3000000000002</v>
      </c>
      <c r="Q12" s="154">
        <f t="shared" si="11"/>
        <v>38037.599999999999</v>
      </c>
      <c r="R12" s="154">
        <f t="shared" si="11"/>
        <v>36203.659999999989</v>
      </c>
      <c r="S12" s="159">
        <f t="shared" si="9"/>
        <v>105.06562043727075</v>
      </c>
      <c r="T12" s="154">
        <v>57490.9</v>
      </c>
      <c r="U12" s="162">
        <f t="shared" si="3"/>
        <v>66.162818811324925</v>
      </c>
      <c r="V12" s="244"/>
    </row>
    <row r="13" spans="1:22" ht="13.5" customHeight="1" x14ac:dyDescent="0.2">
      <c r="A13" s="683"/>
      <c r="B13" s="684"/>
      <c r="C13" s="684"/>
      <c r="D13" s="347" t="s">
        <v>75</v>
      </c>
      <c r="E13" s="154">
        <f t="shared" ref="E13:R13" si="12">+E19+E178+E235+E367+E442</f>
        <v>2751.8</v>
      </c>
      <c r="F13" s="154">
        <f t="shared" si="12"/>
        <v>3312.2000000000003</v>
      </c>
      <c r="G13" s="154">
        <f t="shared" si="12"/>
        <v>2754.8</v>
      </c>
      <c r="H13" s="154">
        <f t="shared" si="12"/>
        <v>5074.1000000000004</v>
      </c>
      <c r="I13" s="154">
        <f t="shared" si="12"/>
        <v>5312</v>
      </c>
      <c r="J13" s="154">
        <f t="shared" si="12"/>
        <v>3439.5</v>
      </c>
      <c r="K13" s="154">
        <f t="shared" si="12"/>
        <v>4096.8</v>
      </c>
      <c r="L13" s="154">
        <f t="shared" si="12"/>
        <v>2809.2</v>
      </c>
      <c r="M13" s="154">
        <f t="shared" si="12"/>
        <v>2402.7999999999997</v>
      </c>
      <c r="N13" s="154">
        <f t="shared" si="12"/>
        <v>2387.3000000000002</v>
      </c>
      <c r="O13" s="154">
        <f t="shared" si="12"/>
        <v>1843.6000000000004</v>
      </c>
      <c r="P13" s="154">
        <f t="shared" si="12"/>
        <v>2267.5</v>
      </c>
      <c r="Q13" s="154">
        <f t="shared" si="12"/>
        <v>38451.600000000006</v>
      </c>
      <c r="R13" s="154">
        <f t="shared" si="12"/>
        <v>37167.93</v>
      </c>
      <c r="S13" s="159">
        <f t="shared" si="9"/>
        <v>103.45370323286771</v>
      </c>
      <c r="T13" s="154">
        <v>64250.899999999994</v>
      </c>
      <c r="U13" s="162">
        <f t="shared" si="3"/>
        <v>59.846009939160403</v>
      </c>
      <c r="V13" s="244"/>
    </row>
    <row r="14" spans="1:22" ht="13.5" customHeight="1" x14ac:dyDescent="0.2">
      <c r="A14" s="683"/>
      <c r="B14" s="684"/>
      <c r="C14" s="684"/>
      <c r="D14" s="347" t="s">
        <v>76</v>
      </c>
      <c r="E14" s="154">
        <f t="shared" ref="E14:R14" si="13">+E20+E179+E236+E368+E443</f>
        <v>413.50000000000011</v>
      </c>
      <c r="F14" s="154">
        <f t="shared" si="13"/>
        <v>378.39999999999992</v>
      </c>
      <c r="G14" s="154">
        <f t="shared" si="13"/>
        <v>330.6</v>
      </c>
      <c r="H14" s="154">
        <f t="shared" si="13"/>
        <v>702.4</v>
      </c>
      <c r="I14" s="154">
        <f t="shared" si="13"/>
        <v>706.30000000000007</v>
      </c>
      <c r="J14" s="154">
        <f t="shared" si="13"/>
        <v>473.90000000000003</v>
      </c>
      <c r="K14" s="154">
        <f t="shared" si="13"/>
        <v>692.8</v>
      </c>
      <c r="L14" s="154">
        <f t="shared" si="13"/>
        <v>693.69999999999982</v>
      </c>
      <c r="M14" s="154">
        <f t="shared" si="13"/>
        <v>837.4</v>
      </c>
      <c r="N14" s="154">
        <f t="shared" si="13"/>
        <v>701.4</v>
      </c>
      <c r="O14" s="154">
        <f t="shared" si="13"/>
        <v>416.00000000000006</v>
      </c>
      <c r="P14" s="154">
        <f t="shared" si="13"/>
        <v>536.6</v>
      </c>
      <c r="Q14" s="154">
        <f t="shared" si="13"/>
        <v>6883.0000000000009</v>
      </c>
      <c r="R14" s="154">
        <f t="shared" si="13"/>
        <v>5554.11</v>
      </c>
      <c r="S14" s="159">
        <f t="shared" si="9"/>
        <v>123.92624560910753</v>
      </c>
      <c r="T14" s="154">
        <v>14690.2</v>
      </c>
      <c r="U14" s="162">
        <f t="shared" si="3"/>
        <v>46.854365495364256</v>
      </c>
      <c r="V14" s="244"/>
    </row>
    <row r="15" spans="1:22" ht="13.5" customHeight="1" thickBot="1" x14ac:dyDescent="0.25">
      <c r="A15" s="685"/>
      <c r="B15" s="686"/>
      <c r="C15" s="686"/>
      <c r="D15" s="348" t="s">
        <v>77</v>
      </c>
      <c r="E15" s="156">
        <f t="shared" ref="E15:R15" si="14">+E21+E180+E237+E369+E444</f>
        <v>567.30000000000007</v>
      </c>
      <c r="F15" s="156">
        <f t="shared" si="14"/>
        <v>546.4</v>
      </c>
      <c r="G15" s="156">
        <f t="shared" si="14"/>
        <v>493.50000000000006</v>
      </c>
      <c r="H15" s="156">
        <f t="shared" si="14"/>
        <v>875.19999999999993</v>
      </c>
      <c r="I15" s="156">
        <f t="shared" si="14"/>
        <v>963.4</v>
      </c>
      <c r="J15" s="156">
        <f t="shared" si="14"/>
        <v>673.30000000000007</v>
      </c>
      <c r="K15" s="156">
        <f t="shared" si="14"/>
        <v>1034.9000000000001</v>
      </c>
      <c r="L15" s="156">
        <f t="shared" si="14"/>
        <v>1058.2</v>
      </c>
      <c r="M15" s="156">
        <f t="shared" si="14"/>
        <v>1198.3999999999999</v>
      </c>
      <c r="N15" s="156">
        <f t="shared" si="14"/>
        <v>1038.9000000000001</v>
      </c>
      <c r="O15" s="156">
        <f t="shared" si="14"/>
        <v>744.50000000000011</v>
      </c>
      <c r="P15" s="156">
        <f t="shared" si="14"/>
        <v>994.69999999999993</v>
      </c>
      <c r="Q15" s="156">
        <f t="shared" si="14"/>
        <v>10188.700000000003</v>
      </c>
      <c r="R15" s="156">
        <f t="shared" si="14"/>
        <v>7940.2600000000011</v>
      </c>
      <c r="S15" s="160">
        <f t="shared" si="9"/>
        <v>128.31695687546755</v>
      </c>
      <c r="T15" s="156">
        <v>21567.300000000003</v>
      </c>
      <c r="U15" s="168">
        <f t="shared" si="3"/>
        <v>47.241425676834844</v>
      </c>
      <c r="V15" s="244"/>
    </row>
    <row r="16" spans="1:22" ht="13.5" customHeight="1" x14ac:dyDescent="0.2">
      <c r="A16" s="157"/>
      <c r="B16" s="681" t="s">
        <v>315</v>
      </c>
      <c r="C16" s="682"/>
      <c r="D16" s="346" t="s">
        <v>72</v>
      </c>
      <c r="E16" s="158">
        <f t="shared" ref="E16:R16" si="15">+E22+E28+E34+E40+E46+E52+E61+E67+E73+E79+E85+E91+E97+E103+E109+E118+E124+E130+E136+E142+E148+E154+E160+E166</f>
        <v>592.4</v>
      </c>
      <c r="F16" s="158">
        <f t="shared" si="15"/>
        <v>769.50000000000011</v>
      </c>
      <c r="G16" s="158">
        <f t="shared" si="15"/>
        <v>670.50000000000011</v>
      </c>
      <c r="H16" s="158">
        <f t="shared" si="15"/>
        <v>1161.5</v>
      </c>
      <c r="I16" s="158">
        <f t="shared" si="15"/>
        <v>1272.3000000000004</v>
      </c>
      <c r="J16" s="158">
        <f t="shared" si="15"/>
        <v>788.79999999999973</v>
      </c>
      <c r="K16" s="158">
        <f t="shared" si="15"/>
        <v>895.40000000000009</v>
      </c>
      <c r="L16" s="158">
        <f t="shared" si="15"/>
        <v>567.6</v>
      </c>
      <c r="M16" s="158">
        <f t="shared" si="15"/>
        <v>428.60000000000008</v>
      </c>
      <c r="N16" s="158">
        <f t="shared" si="15"/>
        <v>496</v>
      </c>
      <c r="O16" s="158">
        <f t="shared" si="15"/>
        <v>394.90000000000003</v>
      </c>
      <c r="P16" s="158">
        <f t="shared" si="15"/>
        <v>486.29999999999995</v>
      </c>
      <c r="Q16" s="158">
        <f t="shared" si="15"/>
        <v>8523.8000000000011</v>
      </c>
      <c r="R16" s="158">
        <f t="shared" si="15"/>
        <v>8250.94</v>
      </c>
      <c r="S16" s="158">
        <f t="shared" ref="S16:S57" si="16">IF(Q16=0,"－",Q16/R16*100)</f>
        <v>103.30701713986528</v>
      </c>
      <c r="T16" s="158">
        <v>12322.300000000003</v>
      </c>
      <c r="U16" s="167">
        <f t="shared" si="3"/>
        <v>69.173774376536841</v>
      </c>
      <c r="V16" s="244"/>
    </row>
    <row r="17" spans="1:22" ht="13.5" customHeight="1" x14ac:dyDescent="0.2">
      <c r="A17" s="157"/>
      <c r="B17" s="683"/>
      <c r="C17" s="684"/>
      <c r="D17" s="347" t="s">
        <v>73</v>
      </c>
      <c r="E17" s="159">
        <f t="shared" ref="E17:Q21" si="17">+E23+E29+E35+E41+E47+E53+E62+E68+E74+E80+E86+E92+E98+E104+E110+E119+E125+E131+E137+E143+E149+E155+E161+E167</f>
        <v>24.400000000000006</v>
      </c>
      <c r="F17" s="159">
        <f t="shared" si="17"/>
        <v>30.900000000000009</v>
      </c>
      <c r="G17" s="159">
        <f t="shared" si="17"/>
        <v>26.100000000000005</v>
      </c>
      <c r="H17" s="159">
        <f t="shared" si="17"/>
        <v>55.399999999999991</v>
      </c>
      <c r="I17" s="159">
        <f t="shared" si="17"/>
        <v>67.100000000000023</v>
      </c>
      <c r="J17" s="159">
        <f t="shared" si="17"/>
        <v>33.900000000000006</v>
      </c>
      <c r="K17" s="159">
        <f t="shared" si="17"/>
        <v>47.3</v>
      </c>
      <c r="L17" s="159">
        <f t="shared" si="17"/>
        <v>30.400000000000009</v>
      </c>
      <c r="M17" s="159">
        <f t="shared" si="17"/>
        <v>23.1</v>
      </c>
      <c r="N17" s="159">
        <f t="shared" si="17"/>
        <v>31.100000000000005</v>
      </c>
      <c r="O17" s="159">
        <f t="shared" si="17"/>
        <v>27.100000000000009</v>
      </c>
      <c r="P17" s="159">
        <f t="shared" si="17"/>
        <v>29.400000000000009</v>
      </c>
      <c r="Q17" s="159">
        <f t="shared" si="17"/>
        <v>426.2</v>
      </c>
      <c r="R17" s="159">
        <f>+R23+R29+R35+R41+R47+R53+R62+R68+R74+R80+R86+R92+R98+R104+R110+R119+R125+R131+R137+R143+R149+R155+R161+R167</f>
        <v>432.5</v>
      </c>
      <c r="S17" s="159">
        <f t="shared" si="16"/>
        <v>98.543352601156059</v>
      </c>
      <c r="T17" s="159">
        <v>1005.4000000000002</v>
      </c>
      <c r="U17" s="162">
        <f t="shared" si="3"/>
        <v>42.391088124129688</v>
      </c>
      <c r="V17" s="244"/>
    </row>
    <row r="18" spans="1:22" ht="13.5" customHeight="1" x14ac:dyDescent="0.2">
      <c r="A18" s="157"/>
      <c r="B18" s="683"/>
      <c r="C18" s="684"/>
      <c r="D18" s="347" t="s">
        <v>74</v>
      </c>
      <c r="E18" s="159">
        <f t="shared" si="17"/>
        <v>568</v>
      </c>
      <c r="F18" s="159">
        <f t="shared" si="17"/>
        <v>738.6</v>
      </c>
      <c r="G18" s="159">
        <f t="shared" si="17"/>
        <v>644.4</v>
      </c>
      <c r="H18" s="159">
        <f t="shared" si="17"/>
        <v>1106.0999999999999</v>
      </c>
      <c r="I18" s="159">
        <f t="shared" si="17"/>
        <v>1205.2</v>
      </c>
      <c r="J18" s="159">
        <f t="shared" si="17"/>
        <v>754.9000000000002</v>
      </c>
      <c r="K18" s="159">
        <f t="shared" si="17"/>
        <v>848.10000000000014</v>
      </c>
      <c r="L18" s="159">
        <f t="shared" si="17"/>
        <v>537.20000000000005</v>
      </c>
      <c r="M18" s="159">
        <f t="shared" si="17"/>
        <v>405.5</v>
      </c>
      <c r="N18" s="159">
        <f t="shared" si="17"/>
        <v>464.90000000000009</v>
      </c>
      <c r="O18" s="159">
        <f t="shared" si="17"/>
        <v>367.8</v>
      </c>
      <c r="P18" s="159">
        <f t="shared" si="17"/>
        <v>456.90000000000009</v>
      </c>
      <c r="Q18" s="159">
        <f t="shared" si="17"/>
        <v>8097.6</v>
      </c>
      <c r="R18" s="159">
        <f>+R24+R30+R36+R42+R48+R54+R63+R69+R75+R81+R87+R93+R99+R105+R111+R120+R126+R132+R138+R144+R150+R156+R162+R168</f>
        <v>7818.4399999999987</v>
      </c>
      <c r="S18" s="159">
        <f t="shared" si="16"/>
        <v>103.57053325215774</v>
      </c>
      <c r="T18" s="159">
        <v>11316.900000000003</v>
      </c>
      <c r="U18" s="162">
        <f t="shared" si="3"/>
        <v>71.553163852291689</v>
      </c>
      <c r="V18" s="244"/>
    </row>
    <row r="19" spans="1:22" ht="13.5" customHeight="1" x14ac:dyDescent="0.2">
      <c r="A19" s="157"/>
      <c r="B19" s="683"/>
      <c r="C19" s="684"/>
      <c r="D19" s="347" t="s">
        <v>75</v>
      </c>
      <c r="E19" s="159">
        <f t="shared" si="17"/>
        <v>574.80000000000018</v>
      </c>
      <c r="F19" s="159">
        <f t="shared" si="17"/>
        <v>750.3</v>
      </c>
      <c r="G19" s="159">
        <f t="shared" si="17"/>
        <v>652.69999999999993</v>
      </c>
      <c r="H19" s="159">
        <f t="shared" si="17"/>
        <v>1114.2</v>
      </c>
      <c r="I19" s="159">
        <f t="shared" si="17"/>
        <v>1222.8999999999999</v>
      </c>
      <c r="J19" s="159">
        <f t="shared" si="17"/>
        <v>767.70000000000016</v>
      </c>
      <c r="K19" s="159">
        <f t="shared" si="17"/>
        <v>862.79999999999973</v>
      </c>
      <c r="L19" s="159">
        <f t="shared" si="17"/>
        <v>542.80000000000007</v>
      </c>
      <c r="M19" s="159">
        <f t="shared" si="17"/>
        <v>406</v>
      </c>
      <c r="N19" s="159">
        <f t="shared" si="17"/>
        <v>474.59999999999997</v>
      </c>
      <c r="O19" s="159">
        <f t="shared" si="17"/>
        <v>381.2000000000001</v>
      </c>
      <c r="P19" s="159">
        <f t="shared" si="17"/>
        <v>467.3</v>
      </c>
      <c r="Q19" s="159">
        <f t="shared" si="17"/>
        <v>8217.2999999999993</v>
      </c>
      <c r="R19" s="159">
        <f>+R25+R31+R37+R43+R49+R55+R64+R70+R76+R82+R88+R94+R100+R106+R112+R121+R127+R133+R139+R145+R151+R157+R163+R169</f>
        <v>7992.43</v>
      </c>
      <c r="S19" s="159">
        <f t="shared" si="16"/>
        <v>102.81353730967928</v>
      </c>
      <c r="T19" s="159">
        <v>11872</v>
      </c>
      <c r="U19" s="162">
        <f t="shared" si="3"/>
        <v>69.215801886792448</v>
      </c>
      <c r="V19" s="244"/>
    </row>
    <row r="20" spans="1:22" ht="13.5" customHeight="1" x14ac:dyDescent="0.2">
      <c r="A20" s="157"/>
      <c r="B20" s="683"/>
      <c r="C20" s="684"/>
      <c r="D20" s="347" t="s">
        <v>76</v>
      </c>
      <c r="E20" s="159">
        <f t="shared" si="17"/>
        <v>17.600000000000001</v>
      </c>
      <c r="F20" s="159">
        <f t="shared" si="17"/>
        <v>19.2</v>
      </c>
      <c r="G20" s="159">
        <f t="shared" si="17"/>
        <v>17.8</v>
      </c>
      <c r="H20" s="159">
        <f t="shared" si="17"/>
        <v>47.3</v>
      </c>
      <c r="I20" s="159">
        <f t="shared" si="17"/>
        <v>49.399999999999991</v>
      </c>
      <c r="J20" s="159">
        <f t="shared" si="17"/>
        <v>21.100000000000005</v>
      </c>
      <c r="K20" s="159">
        <f t="shared" si="17"/>
        <v>32.599999999999994</v>
      </c>
      <c r="L20" s="159">
        <f t="shared" si="17"/>
        <v>24.800000000000004</v>
      </c>
      <c r="M20" s="159">
        <f t="shared" si="17"/>
        <v>22.599999999999994</v>
      </c>
      <c r="N20" s="159">
        <f t="shared" si="17"/>
        <v>21.399999999999995</v>
      </c>
      <c r="O20" s="159">
        <f t="shared" si="17"/>
        <v>13.7</v>
      </c>
      <c r="P20" s="159">
        <f t="shared" si="17"/>
        <v>18.999999999999996</v>
      </c>
      <c r="Q20" s="159">
        <f t="shared" si="17"/>
        <v>306.50000000000006</v>
      </c>
      <c r="R20" s="159">
        <f>+R26+R32+R38+R44+R50+R56+R65+R71+R77+R83+R89+R95+R101+R107+R113+R122+R128+R134+R140+R146+R152+R158+R164+R170</f>
        <v>258.51000000000005</v>
      </c>
      <c r="S20" s="159">
        <f t="shared" si="16"/>
        <v>118.5640787590422</v>
      </c>
      <c r="T20" s="159">
        <v>450.29999999999995</v>
      </c>
      <c r="U20" s="162">
        <f t="shared" si="3"/>
        <v>68.065733955141042</v>
      </c>
      <c r="V20" s="244"/>
    </row>
    <row r="21" spans="1:22" ht="13.5" customHeight="1" thickBot="1" x14ac:dyDescent="0.25">
      <c r="A21" s="157"/>
      <c r="B21" s="685"/>
      <c r="C21" s="707"/>
      <c r="D21" s="349" t="s">
        <v>77</v>
      </c>
      <c r="E21" s="190">
        <f t="shared" si="17"/>
        <v>18.5</v>
      </c>
      <c r="F21" s="190">
        <f t="shared" si="17"/>
        <v>20.599999999999998</v>
      </c>
      <c r="G21" s="190">
        <f t="shared" si="17"/>
        <v>18.8</v>
      </c>
      <c r="H21" s="190">
        <f t="shared" si="17"/>
        <v>49.5</v>
      </c>
      <c r="I21" s="190">
        <f t="shared" si="17"/>
        <v>52.099999999999994</v>
      </c>
      <c r="J21" s="190">
        <f t="shared" si="17"/>
        <v>22.800000000000004</v>
      </c>
      <c r="K21" s="190">
        <f t="shared" si="17"/>
        <v>34.6</v>
      </c>
      <c r="L21" s="190">
        <f t="shared" si="17"/>
        <v>26.700000000000003</v>
      </c>
      <c r="M21" s="190">
        <f t="shared" si="17"/>
        <v>23.699999999999992</v>
      </c>
      <c r="N21" s="190">
        <f t="shared" si="17"/>
        <v>23.099999999999994</v>
      </c>
      <c r="O21" s="190">
        <f t="shared" si="17"/>
        <v>14.6</v>
      </c>
      <c r="P21" s="190">
        <f t="shared" si="17"/>
        <v>20.199999999999996</v>
      </c>
      <c r="Q21" s="190">
        <f t="shared" si="17"/>
        <v>325.2000000000001</v>
      </c>
      <c r="R21" s="190">
        <f>+R27+R33+R39+R45+R51+R57+R66+R72+R78+R84+R90+R96+R102+R108+R114+R123+R129+R135+R141+R147+R153+R159+R165+R171</f>
        <v>276.56</v>
      </c>
      <c r="S21" s="190">
        <f t="shared" si="16"/>
        <v>117.58750361585193</v>
      </c>
      <c r="T21" s="190">
        <v>488.49999999999994</v>
      </c>
      <c r="U21" s="350">
        <f t="shared" si="3"/>
        <v>66.571136131013333</v>
      </c>
      <c r="V21" s="244"/>
    </row>
    <row r="22" spans="1:22" ht="13.5" customHeight="1" x14ac:dyDescent="0.2">
      <c r="A22" s="157"/>
      <c r="B22" s="157"/>
      <c r="C22" s="704" t="s">
        <v>118</v>
      </c>
      <c r="D22" s="346" t="s">
        <v>72</v>
      </c>
      <c r="E22" s="158">
        <v>8.6</v>
      </c>
      <c r="F22" s="158">
        <v>14.6</v>
      </c>
      <c r="G22" s="158">
        <v>13.7</v>
      </c>
      <c r="H22" s="158">
        <v>25.3</v>
      </c>
      <c r="I22" s="158">
        <v>23.5</v>
      </c>
      <c r="J22" s="158">
        <v>12.2</v>
      </c>
      <c r="K22" s="158">
        <v>28.8</v>
      </c>
      <c r="L22" s="158">
        <v>8.4</v>
      </c>
      <c r="M22" s="158">
        <v>8.9</v>
      </c>
      <c r="N22" s="158">
        <v>17.899999999999999</v>
      </c>
      <c r="O22" s="158">
        <v>17.3</v>
      </c>
      <c r="P22" s="158">
        <v>14.8</v>
      </c>
      <c r="Q22" s="158">
        <f t="shared" ref="Q22:Q57" si="18">SUM(E22:P22)</f>
        <v>194.00000000000003</v>
      </c>
      <c r="R22" s="158">
        <v>173.6</v>
      </c>
      <c r="S22" s="158">
        <f t="shared" si="16"/>
        <v>111.75115207373274</v>
      </c>
      <c r="T22" s="158">
        <v>403.40000000000009</v>
      </c>
      <c r="U22" s="167">
        <f t="shared" si="3"/>
        <v>48.091224590976694</v>
      </c>
      <c r="V22" s="244"/>
    </row>
    <row r="23" spans="1:22" ht="13.5" customHeight="1" x14ac:dyDescent="0.2">
      <c r="A23" s="157"/>
      <c r="B23" s="146"/>
      <c r="C23" s="705"/>
      <c r="D23" s="347" t="s">
        <v>73</v>
      </c>
      <c r="E23" s="159">
        <v>0.5</v>
      </c>
      <c r="F23" s="159">
        <v>0.9</v>
      </c>
      <c r="G23" s="159">
        <v>0.9</v>
      </c>
      <c r="H23" s="159">
        <v>1.6</v>
      </c>
      <c r="I23" s="159">
        <v>1.5</v>
      </c>
      <c r="J23" s="159">
        <v>0.8</v>
      </c>
      <c r="K23" s="159">
        <v>1.8</v>
      </c>
      <c r="L23" s="159">
        <v>0.6</v>
      </c>
      <c r="M23" s="159">
        <v>0.7</v>
      </c>
      <c r="N23" s="159">
        <v>8.6999999999999993</v>
      </c>
      <c r="O23" s="159">
        <v>7.9</v>
      </c>
      <c r="P23" s="159">
        <v>5.8</v>
      </c>
      <c r="Q23" s="159">
        <f t="shared" si="18"/>
        <v>31.7</v>
      </c>
      <c r="R23" s="159">
        <v>10.700000000000001</v>
      </c>
      <c r="S23" s="159">
        <f t="shared" si="16"/>
        <v>296.26168224299062</v>
      </c>
      <c r="T23" s="159">
        <v>25.599999999999998</v>
      </c>
      <c r="U23" s="162">
        <f t="shared" si="3"/>
        <v>123.828125</v>
      </c>
      <c r="V23" s="244"/>
    </row>
    <row r="24" spans="1:22" ht="13.5" customHeight="1" x14ac:dyDescent="0.2">
      <c r="A24" s="157"/>
      <c r="B24" s="146"/>
      <c r="C24" s="705"/>
      <c r="D24" s="347" t="s">
        <v>74</v>
      </c>
      <c r="E24" s="159">
        <f>+E22-E23</f>
        <v>8.1</v>
      </c>
      <c r="F24" s="159">
        <f>+F22-F23</f>
        <v>13.7</v>
      </c>
      <c r="G24" s="159">
        <f t="shared" ref="G24:P24" si="19">+G22-G23</f>
        <v>12.799999999999999</v>
      </c>
      <c r="H24" s="159">
        <f t="shared" si="19"/>
        <v>23.7</v>
      </c>
      <c r="I24" s="159">
        <f t="shared" si="19"/>
        <v>22</v>
      </c>
      <c r="J24" s="159">
        <f t="shared" si="19"/>
        <v>11.399999999999999</v>
      </c>
      <c r="K24" s="159">
        <f t="shared" si="19"/>
        <v>27</v>
      </c>
      <c r="L24" s="159">
        <f t="shared" si="19"/>
        <v>7.8000000000000007</v>
      </c>
      <c r="M24" s="159">
        <f t="shared" si="19"/>
        <v>8.2000000000000011</v>
      </c>
      <c r="N24" s="159">
        <f t="shared" si="19"/>
        <v>9.1999999999999993</v>
      </c>
      <c r="O24" s="159">
        <f t="shared" si="19"/>
        <v>9.4</v>
      </c>
      <c r="P24" s="159">
        <f t="shared" si="19"/>
        <v>9</v>
      </c>
      <c r="Q24" s="159">
        <f t="shared" si="18"/>
        <v>162.29999999999998</v>
      </c>
      <c r="R24" s="159">
        <v>162.90000000000003</v>
      </c>
      <c r="S24" s="159">
        <f t="shared" si="16"/>
        <v>99.631675874769769</v>
      </c>
      <c r="T24" s="159">
        <v>377.8</v>
      </c>
      <c r="U24" s="162">
        <f t="shared" si="3"/>
        <v>42.959237691900469</v>
      </c>
      <c r="V24" s="244"/>
    </row>
    <row r="25" spans="1:22" ht="13.5" customHeight="1" x14ac:dyDescent="0.2">
      <c r="A25" s="157"/>
      <c r="B25" s="146"/>
      <c r="C25" s="705"/>
      <c r="D25" s="347" t="s">
        <v>75</v>
      </c>
      <c r="E25" s="159">
        <f>+E22-E26</f>
        <v>8.6</v>
      </c>
      <c r="F25" s="159">
        <f t="shared" ref="F25:P25" si="20">+F22-F26</f>
        <v>14.6</v>
      </c>
      <c r="G25" s="159">
        <f t="shared" si="20"/>
        <v>13.7</v>
      </c>
      <c r="H25" s="159">
        <f t="shared" si="20"/>
        <v>25.3</v>
      </c>
      <c r="I25" s="159">
        <f t="shared" si="20"/>
        <v>23.5</v>
      </c>
      <c r="J25" s="159">
        <f t="shared" si="20"/>
        <v>12.2</v>
      </c>
      <c r="K25" s="159">
        <f t="shared" si="20"/>
        <v>28.8</v>
      </c>
      <c r="L25" s="159">
        <f t="shared" si="20"/>
        <v>8.4</v>
      </c>
      <c r="M25" s="159">
        <f t="shared" si="20"/>
        <v>8.9</v>
      </c>
      <c r="N25" s="159">
        <f t="shared" si="20"/>
        <v>17.799999999999997</v>
      </c>
      <c r="O25" s="159">
        <f t="shared" si="20"/>
        <v>17.3</v>
      </c>
      <c r="P25" s="159">
        <f t="shared" si="20"/>
        <v>14.8</v>
      </c>
      <c r="Q25" s="159">
        <f t="shared" si="18"/>
        <v>193.90000000000003</v>
      </c>
      <c r="R25" s="159">
        <v>171.6</v>
      </c>
      <c r="S25" s="159">
        <f t="shared" si="16"/>
        <v>112.99533799533803</v>
      </c>
      <c r="T25" s="159">
        <v>332.90000000000003</v>
      </c>
      <c r="U25" s="162">
        <f t="shared" si="3"/>
        <v>58.245719435265855</v>
      </c>
      <c r="V25" s="244"/>
    </row>
    <row r="26" spans="1:22" ht="13.5" customHeight="1" x14ac:dyDescent="0.2">
      <c r="A26" s="157"/>
      <c r="B26" s="146"/>
      <c r="C26" s="705"/>
      <c r="D26" s="347" t="s">
        <v>76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0.1</v>
      </c>
      <c r="O26" s="159">
        <v>0</v>
      </c>
      <c r="P26" s="159">
        <v>0</v>
      </c>
      <c r="Q26" s="159">
        <f t="shared" si="18"/>
        <v>0.1</v>
      </c>
      <c r="R26" s="159">
        <v>2</v>
      </c>
      <c r="S26" s="159">
        <f t="shared" si="16"/>
        <v>5</v>
      </c>
      <c r="T26" s="159">
        <v>70.5</v>
      </c>
      <c r="U26" s="162">
        <f t="shared" si="3"/>
        <v>0.14184397163120568</v>
      </c>
      <c r="V26" s="244"/>
    </row>
    <row r="27" spans="1:22" ht="13.5" customHeight="1" thickBot="1" x14ac:dyDescent="0.25">
      <c r="A27" s="157"/>
      <c r="B27" s="146"/>
      <c r="C27" s="706"/>
      <c r="D27" s="348" t="s">
        <v>77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0.1</v>
      </c>
      <c r="O27" s="160">
        <v>0</v>
      </c>
      <c r="P27" s="160">
        <v>0</v>
      </c>
      <c r="Q27" s="160">
        <f t="shared" si="18"/>
        <v>0.1</v>
      </c>
      <c r="R27" s="160">
        <v>2.2000000000000002</v>
      </c>
      <c r="S27" s="160">
        <f t="shared" si="16"/>
        <v>4.5454545454545459</v>
      </c>
      <c r="T27" s="160">
        <v>81.8</v>
      </c>
      <c r="U27" s="168">
        <f t="shared" si="3"/>
        <v>0.12224938875305626</v>
      </c>
      <c r="V27" s="244"/>
    </row>
    <row r="28" spans="1:22" ht="13.5" customHeight="1" x14ac:dyDescent="0.2">
      <c r="A28" s="157"/>
      <c r="B28" s="146"/>
      <c r="C28" s="704" t="s">
        <v>279</v>
      </c>
      <c r="D28" s="346" t="s">
        <v>72</v>
      </c>
      <c r="E28" s="158">
        <v>37.299999999999997</v>
      </c>
      <c r="F28" s="158">
        <v>54.9</v>
      </c>
      <c r="G28" s="158">
        <v>41.7</v>
      </c>
      <c r="H28" s="158">
        <v>76.5</v>
      </c>
      <c r="I28" s="158">
        <v>79.400000000000006</v>
      </c>
      <c r="J28" s="158">
        <v>50.2</v>
      </c>
      <c r="K28" s="158">
        <v>64.2</v>
      </c>
      <c r="L28" s="158">
        <v>32.9</v>
      </c>
      <c r="M28" s="158">
        <v>32.6</v>
      </c>
      <c r="N28" s="158">
        <v>66.400000000000006</v>
      </c>
      <c r="O28" s="158">
        <v>42.1</v>
      </c>
      <c r="P28" s="158">
        <v>32.700000000000003</v>
      </c>
      <c r="Q28" s="158">
        <f t="shared" si="18"/>
        <v>610.9</v>
      </c>
      <c r="R28" s="158">
        <v>593.6400000000001</v>
      </c>
      <c r="S28" s="158">
        <f t="shared" si="16"/>
        <v>102.90748601846235</v>
      </c>
      <c r="T28" s="158">
        <v>1112.8</v>
      </c>
      <c r="U28" s="167">
        <f t="shared" si="3"/>
        <v>54.897555715312727</v>
      </c>
      <c r="V28" s="244"/>
    </row>
    <row r="29" spans="1:22" ht="13.5" customHeight="1" x14ac:dyDescent="0.2">
      <c r="A29" s="157"/>
      <c r="B29" s="146"/>
      <c r="C29" s="705"/>
      <c r="D29" s="347" t="s">
        <v>73</v>
      </c>
      <c r="E29" s="159">
        <v>1.4</v>
      </c>
      <c r="F29" s="159">
        <v>1.4</v>
      </c>
      <c r="G29" s="159">
        <v>1.2</v>
      </c>
      <c r="H29" s="159">
        <v>2</v>
      </c>
      <c r="I29" s="159">
        <v>2.2000000000000002</v>
      </c>
      <c r="J29" s="159">
        <v>1.8</v>
      </c>
      <c r="K29" s="159">
        <v>2.9</v>
      </c>
      <c r="L29" s="159">
        <v>1.3</v>
      </c>
      <c r="M29" s="159">
        <v>0.7</v>
      </c>
      <c r="N29" s="159">
        <v>0.4</v>
      </c>
      <c r="O29" s="159">
        <v>0.5</v>
      </c>
      <c r="P29" s="159">
        <v>0.5</v>
      </c>
      <c r="Q29" s="159">
        <f t="shared" si="18"/>
        <v>16.3</v>
      </c>
      <c r="R29" s="159">
        <v>17.400000000000002</v>
      </c>
      <c r="S29" s="159">
        <f t="shared" si="16"/>
        <v>93.678160919540218</v>
      </c>
      <c r="T29" s="159">
        <v>46.5</v>
      </c>
      <c r="U29" s="162">
        <f t="shared" si="3"/>
        <v>35.053763440860216</v>
      </c>
      <c r="V29" s="244"/>
    </row>
    <row r="30" spans="1:22" ht="13.5" customHeight="1" x14ac:dyDescent="0.2">
      <c r="A30" s="157"/>
      <c r="B30" s="146"/>
      <c r="C30" s="705"/>
      <c r="D30" s="347" t="s">
        <v>74</v>
      </c>
      <c r="E30" s="159">
        <f t="shared" ref="E30:P30" si="21">+E28-E29</f>
        <v>35.9</v>
      </c>
      <c r="F30" s="159">
        <f t="shared" si="21"/>
        <v>53.5</v>
      </c>
      <c r="G30" s="159">
        <f t="shared" si="21"/>
        <v>40.5</v>
      </c>
      <c r="H30" s="159">
        <f t="shared" si="21"/>
        <v>74.5</v>
      </c>
      <c r="I30" s="159">
        <f t="shared" si="21"/>
        <v>77.2</v>
      </c>
      <c r="J30" s="159">
        <f t="shared" si="21"/>
        <v>48.400000000000006</v>
      </c>
      <c r="K30" s="159">
        <f t="shared" si="21"/>
        <v>61.300000000000004</v>
      </c>
      <c r="L30" s="159">
        <f t="shared" si="21"/>
        <v>31.599999999999998</v>
      </c>
      <c r="M30" s="159">
        <f t="shared" si="21"/>
        <v>31.900000000000002</v>
      </c>
      <c r="N30" s="159">
        <f t="shared" si="21"/>
        <v>66</v>
      </c>
      <c r="O30" s="159">
        <f t="shared" si="21"/>
        <v>41.6</v>
      </c>
      <c r="P30" s="159">
        <f t="shared" si="21"/>
        <v>32.200000000000003</v>
      </c>
      <c r="Q30" s="159">
        <f t="shared" si="18"/>
        <v>594.6</v>
      </c>
      <c r="R30" s="159">
        <v>576.2399999999999</v>
      </c>
      <c r="S30" s="159">
        <f t="shared" si="16"/>
        <v>103.18617242815495</v>
      </c>
      <c r="T30" s="159">
        <v>1066.2999999999997</v>
      </c>
      <c r="U30" s="162">
        <f t="shared" si="3"/>
        <v>55.762918503235504</v>
      </c>
      <c r="V30" s="244"/>
    </row>
    <row r="31" spans="1:22" ht="13.5" customHeight="1" x14ac:dyDescent="0.2">
      <c r="A31" s="157"/>
      <c r="B31" s="146"/>
      <c r="C31" s="705"/>
      <c r="D31" s="347" t="s">
        <v>75</v>
      </c>
      <c r="E31" s="159">
        <f t="shared" ref="E31:P31" si="22">+E28-E32</f>
        <v>34.199999999999996</v>
      </c>
      <c r="F31" s="159">
        <f t="shared" si="22"/>
        <v>52.3</v>
      </c>
      <c r="G31" s="159">
        <f t="shared" si="22"/>
        <v>39.400000000000006</v>
      </c>
      <c r="H31" s="159">
        <f t="shared" si="22"/>
        <v>72.599999999999994</v>
      </c>
      <c r="I31" s="159">
        <f t="shared" si="22"/>
        <v>75.300000000000011</v>
      </c>
      <c r="J31" s="159">
        <f t="shared" si="22"/>
        <v>46.800000000000004</v>
      </c>
      <c r="K31" s="159">
        <f t="shared" si="22"/>
        <v>58.5</v>
      </c>
      <c r="L31" s="159">
        <f t="shared" si="22"/>
        <v>27.299999999999997</v>
      </c>
      <c r="M31" s="159">
        <f t="shared" si="22"/>
        <v>27.900000000000002</v>
      </c>
      <c r="N31" s="159">
        <f t="shared" si="22"/>
        <v>62.2</v>
      </c>
      <c r="O31" s="159">
        <f t="shared" si="22"/>
        <v>38.5</v>
      </c>
      <c r="P31" s="159">
        <f t="shared" si="22"/>
        <v>28.700000000000003</v>
      </c>
      <c r="Q31" s="159">
        <f t="shared" si="18"/>
        <v>563.70000000000005</v>
      </c>
      <c r="R31" s="159">
        <v>562.13</v>
      </c>
      <c r="S31" s="159">
        <f t="shared" si="16"/>
        <v>100.27929482504048</v>
      </c>
      <c r="T31" s="159">
        <v>1058.8</v>
      </c>
      <c r="U31" s="162">
        <f t="shared" si="3"/>
        <v>53.239516433698533</v>
      </c>
      <c r="V31" s="244"/>
    </row>
    <row r="32" spans="1:22" ht="13.5" customHeight="1" x14ac:dyDescent="0.2">
      <c r="A32" s="157"/>
      <c r="B32" s="146"/>
      <c r="C32" s="705"/>
      <c r="D32" s="347" t="s">
        <v>76</v>
      </c>
      <c r="E32" s="159">
        <v>3.1</v>
      </c>
      <c r="F32" s="159">
        <v>2.6</v>
      </c>
      <c r="G32" s="159">
        <v>2.2999999999999998</v>
      </c>
      <c r="H32" s="159">
        <v>3.9</v>
      </c>
      <c r="I32" s="159">
        <v>4.0999999999999996</v>
      </c>
      <c r="J32" s="159">
        <v>3.4</v>
      </c>
      <c r="K32" s="159">
        <v>5.7</v>
      </c>
      <c r="L32" s="159">
        <v>5.6</v>
      </c>
      <c r="M32" s="159">
        <v>4.7</v>
      </c>
      <c r="N32" s="159">
        <v>4.2</v>
      </c>
      <c r="O32" s="159">
        <v>3.6</v>
      </c>
      <c r="P32" s="159">
        <v>4</v>
      </c>
      <c r="Q32" s="159">
        <f t="shared" si="18"/>
        <v>47.2</v>
      </c>
      <c r="R32" s="159">
        <v>31.509999999999998</v>
      </c>
      <c r="S32" s="159">
        <f t="shared" si="16"/>
        <v>149.79371628054588</v>
      </c>
      <c r="T32" s="159">
        <v>54</v>
      </c>
      <c r="U32" s="162">
        <f t="shared" si="3"/>
        <v>87.407407407407405</v>
      </c>
      <c r="V32" s="244"/>
    </row>
    <row r="33" spans="1:22" ht="13.5" customHeight="1" thickBot="1" x14ac:dyDescent="0.25">
      <c r="A33" s="157"/>
      <c r="B33" s="146"/>
      <c r="C33" s="706"/>
      <c r="D33" s="348" t="s">
        <v>77</v>
      </c>
      <c r="E33" s="160">
        <v>3.8</v>
      </c>
      <c r="F33" s="160">
        <v>3.6</v>
      </c>
      <c r="G33" s="160">
        <v>3.2</v>
      </c>
      <c r="H33" s="160">
        <v>5.2</v>
      </c>
      <c r="I33" s="160">
        <v>5.2</v>
      </c>
      <c r="J33" s="160">
        <v>4.5</v>
      </c>
      <c r="K33" s="160">
        <v>6.1</v>
      </c>
      <c r="L33" s="160">
        <v>5.9</v>
      </c>
      <c r="M33" s="160">
        <v>5.0999999999999996</v>
      </c>
      <c r="N33" s="160">
        <v>4.8</v>
      </c>
      <c r="O33" s="160">
        <v>4</v>
      </c>
      <c r="P33" s="160">
        <v>4.5</v>
      </c>
      <c r="Q33" s="160">
        <f t="shared" si="18"/>
        <v>55.9</v>
      </c>
      <c r="R33" s="160">
        <v>44.060000000000016</v>
      </c>
      <c r="S33" s="160">
        <f t="shared" si="16"/>
        <v>126.87244666364043</v>
      </c>
      <c r="T33" s="160">
        <v>64.600000000000009</v>
      </c>
      <c r="U33" s="168">
        <f t="shared" si="3"/>
        <v>86.532507739938069</v>
      </c>
      <c r="V33" s="244"/>
    </row>
    <row r="34" spans="1:22" ht="13.5" customHeight="1" x14ac:dyDescent="0.2">
      <c r="A34" s="157"/>
      <c r="B34" s="146"/>
      <c r="C34" s="704" t="s">
        <v>119</v>
      </c>
      <c r="D34" s="346" t="s">
        <v>72</v>
      </c>
      <c r="E34" s="158">
        <v>19.3</v>
      </c>
      <c r="F34" s="158">
        <v>20.8</v>
      </c>
      <c r="G34" s="158">
        <v>17.399999999999999</v>
      </c>
      <c r="H34" s="158">
        <v>23.6</v>
      </c>
      <c r="I34" s="158">
        <v>28.4</v>
      </c>
      <c r="J34" s="158">
        <v>22.2</v>
      </c>
      <c r="K34" s="158">
        <v>30.3</v>
      </c>
      <c r="L34" s="158">
        <v>21.3</v>
      </c>
      <c r="M34" s="158">
        <v>16.899999999999999</v>
      </c>
      <c r="N34" s="158">
        <v>19</v>
      </c>
      <c r="O34" s="158">
        <v>14.3</v>
      </c>
      <c r="P34" s="158">
        <v>18.8</v>
      </c>
      <c r="Q34" s="158">
        <f t="shared" si="18"/>
        <v>252.30000000000004</v>
      </c>
      <c r="R34" s="158">
        <v>251.5</v>
      </c>
      <c r="S34" s="158">
        <f t="shared" si="16"/>
        <v>100.31809145129228</v>
      </c>
      <c r="T34" s="158">
        <v>396.59999999999997</v>
      </c>
      <c r="U34" s="167">
        <f t="shared" si="3"/>
        <v>63.615733736762493</v>
      </c>
      <c r="V34" s="244"/>
    </row>
    <row r="35" spans="1:22" ht="13.5" customHeight="1" x14ac:dyDescent="0.2">
      <c r="A35" s="157"/>
      <c r="B35" s="146"/>
      <c r="C35" s="705"/>
      <c r="D35" s="347" t="s">
        <v>73</v>
      </c>
      <c r="E35" s="159">
        <v>0.2</v>
      </c>
      <c r="F35" s="159">
        <v>0.5</v>
      </c>
      <c r="G35" s="159">
        <v>0.3</v>
      </c>
      <c r="H35" s="159">
        <v>1.1000000000000001</v>
      </c>
      <c r="I35" s="159">
        <v>1.7</v>
      </c>
      <c r="J35" s="159">
        <v>0.8</v>
      </c>
      <c r="K35" s="159">
        <v>1.8</v>
      </c>
      <c r="L35" s="159">
        <v>1.4</v>
      </c>
      <c r="M35" s="159">
        <v>0.9</v>
      </c>
      <c r="N35" s="159">
        <v>0.9</v>
      </c>
      <c r="O35" s="159">
        <v>0.9</v>
      </c>
      <c r="P35" s="159">
        <v>1</v>
      </c>
      <c r="Q35" s="159">
        <f t="shared" si="18"/>
        <v>11.5</v>
      </c>
      <c r="R35" s="159">
        <v>5.9000000000000012</v>
      </c>
      <c r="S35" s="159">
        <f t="shared" si="16"/>
        <v>194.91525423728811</v>
      </c>
      <c r="T35" s="159">
        <v>23.8</v>
      </c>
      <c r="U35" s="162">
        <f t="shared" si="3"/>
        <v>48.319327731092436</v>
      </c>
      <c r="V35" s="244"/>
    </row>
    <row r="36" spans="1:22" ht="13.5" customHeight="1" x14ac:dyDescent="0.2">
      <c r="A36" s="157"/>
      <c r="B36" s="146"/>
      <c r="C36" s="705"/>
      <c r="D36" s="347" t="s">
        <v>74</v>
      </c>
      <c r="E36" s="159">
        <f t="shared" ref="E36:P36" si="23">+E34-E35</f>
        <v>19.100000000000001</v>
      </c>
      <c r="F36" s="159">
        <f t="shared" si="23"/>
        <v>20.3</v>
      </c>
      <c r="G36" s="159">
        <f t="shared" si="23"/>
        <v>17.099999999999998</v>
      </c>
      <c r="H36" s="159">
        <f t="shared" si="23"/>
        <v>22.5</v>
      </c>
      <c r="I36" s="159">
        <f t="shared" si="23"/>
        <v>26.7</v>
      </c>
      <c r="J36" s="159">
        <f t="shared" si="23"/>
        <v>21.4</v>
      </c>
      <c r="K36" s="159">
        <f t="shared" si="23"/>
        <v>28.5</v>
      </c>
      <c r="L36" s="159">
        <f t="shared" si="23"/>
        <v>19.900000000000002</v>
      </c>
      <c r="M36" s="159">
        <f t="shared" si="23"/>
        <v>15.999999999999998</v>
      </c>
      <c r="N36" s="159">
        <f t="shared" si="23"/>
        <v>18.100000000000001</v>
      </c>
      <c r="O36" s="159">
        <f t="shared" si="23"/>
        <v>13.4</v>
      </c>
      <c r="P36" s="159">
        <f t="shared" si="23"/>
        <v>17.8</v>
      </c>
      <c r="Q36" s="159">
        <f t="shared" si="18"/>
        <v>240.8</v>
      </c>
      <c r="R36" s="159">
        <v>245.59999999999997</v>
      </c>
      <c r="S36" s="159">
        <f t="shared" si="16"/>
        <v>98.045602605863209</v>
      </c>
      <c r="T36" s="159">
        <v>372.79999999999995</v>
      </c>
      <c r="U36" s="162">
        <f t="shared" si="3"/>
        <v>64.592274678111593</v>
      </c>
      <c r="V36" s="244"/>
    </row>
    <row r="37" spans="1:22" ht="13.5" customHeight="1" x14ac:dyDescent="0.2">
      <c r="A37" s="157"/>
      <c r="B37" s="146"/>
      <c r="C37" s="705"/>
      <c r="D37" s="347" t="s">
        <v>75</v>
      </c>
      <c r="E37" s="159">
        <f t="shared" ref="E37:P37" si="24">+E34-E38</f>
        <v>18.100000000000001</v>
      </c>
      <c r="F37" s="159">
        <f t="shared" si="24"/>
        <v>19.7</v>
      </c>
      <c r="G37" s="159">
        <f t="shared" si="24"/>
        <v>16.399999999999999</v>
      </c>
      <c r="H37" s="159">
        <f t="shared" si="24"/>
        <v>22</v>
      </c>
      <c r="I37" s="159">
        <f t="shared" si="24"/>
        <v>26.799999999999997</v>
      </c>
      <c r="J37" s="159">
        <f t="shared" si="24"/>
        <v>20.9</v>
      </c>
      <c r="K37" s="159">
        <f t="shared" si="24"/>
        <v>28.3</v>
      </c>
      <c r="L37" s="159">
        <f t="shared" si="24"/>
        <v>19.400000000000002</v>
      </c>
      <c r="M37" s="159">
        <f t="shared" si="24"/>
        <v>15.099999999999998</v>
      </c>
      <c r="N37" s="159">
        <f t="shared" si="24"/>
        <v>17.3</v>
      </c>
      <c r="O37" s="159">
        <f t="shared" si="24"/>
        <v>13.4</v>
      </c>
      <c r="P37" s="159">
        <f t="shared" si="24"/>
        <v>17.5</v>
      </c>
      <c r="Q37" s="159">
        <f t="shared" si="18"/>
        <v>234.9</v>
      </c>
      <c r="R37" s="159">
        <v>233.39999999999998</v>
      </c>
      <c r="S37" s="159">
        <f t="shared" si="16"/>
        <v>100.64267352185092</v>
      </c>
      <c r="T37" s="159">
        <v>370.6</v>
      </c>
      <c r="U37" s="162">
        <f t="shared" si="3"/>
        <v>63.383702104695082</v>
      </c>
      <c r="V37" s="244"/>
    </row>
    <row r="38" spans="1:22" ht="13.5" customHeight="1" x14ac:dyDescent="0.2">
      <c r="A38" s="157"/>
      <c r="B38" s="146"/>
      <c r="C38" s="705"/>
      <c r="D38" s="347" t="s">
        <v>76</v>
      </c>
      <c r="E38" s="159">
        <v>1.2</v>
      </c>
      <c r="F38" s="159">
        <v>1.1000000000000001</v>
      </c>
      <c r="G38" s="159">
        <v>1</v>
      </c>
      <c r="H38" s="159">
        <v>1.6</v>
      </c>
      <c r="I38" s="159">
        <v>1.6</v>
      </c>
      <c r="J38" s="159">
        <v>1.3</v>
      </c>
      <c r="K38" s="159">
        <v>2</v>
      </c>
      <c r="L38" s="159">
        <v>1.9</v>
      </c>
      <c r="M38" s="159">
        <v>1.8</v>
      </c>
      <c r="N38" s="159">
        <v>1.7</v>
      </c>
      <c r="O38" s="159">
        <v>0.9</v>
      </c>
      <c r="P38" s="159">
        <v>1.3</v>
      </c>
      <c r="Q38" s="159">
        <f t="shared" si="18"/>
        <v>17.400000000000002</v>
      </c>
      <c r="R38" s="159">
        <v>18.100000000000001</v>
      </c>
      <c r="S38" s="159">
        <f t="shared" si="16"/>
        <v>96.132596685082873</v>
      </c>
      <c r="T38" s="159">
        <v>26.000000000000004</v>
      </c>
      <c r="U38" s="162">
        <f t="shared" si="3"/>
        <v>66.92307692307692</v>
      </c>
      <c r="V38" s="244"/>
    </row>
    <row r="39" spans="1:22" ht="13.5" customHeight="1" thickBot="1" x14ac:dyDescent="0.25">
      <c r="A39" s="157"/>
      <c r="B39" s="146"/>
      <c r="C39" s="706"/>
      <c r="D39" s="348" t="s">
        <v>77</v>
      </c>
      <c r="E39" s="160">
        <v>1.2</v>
      </c>
      <c r="F39" s="160">
        <v>1.1000000000000001</v>
      </c>
      <c r="G39" s="160">
        <v>1</v>
      </c>
      <c r="H39" s="160">
        <v>1.6</v>
      </c>
      <c r="I39" s="160">
        <v>1.7</v>
      </c>
      <c r="J39" s="160">
        <v>1.3</v>
      </c>
      <c r="K39" s="160">
        <v>2</v>
      </c>
      <c r="L39" s="160">
        <v>1.9</v>
      </c>
      <c r="M39" s="160">
        <v>1.8</v>
      </c>
      <c r="N39" s="160">
        <v>1.7</v>
      </c>
      <c r="O39" s="160">
        <v>0.9</v>
      </c>
      <c r="P39" s="160">
        <v>1.3</v>
      </c>
      <c r="Q39" s="160">
        <f t="shared" si="18"/>
        <v>17.5</v>
      </c>
      <c r="R39" s="160">
        <v>18.100000000000001</v>
      </c>
      <c r="S39" s="160">
        <f t="shared" si="16"/>
        <v>96.685082872928177</v>
      </c>
      <c r="T39" s="160">
        <v>27.199999999999996</v>
      </c>
      <c r="U39" s="168">
        <f t="shared" si="3"/>
        <v>64.338235294117652</v>
      </c>
      <c r="V39" s="244"/>
    </row>
    <row r="40" spans="1:22" ht="13.5" customHeight="1" x14ac:dyDescent="0.2">
      <c r="A40" s="157"/>
      <c r="B40" s="146"/>
      <c r="C40" s="704" t="s">
        <v>120</v>
      </c>
      <c r="D40" s="346" t="s">
        <v>72</v>
      </c>
      <c r="E40" s="158">
        <v>37</v>
      </c>
      <c r="F40" s="158">
        <v>57.9</v>
      </c>
      <c r="G40" s="158">
        <v>43.3</v>
      </c>
      <c r="H40" s="158">
        <v>84.3</v>
      </c>
      <c r="I40" s="158">
        <v>85.1</v>
      </c>
      <c r="J40" s="158">
        <v>53.2</v>
      </c>
      <c r="K40" s="158">
        <v>63.5</v>
      </c>
      <c r="L40" s="158">
        <v>36.9</v>
      </c>
      <c r="M40" s="158">
        <v>29.8</v>
      </c>
      <c r="N40" s="158">
        <v>28.5</v>
      </c>
      <c r="O40" s="158">
        <v>21.2</v>
      </c>
      <c r="P40" s="158">
        <v>29.4</v>
      </c>
      <c r="Q40" s="158">
        <f t="shared" si="18"/>
        <v>570.1</v>
      </c>
      <c r="R40" s="158">
        <v>525.6</v>
      </c>
      <c r="S40" s="158">
        <f t="shared" si="16"/>
        <v>108.46651445966515</v>
      </c>
      <c r="T40" s="158">
        <v>863.80000000000007</v>
      </c>
      <c r="U40" s="167">
        <f t="shared" si="3"/>
        <v>65.999073859689744</v>
      </c>
      <c r="V40" s="244"/>
    </row>
    <row r="41" spans="1:22" ht="13.5" customHeight="1" x14ac:dyDescent="0.2">
      <c r="A41" s="157"/>
      <c r="B41" s="146"/>
      <c r="C41" s="705"/>
      <c r="D41" s="347" t="s">
        <v>73</v>
      </c>
      <c r="E41" s="159">
        <v>0.3</v>
      </c>
      <c r="F41" s="159">
        <v>0.2</v>
      </c>
      <c r="G41" s="159">
        <v>0.3</v>
      </c>
      <c r="H41" s="159">
        <v>1.2</v>
      </c>
      <c r="I41" s="159">
        <v>1</v>
      </c>
      <c r="J41" s="159">
        <v>0.5</v>
      </c>
      <c r="K41" s="159">
        <v>0.3</v>
      </c>
      <c r="L41" s="159">
        <v>0.3</v>
      </c>
      <c r="M41" s="159">
        <v>0.3</v>
      </c>
      <c r="N41" s="159">
        <v>0.3</v>
      </c>
      <c r="O41" s="159">
        <v>0.2</v>
      </c>
      <c r="P41" s="159">
        <v>0.2</v>
      </c>
      <c r="Q41" s="159">
        <f t="shared" si="18"/>
        <v>5.0999999999999996</v>
      </c>
      <c r="R41" s="159">
        <v>3.3999999999999995</v>
      </c>
      <c r="S41" s="159">
        <f t="shared" si="16"/>
        <v>150.00000000000003</v>
      </c>
      <c r="T41" s="159">
        <v>29.3</v>
      </c>
      <c r="U41" s="162">
        <f t="shared" si="3"/>
        <v>17.406143344709896</v>
      </c>
      <c r="V41" s="244"/>
    </row>
    <row r="42" spans="1:22" ht="13.5" customHeight="1" x14ac:dyDescent="0.2">
      <c r="A42" s="157"/>
      <c r="B42" s="146"/>
      <c r="C42" s="705"/>
      <c r="D42" s="347" t="s">
        <v>74</v>
      </c>
      <c r="E42" s="159">
        <f t="shared" ref="E42:P42" si="25">+E40-E41</f>
        <v>36.700000000000003</v>
      </c>
      <c r="F42" s="159">
        <f t="shared" si="25"/>
        <v>57.699999999999996</v>
      </c>
      <c r="G42" s="159">
        <f t="shared" si="25"/>
        <v>43</v>
      </c>
      <c r="H42" s="159">
        <f t="shared" si="25"/>
        <v>83.1</v>
      </c>
      <c r="I42" s="159">
        <f t="shared" si="25"/>
        <v>84.1</v>
      </c>
      <c r="J42" s="159">
        <f t="shared" si="25"/>
        <v>52.7</v>
      </c>
      <c r="K42" s="159">
        <f t="shared" si="25"/>
        <v>63.2</v>
      </c>
      <c r="L42" s="159">
        <f t="shared" si="25"/>
        <v>36.6</v>
      </c>
      <c r="M42" s="159">
        <f t="shared" si="25"/>
        <v>29.5</v>
      </c>
      <c r="N42" s="159">
        <f t="shared" si="25"/>
        <v>28.2</v>
      </c>
      <c r="O42" s="159">
        <f t="shared" si="25"/>
        <v>21</v>
      </c>
      <c r="P42" s="159">
        <f t="shared" si="25"/>
        <v>29.2</v>
      </c>
      <c r="Q42" s="159">
        <f t="shared" si="18"/>
        <v>565.00000000000011</v>
      </c>
      <c r="R42" s="159">
        <v>522.19999999999993</v>
      </c>
      <c r="S42" s="159">
        <f t="shared" si="16"/>
        <v>108.19609345078518</v>
      </c>
      <c r="T42" s="159">
        <v>834.5</v>
      </c>
      <c r="U42" s="162">
        <f t="shared" si="3"/>
        <v>67.705212702216912</v>
      </c>
      <c r="V42" s="244"/>
    </row>
    <row r="43" spans="1:22" ht="13.5" customHeight="1" x14ac:dyDescent="0.2">
      <c r="A43" s="157"/>
      <c r="B43" s="146"/>
      <c r="C43" s="705"/>
      <c r="D43" s="347" t="s">
        <v>75</v>
      </c>
      <c r="E43" s="159">
        <f t="shared" ref="E43:P43" si="26">+E40-E44</f>
        <v>34.5</v>
      </c>
      <c r="F43" s="159">
        <f t="shared" si="26"/>
        <v>55.3</v>
      </c>
      <c r="G43" s="159">
        <f t="shared" si="26"/>
        <v>41.4</v>
      </c>
      <c r="H43" s="159">
        <f t="shared" si="26"/>
        <v>78.8</v>
      </c>
      <c r="I43" s="159">
        <f t="shared" si="26"/>
        <v>78.599999999999994</v>
      </c>
      <c r="J43" s="159">
        <f t="shared" si="26"/>
        <v>50</v>
      </c>
      <c r="K43" s="159">
        <f t="shared" si="26"/>
        <v>59.4</v>
      </c>
      <c r="L43" s="159">
        <f t="shared" si="26"/>
        <v>33.799999999999997</v>
      </c>
      <c r="M43" s="159">
        <f t="shared" si="26"/>
        <v>26.5</v>
      </c>
      <c r="N43" s="159">
        <f t="shared" si="26"/>
        <v>24.9</v>
      </c>
      <c r="O43" s="159">
        <f t="shared" si="26"/>
        <v>19</v>
      </c>
      <c r="P43" s="159">
        <f t="shared" si="26"/>
        <v>26</v>
      </c>
      <c r="Q43" s="159">
        <f t="shared" si="18"/>
        <v>528.20000000000005</v>
      </c>
      <c r="R43" s="159">
        <v>491.59999999999997</v>
      </c>
      <c r="S43" s="159">
        <f t="shared" si="16"/>
        <v>107.44507729861678</v>
      </c>
      <c r="T43" s="159">
        <v>829.1</v>
      </c>
      <c r="U43" s="162">
        <f t="shared" si="3"/>
        <v>63.707634784706315</v>
      </c>
      <c r="V43" s="244"/>
    </row>
    <row r="44" spans="1:22" ht="13.5" customHeight="1" x14ac:dyDescent="0.2">
      <c r="A44" s="157"/>
      <c r="B44" s="146"/>
      <c r="C44" s="705"/>
      <c r="D44" s="347" t="s">
        <v>76</v>
      </c>
      <c r="E44" s="159">
        <v>2.5</v>
      </c>
      <c r="F44" s="159">
        <v>2.6</v>
      </c>
      <c r="G44" s="159">
        <v>1.9</v>
      </c>
      <c r="H44" s="159">
        <v>5.5</v>
      </c>
      <c r="I44" s="159">
        <v>6.5</v>
      </c>
      <c r="J44" s="159">
        <v>3.2</v>
      </c>
      <c r="K44" s="159">
        <v>4.0999999999999996</v>
      </c>
      <c r="L44" s="159">
        <v>3.1</v>
      </c>
      <c r="M44" s="159">
        <v>3.3</v>
      </c>
      <c r="N44" s="159">
        <v>3.6</v>
      </c>
      <c r="O44" s="159">
        <v>2.2000000000000002</v>
      </c>
      <c r="P44" s="159">
        <v>3.4</v>
      </c>
      <c r="Q44" s="159">
        <f t="shared" si="18"/>
        <v>41.9</v>
      </c>
      <c r="R44" s="159">
        <v>34.000000000000007</v>
      </c>
      <c r="S44" s="249">
        <f t="shared" si="16"/>
        <v>123.23529411764702</v>
      </c>
      <c r="T44" s="159">
        <v>34.700000000000003</v>
      </c>
      <c r="U44" s="162">
        <f t="shared" si="3"/>
        <v>120.74927953890489</v>
      </c>
      <c r="V44" s="244"/>
    </row>
    <row r="45" spans="1:22" ht="13.5" customHeight="1" thickBot="1" x14ac:dyDescent="0.25">
      <c r="A45" s="157"/>
      <c r="B45" s="146"/>
      <c r="C45" s="706"/>
      <c r="D45" s="348" t="s">
        <v>77</v>
      </c>
      <c r="E45" s="160">
        <v>2.5</v>
      </c>
      <c r="F45" s="160">
        <v>2.6</v>
      </c>
      <c r="G45" s="160">
        <v>1.9</v>
      </c>
      <c r="H45" s="160">
        <v>5.5</v>
      </c>
      <c r="I45" s="160">
        <v>6.5</v>
      </c>
      <c r="J45" s="160">
        <v>3.2</v>
      </c>
      <c r="K45" s="160">
        <v>4.0999999999999996</v>
      </c>
      <c r="L45" s="160">
        <v>3.1</v>
      </c>
      <c r="M45" s="160">
        <v>3.3</v>
      </c>
      <c r="N45" s="160">
        <v>3.6</v>
      </c>
      <c r="O45" s="160">
        <v>2.2000000000000002</v>
      </c>
      <c r="P45" s="160">
        <v>3.4</v>
      </c>
      <c r="Q45" s="160">
        <f t="shared" si="18"/>
        <v>41.9</v>
      </c>
      <c r="R45" s="160">
        <v>34.000000000000007</v>
      </c>
      <c r="S45" s="250">
        <f t="shared" si="16"/>
        <v>123.23529411764702</v>
      </c>
      <c r="T45" s="160">
        <v>34.700000000000003</v>
      </c>
      <c r="U45" s="168">
        <f t="shared" si="3"/>
        <v>120.74927953890489</v>
      </c>
      <c r="V45" s="244"/>
    </row>
    <row r="46" spans="1:22" ht="13.5" customHeight="1" x14ac:dyDescent="0.2">
      <c r="A46" s="157"/>
      <c r="B46" s="146"/>
      <c r="C46" s="704" t="s">
        <v>121</v>
      </c>
      <c r="D46" s="346" t="s">
        <v>72</v>
      </c>
      <c r="E46" s="158">
        <v>12.4</v>
      </c>
      <c r="F46" s="158">
        <v>11.8</v>
      </c>
      <c r="G46" s="158">
        <v>10.6</v>
      </c>
      <c r="H46" s="158">
        <v>28.7</v>
      </c>
      <c r="I46" s="158">
        <v>31</v>
      </c>
      <c r="J46" s="158">
        <v>9.6</v>
      </c>
      <c r="K46" s="158">
        <v>14.7</v>
      </c>
      <c r="L46" s="158">
        <v>12</v>
      </c>
      <c r="M46" s="158">
        <v>11.4</v>
      </c>
      <c r="N46" s="158">
        <v>12.1</v>
      </c>
      <c r="O46" s="158">
        <v>9.9</v>
      </c>
      <c r="P46" s="158">
        <v>12</v>
      </c>
      <c r="Q46" s="158">
        <f>SUM(E46:P46)</f>
        <v>176.20000000000002</v>
      </c>
      <c r="R46" s="158">
        <v>184.60000000000002</v>
      </c>
      <c r="S46" s="248">
        <f>IF(Q46=0,"－",Q46/R46*100)</f>
        <v>95.449620801733474</v>
      </c>
      <c r="T46" s="158">
        <v>232.79999999999995</v>
      </c>
      <c r="U46" s="167">
        <f t="shared" si="3"/>
        <v>75.687285223367724</v>
      </c>
      <c r="V46" s="244"/>
    </row>
    <row r="47" spans="1:22" ht="13.5" customHeight="1" x14ac:dyDescent="0.2">
      <c r="A47" s="157"/>
      <c r="B47" s="146"/>
      <c r="C47" s="705"/>
      <c r="D47" s="347" t="s">
        <v>73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f t="shared" ref="Q47:Q51" si="27">SUM(E47:P47)</f>
        <v>0</v>
      </c>
      <c r="R47" s="159">
        <v>0</v>
      </c>
      <c r="S47" s="351" t="str">
        <f>IF(Q47=0,"－",Q47/R47*100)</f>
        <v>－</v>
      </c>
      <c r="T47" s="159">
        <v>0.2</v>
      </c>
      <c r="U47" s="162" t="str">
        <f t="shared" si="3"/>
        <v>－</v>
      </c>
      <c r="V47" s="245"/>
    </row>
    <row r="48" spans="1:22" ht="13.5" customHeight="1" x14ac:dyDescent="0.2">
      <c r="A48" s="157"/>
      <c r="B48" s="146"/>
      <c r="C48" s="705"/>
      <c r="D48" s="347" t="s">
        <v>74</v>
      </c>
      <c r="E48" s="159">
        <v>12.4</v>
      </c>
      <c r="F48" s="159">
        <v>11.8</v>
      </c>
      <c r="G48" s="159">
        <v>10.6</v>
      </c>
      <c r="H48" s="159">
        <v>28.7</v>
      </c>
      <c r="I48" s="159">
        <v>31</v>
      </c>
      <c r="J48" s="159">
        <v>9.6</v>
      </c>
      <c r="K48" s="159">
        <v>14.7</v>
      </c>
      <c r="L48" s="159">
        <v>12</v>
      </c>
      <c r="M48" s="159">
        <v>11.4</v>
      </c>
      <c r="N48" s="159">
        <v>12.1</v>
      </c>
      <c r="O48" s="159">
        <v>9.9</v>
      </c>
      <c r="P48" s="159">
        <v>12</v>
      </c>
      <c r="Q48" s="159">
        <f t="shared" si="27"/>
        <v>176.20000000000002</v>
      </c>
      <c r="R48" s="159">
        <v>184.60000000000002</v>
      </c>
      <c r="S48" s="249">
        <f>IF(Q48=0,"－",Q48/R48*100)</f>
        <v>95.449620801733474</v>
      </c>
      <c r="T48" s="159">
        <v>232.59999999999997</v>
      </c>
      <c r="U48" s="162">
        <f t="shared" si="3"/>
        <v>75.752364574376628</v>
      </c>
      <c r="V48" s="244"/>
    </row>
    <row r="49" spans="1:22" ht="13.5" customHeight="1" x14ac:dyDescent="0.2">
      <c r="A49" s="157"/>
      <c r="B49" s="146"/>
      <c r="C49" s="705"/>
      <c r="D49" s="347" t="s">
        <v>75</v>
      </c>
      <c r="E49" s="159">
        <v>12</v>
      </c>
      <c r="F49" s="159">
        <v>11.2</v>
      </c>
      <c r="G49" s="159">
        <v>10</v>
      </c>
      <c r="H49" s="159">
        <v>24.5</v>
      </c>
      <c r="I49" s="159">
        <v>26.8</v>
      </c>
      <c r="J49" s="159">
        <v>9.6</v>
      </c>
      <c r="K49" s="159">
        <v>14</v>
      </c>
      <c r="L49" s="159">
        <v>11.5</v>
      </c>
      <c r="M49" s="159">
        <v>10.7</v>
      </c>
      <c r="N49" s="159">
        <v>11.6</v>
      </c>
      <c r="O49" s="159">
        <v>9.5</v>
      </c>
      <c r="P49" s="159">
        <v>11.4</v>
      </c>
      <c r="Q49" s="159">
        <f t="shared" si="27"/>
        <v>162.79999999999998</v>
      </c>
      <c r="R49" s="159">
        <v>170.70000000000002</v>
      </c>
      <c r="S49" s="249">
        <f>IF(Q49=0,"－",Q49/R49*100)</f>
        <v>95.371997656707649</v>
      </c>
      <c r="T49" s="159">
        <v>216.59999999999997</v>
      </c>
      <c r="U49" s="162">
        <f t="shared" si="3"/>
        <v>75.161588180978768</v>
      </c>
      <c r="V49" s="244"/>
    </row>
    <row r="50" spans="1:22" ht="13.5" customHeight="1" x14ac:dyDescent="0.2">
      <c r="A50" s="157"/>
      <c r="B50" s="146"/>
      <c r="C50" s="705"/>
      <c r="D50" s="347" t="s">
        <v>76</v>
      </c>
      <c r="E50" s="159">
        <v>0.4</v>
      </c>
      <c r="F50" s="159">
        <v>0.6</v>
      </c>
      <c r="G50" s="159">
        <v>0.6</v>
      </c>
      <c r="H50" s="159">
        <v>4.2</v>
      </c>
      <c r="I50" s="159">
        <v>4.2</v>
      </c>
      <c r="J50" s="159">
        <v>0</v>
      </c>
      <c r="K50" s="159">
        <v>0.7</v>
      </c>
      <c r="L50" s="159">
        <v>0.5</v>
      </c>
      <c r="M50" s="159">
        <v>0.7</v>
      </c>
      <c r="N50" s="159">
        <v>0.5</v>
      </c>
      <c r="O50" s="159">
        <v>0.4</v>
      </c>
      <c r="P50" s="159">
        <v>0.6</v>
      </c>
      <c r="Q50" s="159">
        <f t="shared" si="27"/>
        <v>13.399999999999999</v>
      </c>
      <c r="R50" s="159">
        <v>13.9</v>
      </c>
      <c r="S50" s="249">
        <f t="shared" si="16"/>
        <v>96.402877697841717</v>
      </c>
      <c r="T50" s="159">
        <v>16.2</v>
      </c>
      <c r="U50" s="162">
        <f t="shared" si="3"/>
        <v>82.716049382716037</v>
      </c>
      <c r="V50" s="244"/>
    </row>
    <row r="51" spans="1:22" ht="13.5" customHeight="1" thickBot="1" x14ac:dyDescent="0.25">
      <c r="A51" s="157"/>
      <c r="B51" s="146"/>
      <c r="C51" s="706"/>
      <c r="D51" s="348" t="s">
        <v>77</v>
      </c>
      <c r="E51" s="160">
        <v>0.4</v>
      </c>
      <c r="F51" s="160">
        <v>0.6</v>
      </c>
      <c r="G51" s="160">
        <v>0.6</v>
      </c>
      <c r="H51" s="160">
        <v>4.2</v>
      </c>
      <c r="I51" s="160">
        <v>4.2</v>
      </c>
      <c r="J51" s="160">
        <v>0</v>
      </c>
      <c r="K51" s="160">
        <v>0.7</v>
      </c>
      <c r="L51" s="160">
        <v>0.5</v>
      </c>
      <c r="M51" s="160">
        <v>0.7</v>
      </c>
      <c r="N51" s="160">
        <v>0.5</v>
      </c>
      <c r="O51" s="160">
        <v>0.4</v>
      </c>
      <c r="P51" s="160">
        <v>0.6</v>
      </c>
      <c r="Q51" s="160">
        <f t="shared" si="27"/>
        <v>13.399999999999999</v>
      </c>
      <c r="R51" s="160">
        <v>13.9</v>
      </c>
      <c r="S51" s="250">
        <f t="shared" si="16"/>
        <v>96.402877697841717</v>
      </c>
      <c r="T51" s="160">
        <v>16.2</v>
      </c>
      <c r="U51" s="168">
        <f t="shared" si="3"/>
        <v>82.716049382716037</v>
      </c>
      <c r="V51" s="244"/>
    </row>
    <row r="52" spans="1:22" ht="13.5" customHeight="1" x14ac:dyDescent="0.2">
      <c r="A52" s="157"/>
      <c r="B52" s="146"/>
      <c r="C52" s="704" t="s">
        <v>122</v>
      </c>
      <c r="D52" s="346" t="s">
        <v>72</v>
      </c>
      <c r="E52" s="158">
        <v>61.2</v>
      </c>
      <c r="F52" s="158">
        <v>81.2</v>
      </c>
      <c r="G52" s="158">
        <v>60.7</v>
      </c>
      <c r="H52" s="158">
        <v>134</v>
      </c>
      <c r="I52" s="158">
        <v>130.4</v>
      </c>
      <c r="J52" s="158">
        <v>80.599999999999994</v>
      </c>
      <c r="K52" s="158">
        <v>93.4</v>
      </c>
      <c r="L52" s="158">
        <v>64</v>
      </c>
      <c r="M52" s="158">
        <v>45.7</v>
      </c>
      <c r="N52" s="158">
        <v>45.5</v>
      </c>
      <c r="O52" s="158">
        <v>36.200000000000003</v>
      </c>
      <c r="P52" s="158">
        <v>50.1</v>
      </c>
      <c r="Q52" s="158">
        <f t="shared" si="18"/>
        <v>883.00000000000011</v>
      </c>
      <c r="R52" s="158">
        <v>879.50000000000011</v>
      </c>
      <c r="S52" s="248">
        <f t="shared" si="16"/>
        <v>100.39795338260376</v>
      </c>
      <c r="T52" s="158">
        <v>1377.1999999999998</v>
      </c>
      <c r="U52" s="167">
        <f t="shared" si="3"/>
        <v>64.115596863200722</v>
      </c>
      <c r="V52" s="244"/>
    </row>
    <row r="53" spans="1:22" ht="13.5" customHeight="1" x14ac:dyDescent="0.2">
      <c r="A53" s="157"/>
      <c r="B53" s="146"/>
      <c r="C53" s="705"/>
      <c r="D53" s="347" t="s">
        <v>73</v>
      </c>
      <c r="E53" s="159">
        <v>4.3</v>
      </c>
      <c r="F53" s="159">
        <v>5.7</v>
      </c>
      <c r="G53" s="159">
        <v>4.2</v>
      </c>
      <c r="H53" s="159">
        <v>9.4</v>
      </c>
      <c r="I53" s="159">
        <v>9.1</v>
      </c>
      <c r="J53" s="159">
        <v>5.6</v>
      </c>
      <c r="K53" s="159">
        <v>6.5</v>
      </c>
      <c r="L53" s="159">
        <v>4.5</v>
      </c>
      <c r="M53" s="159">
        <v>3.2</v>
      </c>
      <c r="N53" s="159">
        <v>3.2</v>
      </c>
      <c r="O53" s="159">
        <v>2.5</v>
      </c>
      <c r="P53" s="159">
        <v>3.5</v>
      </c>
      <c r="Q53" s="159">
        <f t="shared" si="18"/>
        <v>61.70000000000001</v>
      </c>
      <c r="R53" s="159">
        <v>61.6</v>
      </c>
      <c r="S53" s="249">
        <f t="shared" si="16"/>
        <v>100.16233766233769</v>
      </c>
      <c r="T53" s="159">
        <v>96.199999999999989</v>
      </c>
      <c r="U53" s="162">
        <f t="shared" si="3"/>
        <v>64.137214137214158</v>
      </c>
      <c r="V53" s="244"/>
    </row>
    <row r="54" spans="1:22" ht="13.5" customHeight="1" x14ac:dyDescent="0.2">
      <c r="A54" s="157"/>
      <c r="B54" s="146"/>
      <c r="C54" s="705"/>
      <c r="D54" s="347" t="s">
        <v>74</v>
      </c>
      <c r="E54" s="159">
        <f t="shared" ref="E54:P54" si="28">+E52-E53</f>
        <v>56.900000000000006</v>
      </c>
      <c r="F54" s="159">
        <f t="shared" si="28"/>
        <v>75.5</v>
      </c>
      <c r="G54" s="159">
        <f t="shared" si="28"/>
        <v>56.5</v>
      </c>
      <c r="H54" s="159">
        <f t="shared" si="28"/>
        <v>124.6</v>
      </c>
      <c r="I54" s="159">
        <f t="shared" si="28"/>
        <v>121.30000000000001</v>
      </c>
      <c r="J54" s="159">
        <f t="shared" si="28"/>
        <v>75</v>
      </c>
      <c r="K54" s="159">
        <f t="shared" si="28"/>
        <v>86.9</v>
      </c>
      <c r="L54" s="159">
        <f t="shared" si="28"/>
        <v>59.5</v>
      </c>
      <c r="M54" s="159">
        <f t="shared" si="28"/>
        <v>42.5</v>
      </c>
      <c r="N54" s="159">
        <f t="shared" si="28"/>
        <v>42.3</v>
      </c>
      <c r="O54" s="159">
        <f t="shared" si="28"/>
        <v>33.700000000000003</v>
      </c>
      <c r="P54" s="159">
        <f t="shared" si="28"/>
        <v>46.6</v>
      </c>
      <c r="Q54" s="159">
        <f t="shared" si="18"/>
        <v>821.30000000000007</v>
      </c>
      <c r="R54" s="159">
        <v>817.9</v>
      </c>
      <c r="S54" s="159">
        <f t="shared" si="16"/>
        <v>100.41569874067736</v>
      </c>
      <c r="T54" s="159">
        <v>1281</v>
      </c>
      <c r="U54" s="162">
        <f t="shared" si="3"/>
        <v>64.113973458235762</v>
      </c>
      <c r="V54" s="244"/>
    </row>
    <row r="55" spans="1:22" ht="13.5" customHeight="1" x14ac:dyDescent="0.2">
      <c r="A55" s="157"/>
      <c r="B55" s="146"/>
      <c r="C55" s="705"/>
      <c r="D55" s="347" t="s">
        <v>75</v>
      </c>
      <c r="E55" s="159">
        <f t="shared" ref="E55:P55" si="29">+E52-E56</f>
        <v>60</v>
      </c>
      <c r="F55" s="159">
        <f t="shared" si="29"/>
        <v>80.100000000000009</v>
      </c>
      <c r="G55" s="159">
        <f t="shared" si="29"/>
        <v>59.6</v>
      </c>
      <c r="H55" s="159">
        <f t="shared" si="29"/>
        <v>132</v>
      </c>
      <c r="I55" s="159">
        <f t="shared" si="29"/>
        <v>128</v>
      </c>
      <c r="J55" s="159">
        <f t="shared" si="29"/>
        <v>78.599999999999994</v>
      </c>
      <c r="K55" s="159">
        <f t="shared" si="29"/>
        <v>91.4</v>
      </c>
      <c r="L55" s="159">
        <f t="shared" si="29"/>
        <v>62.1</v>
      </c>
      <c r="M55" s="159">
        <f t="shared" si="29"/>
        <v>44</v>
      </c>
      <c r="N55" s="159">
        <f t="shared" si="29"/>
        <v>43.8</v>
      </c>
      <c r="O55" s="159">
        <f t="shared" si="29"/>
        <v>34.900000000000006</v>
      </c>
      <c r="P55" s="159">
        <f t="shared" si="29"/>
        <v>48.4</v>
      </c>
      <c r="Q55" s="159">
        <f>SUM(E55:P55)</f>
        <v>862.9</v>
      </c>
      <c r="R55" s="159">
        <v>868.3</v>
      </c>
      <c r="S55" s="159">
        <f t="shared" si="16"/>
        <v>99.378095128411843</v>
      </c>
      <c r="T55" s="159">
        <v>1354.8</v>
      </c>
      <c r="U55" s="162">
        <f t="shared" si="3"/>
        <v>63.692057868320049</v>
      </c>
      <c r="V55" s="244"/>
    </row>
    <row r="56" spans="1:22" ht="13.5" customHeight="1" x14ac:dyDescent="0.2">
      <c r="A56" s="157"/>
      <c r="B56" s="146"/>
      <c r="C56" s="705"/>
      <c r="D56" s="347" t="s">
        <v>76</v>
      </c>
      <c r="E56" s="159">
        <v>1.2</v>
      </c>
      <c r="F56" s="159">
        <v>1.1000000000000001</v>
      </c>
      <c r="G56" s="159">
        <v>1.1000000000000001</v>
      </c>
      <c r="H56" s="159">
        <v>2</v>
      </c>
      <c r="I56" s="159">
        <v>2.4</v>
      </c>
      <c r="J56" s="159">
        <v>2</v>
      </c>
      <c r="K56" s="159">
        <v>2</v>
      </c>
      <c r="L56" s="159">
        <v>1.9</v>
      </c>
      <c r="M56" s="159">
        <v>1.7</v>
      </c>
      <c r="N56" s="159">
        <v>1.7</v>
      </c>
      <c r="O56" s="159">
        <v>1.3</v>
      </c>
      <c r="P56" s="159">
        <v>1.7</v>
      </c>
      <c r="Q56" s="159">
        <f>SUM(E56:P56)</f>
        <v>20.100000000000001</v>
      </c>
      <c r="R56" s="159">
        <v>11.200000000000001</v>
      </c>
      <c r="S56" s="159">
        <f t="shared" si="16"/>
        <v>179.46428571428572</v>
      </c>
      <c r="T56" s="159">
        <v>22.4</v>
      </c>
      <c r="U56" s="162">
        <f t="shared" si="3"/>
        <v>89.732142857142875</v>
      </c>
      <c r="V56" s="244"/>
    </row>
    <row r="57" spans="1:22" ht="13.5" customHeight="1" thickBot="1" x14ac:dyDescent="0.25">
      <c r="A57" s="157"/>
      <c r="B57" s="146"/>
      <c r="C57" s="706"/>
      <c r="D57" s="348" t="s">
        <v>77</v>
      </c>
      <c r="E57" s="160">
        <v>1.2</v>
      </c>
      <c r="F57" s="160">
        <v>1.1000000000000001</v>
      </c>
      <c r="G57" s="160">
        <v>1.1000000000000001</v>
      </c>
      <c r="H57" s="160">
        <v>2</v>
      </c>
      <c r="I57" s="160">
        <v>2.4</v>
      </c>
      <c r="J57" s="160">
        <v>2</v>
      </c>
      <c r="K57" s="160">
        <v>2</v>
      </c>
      <c r="L57" s="160">
        <v>1.9</v>
      </c>
      <c r="M57" s="160">
        <v>1.7</v>
      </c>
      <c r="N57" s="160">
        <v>1.7</v>
      </c>
      <c r="O57" s="160">
        <v>1.3</v>
      </c>
      <c r="P57" s="160">
        <v>1.7</v>
      </c>
      <c r="Q57" s="160">
        <f t="shared" si="18"/>
        <v>20.100000000000001</v>
      </c>
      <c r="R57" s="160">
        <v>11.200000000000001</v>
      </c>
      <c r="S57" s="160">
        <f t="shared" si="16"/>
        <v>179.46428571428572</v>
      </c>
      <c r="T57" s="160">
        <v>22.4</v>
      </c>
      <c r="U57" s="168">
        <f t="shared" si="3"/>
        <v>89.732142857142875</v>
      </c>
      <c r="V57" s="244"/>
    </row>
    <row r="58" spans="1:22" ht="18.75" customHeight="1" x14ac:dyDescent="0.3">
      <c r="A58" s="213" t="str">
        <f>$A$1</f>
        <v>５　令和３年度市町村別・月別観光入込客数</v>
      </c>
      <c r="T58" s="339"/>
      <c r="U58" s="245"/>
    </row>
    <row r="59" spans="1:22" ht="13.5" customHeight="1" thickBot="1" x14ac:dyDescent="0.25">
      <c r="T59" s="339"/>
      <c r="U59" s="147" t="s">
        <v>301</v>
      </c>
      <c r="V59" s="147"/>
    </row>
    <row r="60" spans="1:22" ht="13.5" customHeight="1" thickBot="1" x14ac:dyDescent="0.25">
      <c r="A60" s="148" t="s">
        <v>58</v>
      </c>
      <c r="B60" s="148" t="s">
        <v>344</v>
      </c>
      <c r="C60" s="185" t="s">
        <v>59</v>
      </c>
      <c r="D60" s="340" t="s">
        <v>60</v>
      </c>
      <c r="E60" s="341" t="s">
        <v>61</v>
      </c>
      <c r="F60" s="341" t="s">
        <v>62</v>
      </c>
      <c r="G60" s="341" t="s">
        <v>63</v>
      </c>
      <c r="H60" s="341" t="s">
        <v>64</v>
      </c>
      <c r="I60" s="341" t="s">
        <v>65</v>
      </c>
      <c r="J60" s="341" t="s">
        <v>66</v>
      </c>
      <c r="K60" s="341" t="s">
        <v>67</v>
      </c>
      <c r="L60" s="341" t="s">
        <v>68</v>
      </c>
      <c r="M60" s="341" t="s">
        <v>69</v>
      </c>
      <c r="N60" s="341" t="s">
        <v>36</v>
      </c>
      <c r="O60" s="341" t="s">
        <v>37</v>
      </c>
      <c r="P60" s="341" t="s">
        <v>38</v>
      </c>
      <c r="Q60" s="341" t="s">
        <v>345</v>
      </c>
      <c r="R60" s="341" t="str">
        <f>$R$3</f>
        <v>R２年度</v>
      </c>
      <c r="S60" s="342" t="s">
        <v>71</v>
      </c>
      <c r="T60" s="341" t="str">
        <f>'2頁'!$T$3</f>
        <v>R元年度</v>
      </c>
      <c r="U60" s="343" t="s">
        <v>419</v>
      </c>
      <c r="V60" s="243"/>
    </row>
    <row r="61" spans="1:22" ht="13.5" customHeight="1" x14ac:dyDescent="0.2">
      <c r="A61" s="157"/>
      <c r="B61" s="146"/>
      <c r="C61" s="704" t="s">
        <v>123</v>
      </c>
      <c r="D61" s="346" t="s">
        <v>72</v>
      </c>
      <c r="E61" s="158">
        <v>44.1</v>
      </c>
      <c r="F61" s="158">
        <v>60</v>
      </c>
      <c r="G61" s="158">
        <v>52.4</v>
      </c>
      <c r="H61" s="158">
        <v>69.5</v>
      </c>
      <c r="I61" s="158">
        <v>77.599999999999994</v>
      </c>
      <c r="J61" s="158">
        <v>57.4</v>
      </c>
      <c r="K61" s="158">
        <v>53.8</v>
      </c>
      <c r="L61" s="158">
        <v>37.1</v>
      </c>
      <c r="M61" s="158">
        <v>23.6</v>
      </c>
      <c r="N61" s="158">
        <v>22.3</v>
      </c>
      <c r="O61" s="158">
        <v>16</v>
      </c>
      <c r="P61" s="158">
        <v>24.1</v>
      </c>
      <c r="Q61" s="158">
        <f t="shared" ref="Q61:Q114" si="30">SUM(E61:P61)</f>
        <v>537.90000000000009</v>
      </c>
      <c r="R61" s="158">
        <v>527.5</v>
      </c>
      <c r="S61" s="158">
        <f t="shared" ref="S61:S114" si="31">IF(Q61=0,"－",Q61/R61*100)</f>
        <v>101.97156398104268</v>
      </c>
      <c r="T61" s="158">
        <v>704.7</v>
      </c>
      <c r="U61" s="167">
        <f t="shared" si="3"/>
        <v>76.330353341847598</v>
      </c>
      <c r="V61" s="244"/>
    </row>
    <row r="62" spans="1:22" ht="13.5" customHeight="1" x14ac:dyDescent="0.2">
      <c r="A62" s="157"/>
      <c r="B62" s="146"/>
      <c r="C62" s="705"/>
      <c r="D62" s="347" t="s">
        <v>73</v>
      </c>
      <c r="E62" s="159">
        <v>0.7</v>
      </c>
      <c r="F62" s="159">
        <v>0.8</v>
      </c>
      <c r="G62" s="159">
        <v>0.7</v>
      </c>
      <c r="H62" s="159">
        <v>1.3</v>
      </c>
      <c r="I62" s="159">
        <v>1.5</v>
      </c>
      <c r="J62" s="159">
        <v>0.9</v>
      </c>
      <c r="K62" s="159">
        <v>1.6</v>
      </c>
      <c r="L62" s="159">
        <v>1.3</v>
      </c>
      <c r="M62" s="159">
        <v>0.8</v>
      </c>
      <c r="N62" s="159">
        <v>0.5</v>
      </c>
      <c r="O62" s="159">
        <v>0.3</v>
      </c>
      <c r="P62" s="159">
        <v>0.6</v>
      </c>
      <c r="Q62" s="159">
        <f t="shared" si="30"/>
        <v>11.000000000000002</v>
      </c>
      <c r="R62" s="159">
        <v>8.8999999999999986</v>
      </c>
      <c r="S62" s="159">
        <f t="shared" si="31"/>
        <v>123.59550561797757</v>
      </c>
      <c r="T62" s="159">
        <v>82.600000000000009</v>
      </c>
      <c r="U62" s="162">
        <f t="shared" si="3"/>
        <v>13.317191283292978</v>
      </c>
      <c r="V62" s="244"/>
    </row>
    <row r="63" spans="1:22" ht="13.5" customHeight="1" x14ac:dyDescent="0.2">
      <c r="A63" s="157" t="s">
        <v>346</v>
      </c>
      <c r="B63" s="146" t="s">
        <v>347</v>
      </c>
      <c r="C63" s="705"/>
      <c r="D63" s="347" t="s">
        <v>74</v>
      </c>
      <c r="E63" s="159">
        <f t="shared" ref="E63:P63" si="32">+E61-E62</f>
        <v>43.4</v>
      </c>
      <c r="F63" s="159">
        <f t="shared" si="32"/>
        <v>59.2</v>
      </c>
      <c r="G63" s="159">
        <f t="shared" si="32"/>
        <v>51.699999999999996</v>
      </c>
      <c r="H63" s="159">
        <f t="shared" si="32"/>
        <v>68.2</v>
      </c>
      <c r="I63" s="159">
        <f t="shared" si="32"/>
        <v>76.099999999999994</v>
      </c>
      <c r="J63" s="159">
        <f t="shared" si="32"/>
        <v>56.5</v>
      </c>
      <c r="K63" s="159">
        <f t="shared" si="32"/>
        <v>52.199999999999996</v>
      </c>
      <c r="L63" s="159">
        <f t="shared" si="32"/>
        <v>35.800000000000004</v>
      </c>
      <c r="M63" s="159">
        <f t="shared" si="32"/>
        <v>22.8</v>
      </c>
      <c r="N63" s="159">
        <f t="shared" si="32"/>
        <v>21.8</v>
      </c>
      <c r="O63" s="159">
        <f t="shared" si="32"/>
        <v>15.7</v>
      </c>
      <c r="P63" s="159">
        <f t="shared" si="32"/>
        <v>23.5</v>
      </c>
      <c r="Q63" s="159">
        <f t="shared" si="30"/>
        <v>526.90000000000009</v>
      </c>
      <c r="R63" s="159">
        <v>518.6</v>
      </c>
      <c r="S63" s="159">
        <f t="shared" si="31"/>
        <v>101.60046278441961</v>
      </c>
      <c r="T63" s="159">
        <v>622.1</v>
      </c>
      <c r="U63" s="162">
        <f t="shared" si="3"/>
        <v>84.69699405240317</v>
      </c>
      <c r="V63" s="244"/>
    </row>
    <row r="64" spans="1:22" ht="13.5" customHeight="1" x14ac:dyDescent="0.2">
      <c r="A64" s="157"/>
      <c r="B64" s="146"/>
      <c r="C64" s="705"/>
      <c r="D64" s="347" t="s">
        <v>75</v>
      </c>
      <c r="E64" s="159">
        <f t="shared" ref="E64:P64" si="33">+E61-E65</f>
        <v>43.2</v>
      </c>
      <c r="F64" s="159">
        <f t="shared" si="33"/>
        <v>58.5</v>
      </c>
      <c r="G64" s="159">
        <f t="shared" si="33"/>
        <v>49.6</v>
      </c>
      <c r="H64" s="159">
        <f t="shared" si="33"/>
        <v>64.900000000000006</v>
      </c>
      <c r="I64" s="159">
        <f t="shared" si="33"/>
        <v>72.5</v>
      </c>
      <c r="J64" s="159">
        <f t="shared" si="33"/>
        <v>54.5</v>
      </c>
      <c r="K64" s="159">
        <f t="shared" si="33"/>
        <v>52.599999999999994</v>
      </c>
      <c r="L64" s="159">
        <f t="shared" si="33"/>
        <v>36.200000000000003</v>
      </c>
      <c r="M64" s="159">
        <f t="shared" si="33"/>
        <v>22.6</v>
      </c>
      <c r="N64" s="159">
        <f t="shared" si="33"/>
        <v>21.2</v>
      </c>
      <c r="O64" s="159">
        <f t="shared" si="33"/>
        <v>15.3</v>
      </c>
      <c r="P64" s="159">
        <f t="shared" si="33"/>
        <v>23.200000000000003</v>
      </c>
      <c r="Q64" s="159">
        <f t="shared" si="30"/>
        <v>514.30000000000007</v>
      </c>
      <c r="R64" s="159">
        <v>507.90000000000003</v>
      </c>
      <c r="S64" s="159">
        <f t="shared" si="31"/>
        <v>101.26009056900966</v>
      </c>
      <c r="T64" s="159">
        <v>688.40000000000009</v>
      </c>
      <c r="U64" s="162">
        <f t="shared" si="3"/>
        <v>74.709471237652522</v>
      </c>
      <c r="V64" s="244"/>
    </row>
    <row r="65" spans="1:22" ht="13.5" customHeight="1" x14ac:dyDescent="0.2">
      <c r="A65" s="157"/>
      <c r="B65" s="146"/>
      <c r="C65" s="705"/>
      <c r="D65" s="347" t="s">
        <v>76</v>
      </c>
      <c r="E65" s="159">
        <v>0.9</v>
      </c>
      <c r="F65" s="159">
        <v>1.5</v>
      </c>
      <c r="G65" s="159">
        <v>2.8</v>
      </c>
      <c r="H65" s="159">
        <v>4.5999999999999996</v>
      </c>
      <c r="I65" s="159">
        <v>5.0999999999999996</v>
      </c>
      <c r="J65" s="159">
        <v>2.9</v>
      </c>
      <c r="K65" s="159">
        <v>1.2</v>
      </c>
      <c r="L65" s="159">
        <v>0.9</v>
      </c>
      <c r="M65" s="159">
        <v>1</v>
      </c>
      <c r="N65" s="159">
        <v>1.1000000000000001</v>
      </c>
      <c r="O65" s="159">
        <v>0.7</v>
      </c>
      <c r="P65" s="159">
        <v>0.9</v>
      </c>
      <c r="Q65" s="159">
        <f t="shared" si="30"/>
        <v>23.599999999999994</v>
      </c>
      <c r="R65" s="159">
        <v>19.599999999999998</v>
      </c>
      <c r="S65" s="159">
        <f t="shared" si="31"/>
        <v>120.4081632653061</v>
      </c>
      <c r="T65" s="159">
        <v>16.3</v>
      </c>
      <c r="U65" s="162">
        <f t="shared" si="3"/>
        <v>144.7852760736196</v>
      </c>
      <c r="V65" s="244"/>
    </row>
    <row r="66" spans="1:22" ht="13.5" customHeight="1" thickBot="1" x14ac:dyDescent="0.25">
      <c r="A66" s="157"/>
      <c r="B66" s="146"/>
      <c r="C66" s="706"/>
      <c r="D66" s="348" t="s">
        <v>77</v>
      </c>
      <c r="E66" s="160">
        <v>0.9</v>
      </c>
      <c r="F66" s="160">
        <v>1.7</v>
      </c>
      <c r="G66" s="160">
        <v>2.9</v>
      </c>
      <c r="H66" s="160">
        <v>4.9000000000000004</v>
      </c>
      <c r="I66" s="160">
        <v>5.5</v>
      </c>
      <c r="J66" s="160">
        <v>3.3</v>
      </c>
      <c r="K66" s="160">
        <v>2</v>
      </c>
      <c r="L66" s="160">
        <v>1.4</v>
      </c>
      <c r="M66" s="160">
        <v>1.5</v>
      </c>
      <c r="N66" s="160">
        <v>1.7</v>
      </c>
      <c r="O66" s="160">
        <v>1.2</v>
      </c>
      <c r="P66" s="160">
        <v>1.5</v>
      </c>
      <c r="Q66" s="160">
        <f t="shared" si="30"/>
        <v>28.499999999999996</v>
      </c>
      <c r="R66" s="160">
        <v>22.900000000000002</v>
      </c>
      <c r="S66" s="160">
        <f t="shared" si="31"/>
        <v>124.4541484716157</v>
      </c>
      <c r="T66" s="160">
        <v>19.8</v>
      </c>
      <c r="U66" s="168">
        <f t="shared" si="3"/>
        <v>143.93939393939391</v>
      </c>
      <c r="V66" s="244"/>
    </row>
    <row r="67" spans="1:22" ht="13.5" customHeight="1" x14ac:dyDescent="0.2">
      <c r="A67" s="157"/>
      <c r="B67" s="146"/>
      <c r="C67" s="704" t="s">
        <v>124</v>
      </c>
      <c r="D67" s="346" t="s">
        <v>72</v>
      </c>
      <c r="E67" s="158">
        <v>63.4</v>
      </c>
      <c r="F67" s="158">
        <v>78.5</v>
      </c>
      <c r="G67" s="158">
        <v>66.599999999999994</v>
      </c>
      <c r="H67" s="158">
        <v>116.5</v>
      </c>
      <c r="I67" s="158">
        <v>142.6</v>
      </c>
      <c r="J67" s="158">
        <v>74.599999999999994</v>
      </c>
      <c r="K67" s="158">
        <v>98.8</v>
      </c>
      <c r="L67" s="158">
        <v>65.8</v>
      </c>
      <c r="M67" s="158">
        <v>51.8</v>
      </c>
      <c r="N67" s="158">
        <v>44.4</v>
      </c>
      <c r="O67" s="158">
        <v>38.4</v>
      </c>
      <c r="P67" s="158">
        <v>61.3</v>
      </c>
      <c r="Q67" s="158">
        <f t="shared" si="30"/>
        <v>902.69999999999982</v>
      </c>
      <c r="R67" s="158">
        <v>879.4</v>
      </c>
      <c r="S67" s="158">
        <f t="shared" si="31"/>
        <v>102.64953377302703</v>
      </c>
      <c r="T67" s="158">
        <v>1625.2000000000003</v>
      </c>
      <c r="U67" s="167">
        <f t="shared" si="3"/>
        <v>55.543933054393278</v>
      </c>
      <c r="V67" s="244"/>
    </row>
    <row r="68" spans="1:22" ht="13.5" customHeight="1" x14ac:dyDescent="0.2">
      <c r="A68" s="157"/>
      <c r="B68" s="146"/>
      <c r="C68" s="705"/>
      <c r="D68" s="347" t="s">
        <v>73</v>
      </c>
      <c r="E68" s="159">
        <v>9.6</v>
      </c>
      <c r="F68" s="159">
        <v>12.1</v>
      </c>
      <c r="G68" s="159">
        <v>9.5</v>
      </c>
      <c r="H68" s="159">
        <v>19.7</v>
      </c>
      <c r="I68" s="159">
        <v>25.7</v>
      </c>
      <c r="J68" s="159">
        <v>12</v>
      </c>
      <c r="K68" s="159">
        <v>18.399999999999999</v>
      </c>
      <c r="L68" s="159">
        <v>11.9</v>
      </c>
      <c r="M68" s="159">
        <v>9.4</v>
      </c>
      <c r="N68" s="159">
        <v>8.1</v>
      </c>
      <c r="O68" s="159">
        <v>6.3</v>
      </c>
      <c r="P68" s="159">
        <v>9.6</v>
      </c>
      <c r="Q68" s="159">
        <f t="shared" si="30"/>
        <v>152.30000000000001</v>
      </c>
      <c r="R68" s="159">
        <v>198.89999999999998</v>
      </c>
      <c r="S68" s="159">
        <f t="shared" si="31"/>
        <v>76.571141277023642</v>
      </c>
      <c r="T68" s="159">
        <v>343</v>
      </c>
      <c r="U68" s="162">
        <f t="shared" si="3"/>
        <v>44.402332361516038</v>
      </c>
      <c r="V68" s="244"/>
    </row>
    <row r="69" spans="1:22" ht="13.5" customHeight="1" x14ac:dyDescent="0.2">
      <c r="A69" s="157"/>
      <c r="B69" s="146"/>
      <c r="C69" s="705"/>
      <c r="D69" s="347" t="s">
        <v>74</v>
      </c>
      <c r="E69" s="159">
        <f t="shared" ref="E69:P69" si="34">+E67-E68</f>
        <v>53.8</v>
      </c>
      <c r="F69" s="159">
        <f t="shared" si="34"/>
        <v>66.400000000000006</v>
      </c>
      <c r="G69" s="159">
        <f t="shared" si="34"/>
        <v>57.099999999999994</v>
      </c>
      <c r="H69" s="159">
        <f t="shared" si="34"/>
        <v>96.8</v>
      </c>
      <c r="I69" s="159">
        <f t="shared" si="34"/>
        <v>116.89999999999999</v>
      </c>
      <c r="J69" s="159">
        <f t="shared" si="34"/>
        <v>62.599999999999994</v>
      </c>
      <c r="K69" s="159">
        <f t="shared" si="34"/>
        <v>80.400000000000006</v>
      </c>
      <c r="L69" s="159">
        <f t="shared" si="34"/>
        <v>53.9</v>
      </c>
      <c r="M69" s="159">
        <f t="shared" si="34"/>
        <v>42.4</v>
      </c>
      <c r="N69" s="159">
        <f t="shared" si="34"/>
        <v>36.299999999999997</v>
      </c>
      <c r="O69" s="159">
        <f t="shared" si="34"/>
        <v>32.1</v>
      </c>
      <c r="P69" s="159">
        <f t="shared" si="34"/>
        <v>51.699999999999996</v>
      </c>
      <c r="Q69" s="159">
        <f t="shared" si="30"/>
        <v>750.4</v>
      </c>
      <c r="R69" s="159">
        <v>680.5</v>
      </c>
      <c r="S69" s="159">
        <f t="shared" si="31"/>
        <v>110.27185892725937</v>
      </c>
      <c r="T69" s="159">
        <v>1282.2000000000003</v>
      </c>
      <c r="U69" s="162">
        <f t="shared" ref="U69:U132" si="35">IF(Q69=0,"－",Q69/T69*100)</f>
        <v>58.524411168304461</v>
      </c>
      <c r="V69" s="244"/>
    </row>
    <row r="70" spans="1:22" ht="13.5" customHeight="1" x14ac:dyDescent="0.2">
      <c r="A70" s="157"/>
      <c r="B70" s="161"/>
      <c r="C70" s="705"/>
      <c r="D70" s="347" t="s">
        <v>75</v>
      </c>
      <c r="E70" s="159">
        <f t="shared" ref="E70:P70" si="36">+E67-E71</f>
        <v>63.199999999999996</v>
      </c>
      <c r="F70" s="159">
        <f t="shared" si="36"/>
        <v>78.5</v>
      </c>
      <c r="G70" s="159">
        <f t="shared" si="36"/>
        <v>66.399999999999991</v>
      </c>
      <c r="H70" s="159">
        <f t="shared" si="36"/>
        <v>115.5</v>
      </c>
      <c r="I70" s="159">
        <f t="shared" si="36"/>
        <v>142.29999999999998</v>
      </c>
      <c r="J70" s="159">
        <f t="shared" si="36"/>
        <v>74.599999999999994</v>
      </c>
      <c r="K70" s="159">
        <f t="shared" si="36"/>
        <v>97.399999999999991</v>
      </c>
      <c r="L70" s="159">
        <f t="shared" si="36"/>
        <v>65.399999999999991</v>
      </c>
      <c r="M70" s="159">
        <f t="shared" si="36"/>
        <v>51.599999999999994</v>
      </c>
      <c r="N70" s="159">
        <f t="shared" si="36"/>
        <v>44.1</v>
      </c>
      <c r="O70" s="159">
        <f t="shared" si="36"/>
        <v>38.4</v>
      </c>
      <c r="P70" s="159">
        <f t="shared" si="36"/>
        <v>61.3</v>
      </c>
      <c r="Q70" s="159">
        <f t="shared" si="30"/>
        <v>898.69999999999993</v>
      </c>
      <c r="R70" s="159">
        <v>873.6</v>
      </c>
      <c r="S70" s="159">
        <f t="shared" si="31"/>
        <v>102.87316849816848</v>
      </c>
      <c r="T70" s="159">
        <v>1612.4</v>
      </c>
      <c r="U70" s="162">
        <f t="shared" si="35"/>
        <v>55.73678987844206</v>
      </c>
      <c r="V70" s="244"/>
    </row>
    <row r="71" spans="1:22" ht="13.5" customHeight="1" x14ac:dyDescent="0.2">
      <c r="A71" s="157"/>
      <c r="B71" s="161"/>
      <c r="C71" s="705"/>
      <c r="D71" s="347" t="s">
        <v>76</v>
      </c>
      <c r="E71" s="159">
        <v>0.2</v>
      </c>
      <c r="F71" s="159">
        <v>0</v>
      </c>
      <c r="G71" s="159">
        <v>0.2</v>
      </c>
      <c r="H71" s="159">
        <v>1</v>
      </c>
      <c r="I71" s="159">
        <v>0.3</v>
      </c>
      <c r="J71" s="159">
        <v>0</v>
      </c>
      <c r="K71" s="159">
        <v>1.4</v>
      </c>
      <c r="L71" s="159">
        <v>0.4</v>
      </c>
      <c r="M71" s="159">
        <v>0.2</v>
      </c>
      <c r="N71" s="159">
        <v>0.3</v>
      </c>
      <c r="O71" s="159">
        <v>0</v>
      </c>
      <c r="P71" s="159">
        <v>0</v>
      </c>
      <c r="Q71" s="159">
        <f t="shared" si="30"/>
        <v>3.9999999999999996</v>
      </c>
      <c r="R71" s="159">
        <v>5.8</v>
      </c>
      <c r="S71" s="159">
        <f t="shared" si="31"/>
        <v>68.965517241379303</v>
      </c>
      <c r="T71" s="159">
        <v>12.799999999999999</v>
      </c>
      <c r="U71" s="162">
        <f t="shared" si="35"/>
        <v>31.25</v>
      </c>
      <c r="V71" s="244"/>
    </row>
    <row r="72" spans="1:22" ht="13.5" customHeight="1" thickBot="1" x14ac:dyDescent="0.25">
      <c r="A72" s="157"/>
      <c r="B72" s="161"/>
      <c r="C72" s="706"/>
      <c r="D72" s="348" t="s">
        <v>77</v>
      </c>
      <c r="E72" s="160">
        <v>0.4</v>
      </c>
      <c r="F72" s="160">
        <v>0</v>
      </c>
      <c r="G72" s="160">
        <v>0.2</v>
      </c>
      <c r="H72" s="160">
        <v>1</v>
      </c>
      <c r="I72" s="160">
        <v>0.3</v>
      </c>
      <c r="J72" s="160">
        <v>0</v>
      </c>
      <c r="K72" s="160">
        <v>1.4</v>
      </c>
      <c r="L72" s="160">
        <v>0.4</v>
      </c>
      <c r="M72" s="160">
        <v>0.2</v>
      </c>
      <c r="N72" s="160">
        <v>0.6</v>
      </c>
      <c r="O72" s="160">
        <v>0</v>
      </c>
      <c r="P72" s="160">
        <v>0</v>
      </c>
      <c r="Q72" s="160">
        <f t="shared" si="30"/>
        <v>4.5</v>
      </c>
      <c r="R72" s="160">
        <v>5.8999999999999995</v>
      </c>
      <c r="S72" s="160">
        <f t="shared" si="31"/>
        <v>76.27118644067798</v>
      </c>
      <c r="T72" s="160">
        <v>14.1</v>
      </c>
      <c r="U72" s="168">
        <f t="shared" si="35"/>
        <v>31.914893617021278</v>
      </c>
      <c r="V72" s="244"/>
    </row>
    <row r="73" spans="1:22" ht="13.5" customHeight="1" x14ac:dyDescent="0.2">
      <c r="A73" s="157"/>
      <c r="B73" s="161"/>
      <c r="C73" s="704" t="s">
        <v>125</v>
      </c>
      <c r="D73" s="346" t="s">
        <v>72</v>
      </c>
      <c r="E73" s="158">
        <v>12.7</v>
      </c>
      <c r="F73" s="158">
        <v>14</v>
      </c>
      <c r="G73" s="158">
        <v>10.1</v>
      </c>
      <c r="H73" s="158">
        <v>15.3</v>
      </c>
      <c r="I73" s="158">
        <v>16.3</v>
      </c>
      <c r="J73" s="158">
        <v>9.9</v>
      </c>
      <c r="K73" s="158">
        <v>14.1</v>
      </c>
      <c r="L73" s="158">
        <v>12</v>
      </c>
      <c r="M73" s="158">
        <v>13.1</v>
      </c>
      <c r="N73" s="158">
        <v>23.2</v>
      </c>
      <c r="O73" s="158">
        <v>17.8</v>
      </c>
      <c r="P73" s="158">
        <v>16.7</v>
      </c>
      <c r="Q73" s="158">
        <f t="shared" si="30"/>
        <v>175.2</v>
      </c>
      <c r="R73" s="158">
        <v>179.5</v>
      </c>
      <c r="S73" s="158">
        <f t="shared" si="31"/>
        <v>97.604456824512525</v>
      </c>
      <c r="T73" s="158">
        <v>174.79999999999998</v>
      </c>
      <c r="U73" s="167">
        <f t="shared" si="35"/>
        <v>100.22883295194509</v>
      </c>
      <c r="V73" s="244"/>
    </row>
    <row r="74" spans="1:22" ht="13.5" customHeight="1" x14ac:dyDescent="0.2">
      <c r="A74" s="157"/>
      <c r="B74" s="161"/>
      <c r="C74" s="705"/>
      <c r="D74" s="347" t="s">
        <v>73</v>
      </c>
      <c r="E74" s="159">
        <v>0</v>
      </c>
      <c r="F74" s="159">
        <v>0</v>
      </c>
      <c r="G74" s="159">
        <v>0</v>
      </c>
      <c r="H74" s="159">
        <v>0</v>
      </c>
      <c r="I74" s="159">
        <v>0.1</v>
      </c>
      <c r="J74" s="159">
        <v>0</v>
      </c>
      <c r="K74" s="159">
        <v>0.1</v>
      </c>
      <c r="L74" s="159">
        <v>0.1</v>
      </c>
      <c r="M74" s="159">
        <v>0.1</v>
      </c>
      <c r="N74" s="159">
        <v>0.1</v>
      </c>
      <c r="O74" s="159">
        <v>0</v>
      </c>
      <c r="P74" s="159">
        <v>0</v>
      </c>
      <c r="Q74" s="159">
        <f t="shared" si="30"/>
        <v>0.5</v>
      </c>
      <c r="R74" s="159">
        <v>0.89999999999999991</v>
      </c>
      <c r="S74" s="159">
        <f t="shared" si="31"/>
        <v>55.555555555555557</v>
      </c>
      <c r="T74" s="159">
        <v>0.99999999999999989</v>
      </c>
      <c r="U74" s="162">
        <f t="shared" si="35"/>
        <v>50.000000000000014</v>
      </c>
      <c r="V74" s="244"/>
    </row>
    <row r="75" spans="1:22" ht="13.5" customHeight="1" x14ac:dyDescent="0.2">
      <c r="A75" s="157"/>
      <c r="B75" s="161"/>
      <c r="C75" s="705"/>
      <c r="D75" s="347" t="s">
        <v>74</v>
      </c>
      <c r="E75" s="159">
        <f t="shared" ref="E75:P75" si="37">+E73-E74</f>
        <v>12.7</v>
      </c>
      <c r="F75" s="159">
        <f t="shared" si="37"/>
        <v>14</v>
      </c>
      <c r="G75" s="159">
        <f t="shared" si="37"/>
        <v>10.1</v>
      </c>
      <c r="H75" s="159">
        <f t="shared" si="37"/>
        <v>15.3</v>
      </c>
      <c r="I75" s="159">
        <f t="shared" si="37"/>
        <v>16.2</v>
      </c>
      <c r="J75" s="159">
        <f t="shared" si="37"/>
        <v>9.9</v>
      </c>
      <c r="K75" s="159">
        <f t="shared" si="37"/>
        <v>14</v>
      </c>
      <c r="L75" s="159">
        <f t="shared" si="37"/>
        <v>11.9</v>
      </c>
      <c r="M75" s="159">
        <f t="shared" si="37"/>
        <v>13</v>
      </c>
      <c r="N75" s="159">
        <f t="shared" si="37"/>
        <v>23.099999999999998</v>
      </c>
      <c r="O75" s="159">
        <f t="shared" si="37"/>
        <v>17.8</v>
      </c>
      <c r="P75" s="159">
        <f t="shared" si="37"/>
        <v>16.7</v>
      </c>
      <c r="Q75" s="159">
        <f t="shared" si="30"/>
        <v>174.70000000000002</v>
      </c>
      <c r="R75" s="159">
        <v>178.59999999999997</v>
      </c>
      <c r="S75" s="159">
        <f t="shared" si="31"/>
        <v>97.816349384098572</v>
      </c>
      <c r="T75" s="159">
        <v>173.8</v>
      </c>
      <c r="U75" s="162">
        <f t="shared" si="35"/>
        <v>100.51783659378597</v>
      </c>
      <c r="V75" s="244"/>
    </row>
    <row r="76" spans="1:22" ht="13.5" customHeight="1" x14ac:dyDescent="0.2">
      <c r="A76" s="157"/>
      <c r="B76" s="161"/>
      <c r="C76" s="705"/>
      <c r="D76" s="347" t="s">
        <v>75</v>
      </c>
      <c r="E76" s="159">
        <f t="shared" ref="E76:P76" si="38">+E73-E77</f>
        <v>12.5</v>
      </c>
      <c r="F76" s="159">
        <f t="shared" si="38"/>
        <v>13.8</v>
      </c>
      <c r="G76" s="159">
        <f t="shared" si="38"/>
        <v>10</v>
      </c>
      <c r="H76" s="159">
        <f t="shared" si="38"/>
        <v>15</v>
      </c>
      <c r="I76" s="159">
        <f t="shared" si="38"/>
        <v>15.8</v>
      </c>
      <c r="J76" s="159">
        <f t="shared" si="38"/>
        <v>9.7000000000000011</v>
      </c>
      <c r="K76" s="159">
        <f t="shared" si="38"/>
        <v>13.7</v>
      </c>
      <c r="L76" s="159">
        <f t="shared" si="38"/>
        <v>11.6</v>
      </c>
      <c r="M76" s="159">
        <f t="shared" si="38"/>
        <v>12.6</v>
      </c>
      <c r="N76" s="159">
        <f t="shared" si="38"/>
        <v>22.599999999999998</v>
      </c>
      <c r="O76" s="159">
        <f t="shared" si="38"/>
        <v>17.600000000000001</v>
      </c>
      <c r="P76" s="159">
        <f t="shared" si="38"/>
        <v>16.399999999999999</v>
      </c>
      <c r="Q76" s="159">
        <f t="shared" si="30"/>
        <v>171.29999999999998</v>
      </c>
      <c r="R76" s="159">
        <v>175.3</v>
      </c>
      <c r="S76" s="159">
        <f t="shared" si="31"/>
        <v>97.718197375926962</v>
      </c>
      <c r="T76" s="159">
        <v>168.9</v>
      </c>
      <c r="U76" s="162">
        <f t="shared" si="35"/>
        <v>101.42095914742451</v>
      </c>
      <c r="V76" s="244"/>
    </row>
    <row r="77" spans="1:22" ht="13.5" customHeight="1" x14ac:dyDescent="0.2">
      <c r="A77" s="157"/>
      <c r="B77" s="146"/>
      <c r="C77" s="705"/>
      <c r="D77" s="347" t="s">
        <v>76</v>
      </c>
      <c r="E77" s="159">
        <v>0.2</v>
      </c>
      <c r="F77" s="159">
        <v>0.2</v>
      </c>
      <c r="G77" s="159">
        <v>0.1</v>
      </c>
      <c r="H77" s="159">
        <v>0.3</v>
      </c>
      <c r="I77" s="159">
        <v>0.5</v>
      </c>
      <c r="J77" s="159">
        <v>0.2</v>
      </c>
      <c r="K77" s="159">
        <v>0.4</v>
      </c>
      <c r="L77" s="159">
        <v>0.4</v>
      </c>
      <c r="M77" s="159">
        <v>0.5</v>
      </c>
      <c r="N77" s="159">
        <v>0.6</v>
      </c>
      <c r="O77" s="159">
        <v>0.2</v>
      </c>
      <c r="P77" s="159">
        <v>0.3</v>
      </c>
      <c r="Q77" s="159">
        <f t="shared" si="30"/>
        <v>3.9</v>
      </c>
      <c r="R77" s="159">
        <v>4.1999999999999993</v>
      </c>
      <c r="S77" s="159">
        <f t="shared" si="31"/>
        <v>92.857142857142875</v>
      </c>
      <c r="T77" s="159">
        <v>5.9</v>
      </c>
      <c r="U77" s="162">
        <f t="shared" si="35"/>
        <v>66.101694915254228</v>
      </c>
      <c r="V77" s="244"/>
    </row>
    <row r="78" spans="1:22" ht="13.5" customHeight="1" thickBot="1" x14ac:dyDescent="0.25">
      <c r="A78" s="157"/>
      <c r="B78" s="146"/>
      <c r="C78" s="706"/>
      <c r="D78" s="348" t="s">
        <v>77</v>
      </c>
      <c r="E78" s="160">
        <v>0.2</v>
      </c>
      <c r="F78" s="160">
        <v>0.2</v>
      </c>
      <c r="G78" s="160">
        <v>0.1</v>
      </c>
      <c r="H78" s="160">
        <v>0.3</v>
      </c>
      <c r="I78" s="160">
        <v>0.5</v>
      </c>
      <c r="J78" s="160">
        <v>0.2</v>
      </c>
      <c r="K78" s="160">
        <v>0.4</v>
      </c>
      <c r="L78" s="160">
        <v>0.4</v>
      </c>
      <c r="M78" s="160">
        <v>0.5</v>
      </c>
      <c r="N78" s="160">
        <v>0.6</v>
      </c>
      <c r="O78" s="160">
        <v>0.2</v>
      </c>
      <c r="P78" s="160">
        <v>0.3</v>
      </c>
      <c r="Q78" s="160">
        <f t="shared" si="30"/>
        <v>3.9</v>
      </c>
      <c r="R78" s="160">
        <v>4.1999999999999993</v>
      </c>
      <c r="S78" s="160">
        <f t="shared" si="31"/>
        <v>92.857142857142875</v>
      </c>
      <c r="T78" s="160">
        <v>5.9</v>
      </c>
      <c r="U78" s="168">
        <f t="shared" si="35"/>
        <v>66.101694915254228</v>
      </c>
      <c r="V78" s="244"/>
    </row>
    <row r="79" spans="1:22" ht="13.5" customHeight="1" x14ac:dyDescent="0.2">
      <c r="A79" s="157"/>
      <c r="B79" s="146"/>
      <c r="C79" s="704" t="s">
        <v>126</v>
      </c>
      <c r="D79" s="346" t="s">
        <v>72</v>
      </c>
      <c r="E79" s="158">
        <v>52</v>
      </c>
      <c r="F79" s="158">
        <v>63.5</v>
      </c>
      <c r="G79" s="158">
        <v>61</v>
      </c>
      <c r="H79" s="158">
        <v>95.5</v>
      </c>
      <c r="I79" s="158">
        <v>105.2</v>
      </c>
      <c r="J79" s="158">
        <v>76.2</v>
      </c>
      <c r="K79" s="158">
        <v>83.2</v>
      </c>
      <c r="L79" s="158">
        <v>57.3</v>
      </c>
      <c r="M79" s="158">
        <v>38.200000000000003</v>
      </c>
      <c r="N79" s="158">
        <v>28.9</v>
      </c>
      <c r="O79" s="158">
        <v>22.6</v>
      </c>
      <c r="P79" s="158">
        <v>43.2</v>
      </c>
      <c r="Q79" s="158">
        <f t="shared" si="30"/>
        <v>726.80000000000007</v>
      </c>
      <c r="R79" s="158">
        <v>733</v>
      </c>
      <c r="S79" s="158">
        <f t="shared" si="31"/>
        <v>99.154160982264671</v>
      </c>
      <c r="T79" s="158">
        <v>931.30000000000007</v>
      </c>
      <c r="U79" s="167">
        <f t="shared" si="35"/>
        <v>78.041447439063674</v>
      </c>
      <c r="V79" s="244"/>
    </row>
    <row r="80" spans="1:22" ht="13.5" customHeight="1" x14ac:dyDescent="0.2">
      <c r="A80" s="157"/>
      <c r="B80" s="146"/>
      <c r="C80" s="705"/>
      <c r="D80" s="347" t="s">
        <v>73</v>
      </c>
      <c r="E80" s="159">
        <v>4.5999999999999996</v>
      </c>
      <c r="F80" s="159">
        <v>5.4</v>
      </c>
      <c r="G80" s="159">
        <v>5.3</v>
      </c>
      <c r="H80" s="159">
        <v>8.3000000000000007</v>
      </c>
      <c r="I80" s="159">
        <v>9.8000000000000007</v>
      </c>
      <c r="J80" s="159">
        <v>7</v>
      </c>
      <c r="K80" s="159">
        <v>7.3</v>
      </c>
      <c r="L80" s="159">
        <v>4.8</v>
      </c>
      <c r="M80" s="159">
        <v>3.2</v>
      </c>
      <c r="N80" s="159">
        <v>2.5</v>
      </c>
      <c r="O80" s="159">
        <v>2.1</v>
      </c>
      <c r="P80" s="159">
        <v>3.8</v>
      </c>
      <c r="Q80" s="159">
        <f t="shared" si="30"/>
        <v>64.100000000000009</v>
      </c>
      <c r="R80" s="159">
        <v>67.800000000000011</v>
      </c>
      <c r="S80" s="159">
        <f t="shared" si="31"/>
        <v>94.542772861356923</v>
      </c>
      <c r="T80" s="159">
        <v>84.7</v>
      </c>
      <c r="U80" s="162">
        <f t="shared" si="35"/>
        <v>75.678866587957501</v>
      </c>
      <c r="V80" s="244"/>
    </row>
    <row r="81" spans="1:22" ht="13.5" customHeight="1" x14ac:dyDescent="0.2">
      <c r="A81" s="157"/>
      <c r="B81" s="146"/>
      <c r="C81" s="705"/>
      <c r="D81" s="347" t="s">
        <v>74</v>
      </c>
      <c r="E81" s="159">
        <f t="shared" ref="E81:P81" si="39">+E79-E80</f>
        <v>47.4</v>
      </c>
      <c r="F81" s="159">
        <f t="shared" si="39"/>
        <v>58.1</v>
      </c>
      <c r="G81" s="159">
        <f t="shared" si="39"/>
        <v>55.7</v>
      </c>
      <c r="H81" s="159">
        <f t="shared" si="39"/>
        <v>87.2</v>
      </c>
      <c r="I81" s="159">
        <f t="shared" si="39"/>
        <v>95.4</v>
      </c>
      <c r="J81" s="159">
        <f t="shared" si="39"/>
        <v>69.2</v>
      </c>
      <c r="K81" s="159">
        <f t="shared" si="39"/>
        <v>75.900000000000006</v>
      </c>
      <c r="L81" s="159">
        <f t="shared" si="39"/>
        <v>52.5</v>
      </c>
      <c r="M81" s="159">
        <f t="shared" si="39"/>
        <v>35</v>
      </c>
      <c r="N81" s="159">
        <f t="shared" si="39"/>
        <v>26.4</v>
      </c>
      <c r="O81" s="159">
        <f t="shared" si="39"/>
        <v>20.5</v>
      </c>
      <c r="P81" s="159">
        <f t="shared" si="39"/>
        <v>39.400000000000006</v>
      </c>
      <c r="Q81" s="159">
        <f t="shared" si="30"/>
        <v>662.69999999999993</v>
      </c>
      <c r="R81" s="159">
        <v>665.2</v>
      </c>
      <c r="S81" s="159">
        <f t="shared" si="31"/>
        <v>99.62417318099817</v>
      </c>
      <c r="T81" s="159">
        <v>846.60000000000014</v>
      </c>
      <c r="U81" s="162">
        <f t="shared" si="35"/>
        <v>78.27781715095675</v>
      </c>
      <c r="V81" s="244"/>
    </row>
    <row r="82" spans="1:22" ht="13.5" customHeight="1" x14ac:dyDescent="0.2">
      <c r="A82" s="157"/>
      <c r="B82" s="146"/>
      <c r="C82" s="705"/>
      <c r="D82" s="347" t="s">
        <v>75</v>
      </c>
      <c r="E82" s="159">
        <f t="shared" ref="E82:P82" si="40">+E79-E83</f>
        <v>50.8</v>
      </c>
      <c r="F82" s="159">
        <f t="shared" si="40"/>
        <v>62</v>
      </c>
      <c r="G82" s="159">
        <f t="shared" si="40"/>
        <v>59.9</v>
      </c>
      <c r="H82" s="159">
        <f t="shared" si="40"/>
        <v>90.9</v>
      </c>
      <c r="I82" s="159">
        <f t="shared" si="40"/>
        <v>98.600000000000009</v>
      </c>
      <c r="J82" s="159">
        <f t="shared" si="40"/>
        <v>75</v>
      </c>
      <c r="K82" s="159">
        <f t="shared" si="40"/>
        <v>81.2</v>
      </c>
      <c r="L82" s="159">
        <f t="shared" si="40"/>
        <v>54.9</v>
      </c>
      <c r="M82" s="159">
        <f t="shared" si="40"/>
        <v>36.400000000000006</v>
      </c>
      <c r="N82" s="159">
        <f t="shared" si="40"/>
        <v>27.799999999999997</v>
      </c>
      <c r="O82" s="159">
        <f t="shared" si="40"/>
        <v>22.3</v>
      </c>
      <c r="P82" s="159">
        <f t="shared" si="40"/>
        <v>42.300000000000004</v>
      </c>
      <c r="Q82" s="159">
        <f t="shared" si="30"/>
        <v>702.09999999999991</v>
      </c>
      <c r="R82" s="159">
        <v>713.8</v>
      </c>
      <c r="S82" s="159">
        <f t="shared" si="31"/>
        <v>98.360885402073407</v>
      </c>
      <c r="T82" s="159">
        <v>907.4</v>
      </c>
      <c r="U82" s="162">
        <f t="shared" si="35"/>
        <v>77.374917346264041</v>
      </c>
      <c r="V82" s="244"/>
    </row>
    <row r="83" spans="1:22" ht="13.5" customHeight="1" x14ac:dyDescent="0.2">
      <c r="A83" s="157"/>
      <c r="B83" s="146"/>
      <c r="C83" s="705"/>
      <c r="D83" s="347" t="s">
        <v>76</v>
      </c>
      <c r="E83" s="159">
        <v>1.2</v>
      </c>
      <c r="F83" s="159">
        <v>1.5</v>
      </c>
      <c r="G83" s="159">
        <v>1.1000000000000001</v>
      </c>
      <c r="H83" s="159">
        <v>4.5999999999999996</v>
      </c>
      <c r="I83" s="159">
        <v>6.6</v>
      </c>
      <c r="J83" s="159">
        <v>1.2</v>
      </c>
      <c r="K83" s="159">
        <v>2</v>
      </c>
      <c r="L83" s="159">
        <v>2.4</v>
      </c>
      <c r="M83" s="159">
        <v>1.8</v>
      </c>
      <c r="N83" s="159">
        <v>1.1000000000000001</v>
      </c>
      <c r="O83" s="159">
        <v>0.3</v>
      </c>
      <c r="P83" s="159">
        <v>0.9</v>
      </c>
      <c r="Q83" s="159">
        <f t="shared" si="30"/>
        <v>24.7</v>
      </c>
      <c r="R83" s="159">
        <v>19.2</v>
      </c>
      <c r="S83" s="159">
        <f t="shared" si="31"/>
        <v>128.64583333333331</v>
      </c>
      <c r="T83" s="159">
        <v>23.9</v>
      </c>
      <c r="U83" s="162">
        <f t="shared" si="35"/>
        <v>103.34728033472804</v>
      </c>
      <c r="V83" s="244"/>
    </row>
    <row r="84" spans="1:22" ht="13.5" customHeight="1" thickBot="1" x14ac:dyDescent="0.25">
      <c r="A84" s="157"/>
      <c r="B84" s="146"/>
      <c r="C84" s="706"/>
      <c r="D84" s="348" t="s">
        <v>77</v>
      </c>
      <c r="E84" s="160">
        <v>1.2</v>
      </c>
      <c r="F84" s="160">
        <v>1.6</v>
      </c>
      <c r="G84" s="160">
        <v>1.1000000000000001</v>
      </c>
      <c r="H84" s="160">
        <v>5</v>
      </c>
      <c r="I84" s="160">
        <v>7.3</v>
      </c>
      <c r="J84" s="160">
        <v>1.3</v>
      </c>
      <c r="K84" s="160">
        <v>2.7</v>
      </c>
      <c r="L84" s="160">
        <v>3.4</v>
      </c>
      <c r="M84" s="160">
        <v>1.9</v>
      </c>
      <c r="N84" s="160">
        <v>1.2</v>
      </c>
      <c r="O84" s="160">
        <v>0.3</v>
      </c>
      <c r="P84" s="160">
        <v>0.9</v>
      </c>
      <c r="Q84" s="160">
        <f t="shared" si="30"/>
        <v>27.899999999999995</v>
      </c>
      <c r="R84" s="160">
        <v>19.899999999999999</v>
      </c>
      <c r="S84" s="160">
        <f t="shared" si="31"/>
        <v>140.2010050251256</v>
      </c>
      <c r="T84" s="160">
        <v>31.7</v>
      </c>
      <c r="U84" s="168">
        <f t="shared" si="35"/>
        <v>88.012618296529951</v>
      </c>
      <c r="V84" s="244"/>
    </row>
    <row r="85" spans="1:22" ht="13.5" customHeight="1" x14ac:dyDescent="0.2">
      <c r="A85" s="157"/>
      <c r="B85" s="146"/>
      <c r="C85" s="704" t="s">
        <v>127</v>
      </c>
      <c r="D85" s="346" t="s">
        <v>72</v>
      </c>
      <c r="E85" s="158">
        <v>20.5</v>
      </c>
      <c r="F85" s="158">
        <v>22.1</v>
      </c>
      <c r="G85" s="158">
        <v>23.1</v>
      </c>
      <c r="H85" s="158">
        <v>26.4</v>
      </c>
      <c r="I85" s="158">
        <v>24.8</v>
      </c>
      <c r="J85" s="158">
        <v>22.6</v>
      </c>
      <c r="K85" s="158">
        <v>24.4</v>
      </c>
      <c r="L85" s="158">
        <v>18.600000000000001</v>
      </c>
      <c r="M85" s="158">
        <v>12.3</v>
      </c>
      <c r="N85" s="158">
        <v>11.8</v>
      </c>
      <c r="O85" s="158">
        <v>8.1999999999999993</v>
      </c>
      <c r="P85" s="158">
        <v>13.8</v>
      </c>
      <c r="Q85" s="158">
        <f t="shared" si="30"/>
        <v>228.60000000000002</v>
      </c>
      <c r="R85" s="158">
        <v>230.90000000000003</v>
      </c>
      <c r="S85" s="158">
        <f t="shared" si="31"/>
        <v>99.003897791251617</v>
      </c>
      <c r="T85" s="158">
        <v>277.59999999999997</v>
      </c>
      <c r="U85" s="167">
        <f t="shared" si="35"/>
        <v>82.348703170028841</v>
      </c>
      <c r="V85" s="244"/>
    </row>
    <row r="86" spans="1:22" ht="13.5" customHeight="1" x14ac:dyDescent="0.2">
      <c r="A86" s="157"/>
      <c r="B86" s="146"/>
      <c r="C86" s="705"/>
      <c r="D86" s="347" t="s">
        <v>73</v>
      </c>
      <c r="E86" s="159">
        <v>0</v>
      </c>
      <c r="F86" s="159">
        <v>0</v>
      </c>
      <c r="G86" s="159">
        <v>0</v>
      </c>
      <c r="H86" s="159">
        <v>0</v>
      </c>
      <c r="I86" s="159">
        <v>0</v>
      </c>
      <c r="J86" s="159">
        <v>0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f t="shared" si="30"/>
        <v>0</v>
      </c>
      <c r="R86" s="159">
        <v>0</v>
      </c>
      <c r="S86" s="352" t="str">
        <f t="shared" si="31"/>
        <v>－</v>
      </c>
      <c r="T86" s="159">
        <v>0</v>
      </c>
      <c r="U86" s="162" t="str">
        <f t="shared" si="35"/>
        <v>－</v>
      </c>
      <c r="V86" s="245"/>
    </row>
    <row r="87" spans="1:22" ht="13.5" customHeight="1" x14ac:dyDescent="0.2">
      <c r="A87" s="157"/>
      <c r="B87" s="146"/>
      <c r="C87" s="705"/>
      <c r="D87" s="347" t="s">
        <v>74</v>
      </c>
      <c r="E87" s="159">
        <f t="shared" ref="E87:P87" si="41">+E85-E86</f>
        <v>20.5</v>
      </c>
      <c r="F87" s="159">
        <f t="shared" si="41"/>
        <v>22.1</v>
      </c>
      <c r="G87" s="159">
        <f t="shared" si="41"/>
        <v>23.1</v>
      </c>
      <c r="H87" s="159">
        <f t="shared" si="41"/>
        <v>26.4</v>
      </c>
      <c r="I87" s="159">
        <f t="shared" si="41"/>
        <v>24.8</v>
      </c>
      <c r="J87" s="159">
        <f t="shared" si="41"/>
        <v>22.6</v>
      </c>
      <c r="K87" s="159">
        <f t="shared" si="41"/>
        <v>24.4</v>
      </c>
      <c r="L87" s="159">
        <f t="shared" si="41"/>
        <v>18.600000000000001</v>
      </c>
      <c r="M87" s="159">
        <f t="shared" si="41"/>
        <v>12.3</v>
      </c>
      <c r="N87" s="159">
        <f t="shared" si="41"/>
        <v>11.8</v>
      </c>
      <c r="O87" s="159">
        <f t="shared" si="41"/>
        <v>8.1999999999999993</v>
      </c>
      <c r="P87" s="159">
        <f t="shared" si="41"/>
        <v>13.8</v>
      </c>
      <c r="Q87" s="159">
        <f t="shared" si="30"/>
        <v>228.60000000000002</v>
      </c>
      <c r="R87" s="159">
        <v>230.90000000000003</v>
      </c>
      <c r="S87" s="159">
        <f t="shared" si="31"/>
        <v>99.003897791251617</v>
      </c>
      <c r="T87" s="159">
        <v>277.59999999999997</v>
      </c>
      <c r="U87" s="162">
        <f t="shared" si="35"/>
        <v>82.348703170028841</v>
      </c>
      <c r="V87" s="244"/>
    </row>
    <row r="88" spans="1:22" ht="13.5" customHeight="1" x14ac:dyDescent="0.2">
      <c r="A88" s="157"/>
      <c r="B88" s="146"/>
      <c r="C88" s="705"/>
      <c r="D88" s="347" t="s">
        <v>75</v>
      </c>
      <c r="E88" s="159">
        <f t="shared" ref="E88:P88" si="42">+E85-E89</f>
        <v>18.600000000000001</v>
      </c>
      <c r="F88" s="159">
        <f t="shared" si="42"/>
        <v>20.900000000000002</v>
      </c>
      <c r="G88" s="159">
        <f t="shared" si="42"/>
        <v>22</v>
      </c>
      <c r="H88" s="159">
        <f t="shared" si="42"/>
        <v>22.599999999999998</v>
      </c>
      <c r="I88" s="159">
        <f t="shared" si="42"/>
        <v>21.900000000000002</v>
      </c>
      <c r="J88" s="159">
        <f t="shared" si="42"/>
        <v>22.200000000000003</v>
      </c>
      <c r="K88" s="159">
        <f t="shared" si="42"/>
        <v>22.299999999999997</v>
      </c>
      <c r="L88" s="159">
        <f t="shared" si="42"/>
        <v>17.5</v>
      </c>
      <c r="M88" s="159">
        <f t="shared" si="42"/>
        <v>11.5</v>
      </c>
      <c r="N88" s="159">
        <f t="shared" si="42"/>
        <v>11.100000000000001</v>
      </c>
      <c r="O88" s="159">
        <f t="shared" si="42"/>
        <v>7.8999999999999995</v>
      </c>
      <c r="P88" s="159">
        <f t="shared" si="42"/>
        <v>13.200000000000001</v>
      </c>
      <c r="Q88" s="159">
        <f t="shared" si="30"/>
        <v>211.7</v>
      </c>
      <c r="R88" s="159">
        <v>214.70000000000002</v>
      </c>
      <c r="S88" s="159">
        <f t="shared" si="31"/>
        <v>98.602701443875162</v>
      </c>
      <c r="T88" s="159">
        <v>253.60000000000002</v>
      </c>
      <c r="U88" s="162">
        <f t="shared" si="35"/>
        <v>83.477917981072551</v>
      </c>
      <c r="V88" s="244"/>
    </row>
    <row r="89" spans="1:22" ht="13.5" customHeight="1" x14ac:dyDescent="0.2">
      <c r="A89" s="157"/>
      <c r="B89" s="146"/>
      <c r="C89" s="705"/>
      <c r="D89" s="347" t="s">
        <v>76</v>
      </c>
      <c r="E89" s="159">
        <v>1.9</v>
      </c>
      <c r="F89" s="159">
        <v>1.2</v>
      </c>
      <c r="G89" s="159">
        <v>1.1000000000000001</v>
      </c>
      <c r="H89" s="159">
        <v>3.8</v>
      </c>
      <c r="I89" s="159">
        <v>2.9</v>
      </c>
      <c r="J89" s="159">
        <v>0.4</v>
      </c>
      <c r="K89" s="159">
        <v>2.1</v>
      </c>
      <c r="L89" s="159">
        <v>1.1000000000000001</v>
      </c>
      <c r="M89" s="159">
        <v>0.8</v>
      </c>
      <c r="N89" s="159">
        <v>0.7</v>
      </c>
      <c r="O89" s="159">
        <v>0.3</v>
      </c>
      <c r="P89" s="159">
        <v>0.6</v>
      </c>
      <c r="Q89" s="159">
        <f t="shared" si="30"/>
        <v>16.899999999999999</v>
      </c>
      <c r="R89" s="159">
        <v>16.2</v>
      </c>
      <c r="S89" s="159">
        <f t="shared" si="31"/>
        <v>104.32098765432099</v>
      </c>
      <c r="T89" s="159">
        <v>23.999999999999996</v>
      </c>
      <c r="U89" s="162">
        <f t="shared" si="35"/>
        <v>70.416666666666671</v>
      </c>
      <c r="V89" s="244"/>
    </row>
    <row r="90" spans="1:22" ht="13.5" customHeight="1" thickBot="1" x14ac:dyDescent="0.25">
      <c r="A90" s="157"/>
      <c r="B90" s="146"/>
      <c r="C90" s="706"/>
      <c r="D90" s="348" t="s">
        <v>77</v>
      </c>
      <c r="E90" s="160">
        <v>1.9</v>
      </c>
      <c r="F90" s="160">
        <v>1.2</v>
      </c>
      <c r="G90" s="160">
        <v>1.1000000000000001</v>
      </c>
      <c r="H90" s="160">
        <v>3.8</v>
      </c>
      <c r="I90" s="160">
        <v>2.9</v>
      </c>
      <c r="J90" s="160">
        <v>0.4</v>
      </c>
      <c r="K90" s="160">
        <v>2.1</v>
      </c>
      <c r="L90" s="160">
        <v>1.1000000000000001</v>
      </c>
      <c r="M90" s="160">
        <v>0.8</v>
      </c>
      <c r="N90" s="160">
        <v>0.7</v>
      </c>
      <c r="O90" s="160">
        <v>0.3</v>
      </c>
      <c r="P90" s="160">
        <v>0.6</v>
      </c>
      <c r="Q90" s="160">
        <f t="shared" si="30"/>
        <v>16.899999999999999</v>
      </c>
      <c r="R90" s="160">
        <v>16.2</v>
      </c>
      <c r="S90" s="160">
        <f t="shared" si="31"/>
        <v>104.32098765432099</v>
      </c>
      <c r="T90" s="160">
        <v>23.999999999999996</v>
      </c>
      <c r="U90" s="168">
        <f t="shared" si="35"/>
        <v>70.416666666666671</v>
      </c>
      <c r="V90" s="244"/>
    </row>
    <row r="91" spans="1:22" ht="13.5" customHeight="1" x14ac:dyDescent="0.2">
      <c r="A91" s="157"/>
      <c r="B91" s="146"/>
      <c r="C91" s="704" t="s">
        <v>128</v>
      </c>
      <c r="D91" s="346" t="s">
        <v>72</v>
      </c>
      <c r="E91" s="158">
        <v>12.1</v>
      </c>
      <c r="F91" s="158">
        <v>14.9</v>
      </c>
      <c r="G91" s="158">
        <v>11.1</v>
      </c>
      <c r="H91" s="158">
        <v>17.600000000000001</v>
      </c>
      <c r="I91" s="158">
        <v>20.5</v>
      </c>
      <c r="J91" s="158">
        <v>10.4</v>
      </c>
      <c r="K91" s="158">
        <v>14.8</v>
      </c>
      <c r="L91" s="158">
        <v>11.1</v>
      </c>
      <c r="M91" s="158">
        <v>8.1999999999999993</v>
      </c>
      <c r="N91" s="158">
        <v>7.3</v>
      </c>
      <c r="O91" s="158">
        <v>6.1</v>
      </c>
      <c r="P91" s="158">
        <v>8.6999999999999993</v>
      </c>
      <c r="Q91" s="158">
        <f t="shared" si="30"/>
        <v>142.79999999999998</v>
      </c>
      <c r="R91" s="158">
        <v>152.50000000000003</v>
      </c>
      <c r="S91" s="353">
        <f t="shared" si="31"/>
        <v>93.639344262295054</v>
      </c>
      <c r="T91" s="158">
        <v>225.6</v>
      </c>
      <c r="U91" s="167">
        <f t="shared" si="35"/>
        <v>63.297872340425521</v>
      </c>
      <c r="V91" s="245"/>
    </row>
    <row r="92" spans="1:22" ht="13.5" customHeight="1" x14ac:dyDescent="0.2">
      <c r="A92" s="157"/>
      <c r="B92" s="146"/>
      <c r="C92" s="705"/>
      <c r="D92" s="347" t="s">
        <v>73</v>
      </c>
      <c r="E92" s="159">
        <v>0.1</v>
      </c>
      <c r="F92" s="159">
        <v>0.1</v>
      </c>
      <c r="G92" s="159">
        <v>0.1</v>
      </c>
      <c r="H92" s="159">
        <v>0.2</v>
      </c>
      <c r="I92" s="159">
        <v>0.2</v>
      </c>
      <c r="J92" s="159">
        <v>0.1</v>
      </c>
      <c r="K92" s="159">
        <v>0.1</v>
      </c>
      <c r="L92" s="159">
        <v>0.1</v>
      </c>
      <c r="M92" s="159">
        <v>0.1</v>
      </c>
      <c r="N92" s="159">
        <v>0.1</v>
      </c>
      <c r="O92" s="159">
        <v>0.1</v>
      </c>
      <c r="P92" s="159">
        <v>0.1</v>
      </c>
      <c r="Q92" s="159">
        <f t="shared" si="30"/>
        <v>1.4000000000000001</v>
      </c>
      <c r="R92" s="159">
        <v>1.7000000000000004</v>
      </c>
      <c r="S92" s="352">
        <f t="shared" si="31"/>
        <v>82.35294117647058</v>
      </c>
      <c r="T92" s="159">
        <v>2.5000000000000004</v>
      </c>
      <c r="U92" s="162">
        <f t="shared" si="35"/>
        <v>55.999999999999993</v>
      </c>
      <c r="V92" s="245"/>
    </row>
    <row r="93" spans="1:22" ht="13.5" customHeight="1" x14ac:dyDescent="0.2">
      <c r="A93" s="157"/>
      <c r="B93" s="146"/>
      <c r="C93" s="705"/>
      <c r="D93" s="347" t="s">
        <v>74</v>
      </c>
      <c r="E93" s="159">
        <f t="shared" ref="E93:P93" si="43">+E91-E92</f>
        <v>12</v>
      </c>
      <c r="F93" s="159">
        <f t="shared" si="43"/>
        <v>14.8</v>
      </c>
      <c r="G93" s="159">
        <f t="shared" si="43"/>
        <v>11</v>
      </c>
      <c r="H93" s="159">
        <f t="shared" si="43"/>
        <v>17.400000000000002</v>
      </c>
      <c r="I93" s="159">
        <f t="shared" si="43"/>
        <v>20.3</v>
      </c>
      <c r="J93" s="159">
        <f t="shared" si="43"/>
        <v>10.3</v>
      </c>
      <c r="K93" s="159">
        <f t="shared" si="43"/>
        <v>14.700000000000001</v>
      </c>
      <c r="L93" s="159">
        <f t="shared" si="43"/>
        <v>11</v>
      </c>
      <c r="M93" s="159">
        <f t="shared" si="43"/>
        <v>8.1</v>
      </c>
      <c r="N93" s="159">
        <f t="shared" si="43"/>
        <v>7.2</v>
      </c>
      <c r="O93" s="159">
        <f t="shared" si="43"/>
        <v>6</v>
      </c>
      <c r="P93" s="159">
        <f t="shared" si="43"/>
        <v>8.6</v>
      </c>
      <c r="Q93" s="159">
        <f t="shared" si="30"/>
        <v>141.4</v>
      </c>
      <c r="R93" s="159">
        <v>150.80000000000004</v>
      </c>
      <c r="S93" s="351">
        <f t="shared" si="31"/>
        <v>93.766578249336845</v>
      </c>
      <c r="T93" s="159">
        <v>223.10000000000005</v>
      </c>
      <c r="U93" s="162">
        <f t="shared" si="35"/>
        <v>63.379650380995059</v>
      </c>
      <c r="V93" s="245"/>
    </row>
    <row r="94" spans="1:22" ht="13.5" customHeight="1" x14ac:dyDescent="0.2">
      <c r="A94" s="157"/>
      <c r="B94" s="146"/>
      <c r="C94" s="705"/>
      <c r="D94" s="347" t="s">
        <v>75</v>
      </c>
      <c r="E94" s="159">
        <f t="shared" ref="E94:P94" si="44">+E91-E95</f>
        <v>12.1</v>
      </c>
      <c r="F94" s="159">
        <f t="shared" si="44"/>
        <v>14.9</v>
      </c>
      <c r="G94" s="159">
        <f t="shared" si="44"/>
        <v>11.1</v>
      </c>
      <c r="H94" s="159">
        <f t="shared" si="44"/>
        <v>17.600000000000001</v>
      </c>
      <c r="I94" s="159">
        <f t="shared" si="44"/>
        <v>20.5</v>
      </c>
      <c r="J94" s="159">
        <f t="shared" si="44"/>
        <v>10.4</v>
      </c>
      <c r="K94" s="159">
        <f t="shared" si="44"/>
        <v>14.8</v>
      </c>
      <c r="L94" s="159">
        <f t="shared" si="44"/>
        <v>11.1</v>
      </c>
      <c r="M94" s="159">
        <f t="shared" si="44"/>
        <v>8.1999999999999993</v>
      </c>
      <c r="N94" s="159">
        <f t="shared" si="44"/>
        <v>7.3</v>
      </c>
      <c r="O94" s="159">
        <f t="shared" si="44"/>
        <v>6.1</v>
      </c>
      <c r="P94" s="159">
        <f t="shared" si="44"/>
        <v>8.6999999999999993</v>
      </c>
      <c r="Q94" s="159">
        <f t="shared" si="30"/>
        <v>142.79999999999998</v>
      </c>
      <c r="R94" s="159">
        <v>152.50000000000003</v>
      </c>
      <c r="S94" s="351">
        <f t="shared" si="31"/>
        <v>93.639344262295054</v>
      </c>
      <c r="T94" s="159">
        <v>223.10000000000002</v>
      </c>
      <c r="U94" s="162">
        <f t="shared" si="35"/>
        <v>64.007171671896003</v>
      </c>
      <c r="V94" s="245"/>
    </row>
    <row r="95" spans="1:22" ht="13.5" customHeight="1" x14ac:dyDescent="0.2">
      <c r="A95" s="157"/>
      <c r="B95" s="146"/>
      <c r="C95" s="705"/>
      <c r="D95" s="347" t="s">
        <v>76</v>
      </c>
      <c r="E95" s="159">
        <v>0</v>
      </c>
      <c r="F95" s="159"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f t="shared" si="30"/>
        <v>0</v>
      </c>
      <c r="R95" s="159">
        <v>0</v>
      </c>
      <c r="S95" s="351" t="str">
        <f t="shared" si="31"/>
        <v>－</v>
      </c>
      <c r="T95" s="159">
        <v>2.5</v>
      </c>
      <c r="U95" s="162" t="str">
        <f t="shared" si="35"/>
        <v>－</v>
      </c>
      <c r="V95" s="245"/>
    </row>
    <row r="96" spans="1:22" ht="13.5" customHeight="1" thickBot="1" x14ac:dyDescent="0.25">
      <c r="A96" s="157"/>
      <c r="B96" s="146"/>
      <c r="C96" s="706"/>
      <c r="D96" s="348" t="s">
        <v>77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0</v>
      </c>
      <c r="Q96" s="160">
        <f t="shared" si="30"/>
        <v>0</v>
      </c>
      <c r="R96" s="160">
        <v>0</v>
      </c>
      <c r="S96" s="354" t="str">
        <f>IF(Q96=0,"－",Q96/R96*100)</f>
        <v>－</v>
      </c>
      <c r="T96" s="160">
        <v>2.5</v>
      </c>
      <c r="U96" s="168" t="str">
        <f t="shared" si="35"/>
        <v>－</v>
      </c>
      <c r="V96" s="245"/>
    </row>
    <row r="97" spans="1:22" ht="13.5" customHeight="1" x14ac:dyDescent="0.2">
      <c r="A97" s="157"/>
      <c r="B97" s="146"/>
      <c r="C97" s="704" t="s">
        <v>129</v>
      </c>
      <c r="D97" s="346" t="s">
        <v>72</v>
      </c>
      <c r="E97" s="158">
        <v>6.4</v>
      </c>
      <c r="F97" s="158">
        <v>6</v>
      </c>
      <c r="G97" s="158">
        <v>6.1</v>
      </c>
      <c r="H97" s="158">
        <v>7.3</v>
      </c>
      <c r="I97" s="158">
        <v>7.8</v>
      </c>
      <c r="J97" s="158">
        <v>7</v>
      </c>
      <c r="K97" s="158">
        <v>7.5</v>
      </c>
      <c r="L97" s="158">
        <v>6.6</v>
      </c>
      <c r="M97" s="158">
        <v>6.9</v>
      </c>
      <c r="N97" s="158">
        <v>7</v>
      </c>
      <c r="O97" s="158">
        <v>6</v>
      </c>
      <c r="P97" s="158">
        <v>7.6</v>
      </c>
      <c r="Q97" s="158">
        <f t="shared" si="30"/>
        <v>82.199999999999989</v>
      </c>
      <c r="R97" s="158">
        <v>85.4</v>
      </c>
      <c r="S97" s="248">
        <f t="shared" si="31"/>
        <v>96.252927400468366</v>
      </c>
      <c r="T97" s="158">
        <v>96.5</v>
      </c>
      <c r="U97" s="167">
        <f t="shared" si="35"/>
        <v>85.181347150259057</v>
      </c>
      <c r="V97" s="244"/>
    </row>
    <row r="98" spans="1:22" ht="13.5" customHeight="1" x14ac:dyDescent="0.2">
      <c r="A98" s="157"/>
      <c r="B98" s="146"/>
      <c r="C98" s="705"/>
      <c r="D98" s="347" t="s">
        <v>73</v>
      </c>
      <c r="E98" s="159">
        <v>0.1</v>
      </c>
      <c r="F98" s="159">
        <v>0.1</v>
      </c>
      <c r="G98" s="159">
        <v>0.1</v>
      </c>
      <c r="H98" s="159">
        <v>0.2</v>
      </c>
      <c r="I98" s="159">
        <v>0.2</v>
      </c>
      <c r="J98" s="159">
        <v>0.1</v>
      </c>
      <c r="K98" s="159">
        <v>0.1</v>
      </c>
      <c r="L98" s="159">
        <v>0.1</v>
      </c>
      <c r="M98" s="159">
        <v>0.2</v>
      </c>
      <c r="N98" s="159">
        <v>0.2</v>
      </c>
      <c r="O98" s="159">
        <v>0.1</v>
      </c>
      <c r="P98" s="159">
        <v>0.1</v>
      </c>
      <c r="Q98" s="159">
        <f t="shared" si="30"/>
        <v>1.6</v>
      </c>
      <c r="R98" s="159">
        <v>1.6</v>
      </c>
      <c r="S98" s="159">
        <f t="shared" si="31"/>
        <v>100</v>
      </c>
      <c r="T98" s="159">
        <v>1.8000000000000003</v>
      </c>
      <c r="U98" s="162">
        <f t="shared" si="35"/>
        <v>88.888888888888886</v>
      </c>
      <c r="V98" s="244"/>
    </row>
    <row r="99" spans="1:22" ht="13.5" customHeight="1" x14ac:dyDescent="0.2">
      <c r="A99" s="157"/>
      <c r="B99" s="146"/>
      <c r="C99" s="705"/>
      <c r="D99" s="347" t="s">
        <v>74</v>
      </c>
      <c r="E99" s="159">
        <f t="shared" ref="E99:P99" si="45">+E97-E98</f>
        <v>6.3000000000000007</v>
      </c>
      <c r="F99" s="159">
        <f t="shared" si="45"/>
        <v>5.9</v>
      </c>
      <c r="G99" s="159">
        <f t="shared" si="45"/>
        <v>6</v>
      </c>
      <c r="H99" s="159">
        <f t="shared" si="45"/>
        <v>7.1</v>
      </c>
      <c r="I99" s="159">
        <f t="shared" si="45"/>
        <v>7.6</v>
      </c>
      <c r="J99" s="159">
        <f t="shared" si="45"/>
        <v>6.9</v>
      </c>
      <c r="K99" s="159">
        <f t="shared" si="45"/>
        <v>7.4</v>
      </c>
      <c r="L99" s="159">
        <f t="shared" si="45"/>
        <v>6.5</v>
      </c>
      <c r="M99" s="159">
        <f t="shared" si="45"/>
        <v>6.7</v>
      </c>
      <c r="N99" s="159">
        <f t="shared" si="45"/>
        <v>6.8</v>
      </c>
      <c r="O99" s="159">
        <f t="shared" si="45"/>
        <v>5.9</v>
      </c>
      <c r="P99" s="159">
        <f t="shared" si="45"/>
        <v>7.5</v>
      </c>
      <c r="Q99" s="159">
        <f t="shared" si="30"/>
        <v>80.600000000000009</v>
      </c>
      <c r="R99" s="159">
        <v>83.800000000000011</v>
      </c>
      <c r="S99" s="159">
        <f t="shared" si="31"/>
        <v>96.181384248210023</v>
      </c>
      <c r="T99" s="159">
        <v>94.7</v>
      </c>
      <c r="U99" s="162">
        <f t="shared" si="35"/>
        <v>85.110876451953544</v>
      </c>
      <c r="V99" s="244"/>
    </row>
    <row r="100" spans="1:22" ht="13.5" customHeight="1" x14ac:dyDescent="0.2">
      <c r="A100" s="157"/>
      <c r="B100" s="146"/>
      <c r="C100" s="705"/>
      <c r="D100" s="347" t="s">
        <v>75</v>
      </c>
      <c r="E100" s="159">
        <f t="shared" ref="E100:P100" si="46">+E97-E101</f>
        <v>6.3000000000000007</v>
      </c>
      <c r="F100" s="159">
        <f t="shared" si="46"/>
        <v>5.8</v>
      </c>
      <c r="G100" s="159">
        <f t="shared" si="46"/>
        <v>5.8999999999999995</v>
      </c>
      <c r="H100" s="159">
        <f t="shared" si="46"/>
        <v>6.8</v>
      </c>
      <c r="I100" s="159">
        <f t="shared" si="46"/>
        <v>7.3</v>
      </c>
      <c r="J100" s="159">
        <f t="shared" si="46"/>
        <v>6.6</v>
      </c>
      <c r="K100" s="159">
        <f t="shared" si="46"/>
        <v>7</v>
      </c>
      <c r="L100" s="159">
        <f t="shared" si="46"/>
        <v>6.3</v>
      </c>
      <c r="M100" s="159">
        <f t="shared" si="46"/>
        <v>6.5</v>
      </c>
      <c r="N100" s="159">
        <f t="shared" si="46"/>
        <v>6.6</v>
      </c>
      <c r="O100" s="159">
        <f t="shared" si="46"/>
        <v>5.8</v>
      </c>
      <c r="P100" s="159">
        <f t="shared" si="46"/>
        <v>7.3</v>
      </c>
      <c r="Q100" s="159">
        <f t="shared" si="30"/>
        <v>78.199999999999989</v>
      </c>
      <c r="R100" s="159">
        <v>81.5</v>
      </c>
      <c r="S100" s="159">
        <f t="shared" si="31"/>
        <v>95.950920245398763</v>
      </c>
      <c r="T100" s="159">
        <v>90.199999999999989</v>
      </c>
      <c r="U100" s="162">
        <f t="shared" si="35"/>
        <v>86.696230598669615</v>
      </c>
      <c r="V100" s="244"/>
    </row>
    <row r="101" spans="1:22" ht="13.5" customHeight="1" x14ac:dyDescent="0.2">
      <c r="A101" s="157"/>
      <c r="B101" s="146"/>
      <c r="C101" s="705"/>
      <c r="D101" s="347" t="s">
        <v>76</v>
      </c>
      <c r="E101" s="159">
        <v>0.1</v>
      </c>
      <c r="F101" s="159">
        <v>0.2</v>
      </c>
      <c r="G101" s="159">
        <v>0.2</v>
      </c>
      <c r="H101" s="159">
        <v>0.5</v>
      </c>
      <c r="I101" s="159">
        <v>0.5</v>
      </c>
      <c r="J101" s="159">
        <v>0.4</v>
      </c>
      <c r="K101" s="159">
        <v>0.5</v>
      </c>
      <c r="L101" s="159">
        <v>0.3</v>
      </c>
      <c r="M101" s="159">
        <v>0.4</v>
      </c>
      <c r="N101" s="159">
        <v>0.4</v>
      </c>
      <c r="O101" s="159">
        <v>0.2</v>
      </c>
      <c r="P101" s="159">
        <v>0.3</v>
      </c>
      <c r="Q101" s="159">
        <f t="shared" si="30"/>
        <v>3.9999999999999996</v>
      </c>
      <c r="R101" s="159">
        <v>3.9000000000000008</v>
      </c>
      <c r="S101" s="159">
        <f t="shared" si="31"/>
        <v>102.56410256410253</v>
      </c>
      <c r="T101" s="159">
        <v>6.3000000000000007</v>
      </c>
      <c r="U101" s="162">
        <f t="shared" si="35"/>
        <v>63.49206349206348</v>
      </c>
      <c r="V101" s="244"/>
    </row>
    <row r="102" spans="1:22" ht="13.5" customHeight="1" thickBot="1" x14ac:dyDescent="0.25">
      <c r="A102" s="157"/>
      <c r="B102" s="146"/>
      <c r="C102" s="706"/>
      <c r="D102" s="348" t="s">
        <v>77</v>
      </c>
      <c r="E102" s="160">
        <v>0.1</v>
      </c>
      <c r="F102" s="160">
        <v>0.2</v>
      </c>
      <c r="G102" s="160">
        <v>0.2</v>
      </c>
      <c r="H102" s="160">
        <v>0.6</v>
      </c>
      <c r="I102" s="160">
        <v>0.6</v>
      </c>
      <c r="J102" s="160">
        <v>0.5</v>
      </c>
      <c r="K102" s="160">
        <v>0.6</v>
      </c>
      <c r="L102" s="160">
        <v>0.4</v>
      </c>
      <c r="M102" s="160">
        <v>0.5</v>
      </c>
      <c r="N102" s="160">
        <v>0.5</v>
      </c>
      <c r="O102" s="160">
        <v>0.2</v>
      </c>
      <c r="P102" s="160">
        <v>0.4</v>
      </c>
      <c r="Q102" s="160">
        <f t="shared" si="30"/>
        <v>4.8000000000000007</v>
      </c>
      <c r="R102" s="160">
        <v>4.5000000000000009</v>
      </c>
      <c r="S102" s="160">
        <f t="shared" si="31"/>
        <v>106.66666666666667</v>
      </c>
      <c r="T102" s="160">
        <v>7.5</v>
      </c>
      <c r="U102" s="168">
        <f t="shared" si="35"/>
        <v>64.000000000000014</v>
      </c>
      <c r="V102" s="244"/>
    </row>
    <row r="103" spans="1:22" ht="13.5" customHeight="1" x14ac:dyDescent="0.2">
      <c r="A103" s="157"/>
      <c r="B103" s="146"/>
      <c r="C103" s="704" t="s">
        <v>130</v>
      </c>
      <c r="D103" s="346" t="s">
        <v>72</v>
      </c>
      <c r="E103" s="158">
        <v>21</v>
      </c>
      <c r="F103" s="158">
        <v>25.8</v>
      </c>
      <c r="G103" s="158">
        <v>26.9</v>
      </c>
      <c r="H103" s="158">
        <v>31</v>
      </c>
      <c r="I103" s="158">
        <v>31.6</v>
      </c>
      <c r="J103" s="158">
        <v>36.4</v>
      </c>
      <c r="K103" s="158">
        <v>42.8</v>
      </c>
      <c r="L103" s="158">
        <v>18.100000000000001</v>
      </c>
      <c r="M103" s="158">
        <v>12.1</v>
      </c>
      <c r="N103" s="158">
        <v>11.2</v>
      </c>
      <c r="O103" s="158">
        <v>8.8000000000000007</v>
      </c>
      <c r="P103" s="158">
        <v>12.7</v>
      </c>
      <c r="Q103" s="158">
        <f t="shared" si="30"/>
        <v>278.39999999999998</v>
      </c>
      <c r="R103" s="158">
        <v>257.99999999999994</v>
      </c>
      <c r="S103" s="158">
        <f t="shared" si="31"/>
        <v>107.90697674418605</v>
      </c>
      <c r="T103" s="158">
        <v>320.50000000000006</v>
      </c>
      <c r="U103" s="167">
        <f t="shared" si="35"/>
        <v>86.864274570982815</v>
      </c>
      <c r="V103" s="244"/>
    </row>
    <row r="104" spans="1:22" ht="13.5" customHeight="1" x14ac:dyDescent="0.2">
      <c r="A104" s="157"/>
      <c r="B104" s="146"/>
      <c r="C104" s="705"/>
      <c r="D104" s="347" t="s">
        <v>73</v>
      </c>
      <c r="E104" s="159">
        <v>0.1</v>
      </c>
      <c r="F104" s="159">
        <v>0.2</v>
      </c>
      <c r="G104" s="159">
        <v>0.4</v>
      </c>
      <c r="H104" s="159">
        <v>1.3</v>
      </c>
      <c r="I104" s="159">
        <v>1.1000000000000001</v>
      </c>
      <c r="J104" s="159">
        <v>0.8</v>
      </c>
      <c r="K104" s="159">
        <v>1</v>
      </c>
      <c r="L104" s="159">
        <v>0.4</v>
      </c>
      <c r="M104" s="159">
        <v>0.1</v>
      </c>
      <c r="N104" s="159">
        <v>0.1</v>
      </c>
      <c r="O104" s="159">
        <v>0</v>
      </c>
      <c r="P104" s="159">
        <v>0.1</v>
      </c>
      <c r="Q104" s="159">
        <f t="shared" si="30"/>
        <v>5.6</v>
      </c>
      <c r="R104" s="159">
        <v>3.3</v>
      </c>
      <c r="S104" s="159">
        <f t="shared" si="31"/>
        <v>169.69696969696969</v>
      </c>
      <c r="T104" s="159">
        <v>20.600000000000005</v>
      </c>
      <c r="U104" s="162">
        <f t="shared" si="35"/>
        <v>27.184466019417471</v>
      </c>
      <c r="V104" s="244"/>
    </row>
    <row r="105" spans="1:22" ht="13.5" customHeight="1" x14ac:dyDescent="0.2">
      <c r="A105" s="157"/>
      <c r="B105" s="146"/>
      <c r="C105" s="705"/>
      <c r="D105" s="347" t="s">
        <v>74</v>
      </c>
      <c r="E105" s="159">
        <f t="shared" ref="E105:P105" si="47">+E103-E104</f>
        <v>20.9</v>
      </c>
      <c r="F105" s="159">
        <f t="shared" si="47"/>
        <v>25.6</v>
      </c>
      <c r="G105" s="159">
        <f t="shared" si="47"/>
        <v>26.5</v>
      </c>
      <c r="H105" s="159">
        <f t="shared" si="47"/>
        <v>29.7</v>
      </c>
      <c r="I105" s="159">
        <f t="shared" si="47"/>
        <v>30.5</v>
      </c>
      <c r="J105" s="159">
        <f t="shared" si="47"/>
        <v>35.6</v>
      </c>
      <c r="K105" s="159">
        <f t="shared" si="47"/>
        <v>41.8</v>
      </c>
      <c r="L105" s="159">
        <f t="shared" si="47"/>
        <v>17.700000000000003</v>
      </c>
      <c r="M105" s="159">
        <f t="shared" si="47"/>
        <v>12</v>
      </c>
      <c r="N105" s="159">
        <f t="shared" si="47"/>
        <v>11.1</v>
      </c>
      <c r="O105" s="159">
        <f t="shared" si="47"/>
        <v>8.8000000000000007</v>
      </c>
      <c r="P105" s="159">
        <f t="shared" si="47"/>
        <v>12.6</v>
      </c>
      <c r="Q105" s="159">
        <f t="shared" si="30"/>
        <v>272.79999999999995</v>
      </c>
      <c r="R105" s="159">
        <v>254.7</v>
      </c>
      <c r="S105" s="159">
        <f t="shared" si="31"/>
        <v>107.10639968590496</v>
      </c>
      <c r="T105" s="159">
        <v>299.89999999999998</v>
      </c>
      <c r="U105" s="162">
        <f t="shared" si="35"/>
        <v>90.963654551517152</v>
      </c>
      <c r="V105" s="244"/>
    </row>
    <row r="106" spans="1:22" ht="13.5" customHeight="1" x14ac:dyDescent="0.2">
      <c r="A106" s="157"/>
      <c r="B106" s="146"/>
      <c r="C106" s="705"/>
      <c r="D106" s="347" t="s">
        <v>75</v>
      </c>
      <c r="E106" s="159">
        <f t="shared" ref="E106:P106" si="48">+E103-E107</f>
        <v>20.2</v>
      </c>
      <c r="F106" s="159">
        <f t="shared" si="48"/>
        <v>24.400000000000002</v>
      </c>
      <c r="G106" s="159">
        <f t="shared" si="48"/>
        <v>25.4</v>
      </c>
      <c r="H106" s="159">
        <f t="shared" si="48"/>
        <v>29.2</v>
      </c>
      <c r="I106" s="159">
        <f t="shared" si="48"/>
        <v>29.3</v>
      </c>
      <c r="J106" s="159">
        <f t="shared" si="48"/>
        <v>34.4</v>
      </c>
      <c r="K106" s="159">
        <f t="shared" si="48"/>
        <v>41.3</v>
      </c>
      <c r="L106" s="159">
        <f t="shared" si="48"/>
        <v>17.200000000000003</v>
      </c>
      <c r="M106" s="159">
        <f t="shared" si="48"/>
        <v>11.2</v>
      </c>
      <c r="N106" s="159">
        <f t="shared" si="48"/>
        <v>10.399999999999999</v>
      </c>
      <c r="O106" s="159">
        <f t="shared" si="48"/>
        <v>8.4</v>
      </c>
      <c r="P106" s="159">
        <f t="shared" si="48"/>
        <v>12</v>
      </c>
      <c r="Q106" s="159">
        <f t="shared" si="30"/>
        <v>263.39999999999998</v>
      </c>
      <c r="R106" s="159">
        <v>248.7</v>
      </c>
      <c r="S106" s="159">
        <f t="shared" si="31"/>
        <v>105.91073582629673</v>
      </c>
      <c r="T106" s="159">
        <v>306.39999999999998</v>
      </c>
      <c r="U106" s="162">
        <f t="shared" si="35"/>
        <v>85.96605744125327</v>
      </c>
      <c r="V106" s="244"/>
    </row>
    <row r="107" spans="1:22" ht="13.5" customHeight="1" x14ac:dyDescent="0.2">
      <c r="A107" s="157"/>
      <c r="B107" s="146"/>
      <c r="C107" s="705"/>
      <c r="D107" s="347" t="s">
        <v>76</v>
      </c>
      <c r="E107" s="159">
        <v>0.8</v>
      </c>
      <c r="F107" s="159">
        <v>1.4</v>
      </c>
      <c r="G107" s="159">
        <v>1.5</v>
      </c>
      <c r="H107" s="159">
        <v>1.8</v>
      </c>
      <c r="I107" s="159">
        <v>2.2999999999999998</v>
      </c>
      <c r="J107" s="159">
        <v>2</v>
      </c>
      <c r="K107" s="159">
        <v>1.5</v>
      </c>
      <c r="L107" s="159">
        <v>0.9</v>
      </c>
      <c r="M107" s="159">
        <v>0.9</v>
      </c>
      <c r="N107" s="159">
        <v>0.8</v>
      </c>
      <c r="O107" s="159">
        <v>0.4</v>
      </c>
      <c r="P107" s="159">
        <v>0.7</v>
      </c>
      <c r="Q107" s="159">
        <f t="shared" si="30"/>
        <v>15.000000000000002</v>
      </c>
      <c r="R107" s="159">
        <v>9.2999999999999989</v>
      </c>
      <c r="S107" s="159">
        <f t="shared" si="31"/>
        <v>161.29032258064518</v>
      </c>
      <c r="T107" s="159">
        <v>14.1</v>
      </c>
      <c r="U107" s="162">
        <f t="shared" si="35"/>
        <v>106.38297872340428</v>
      </c>
      <c r="V107" s="244"/>
    </row>
    <row r="108" spans="1:22" ht="13.5" customHeight="1" thickBot="1" x14ac:dyDescent="0.25">
      <c r="A108" s="157"/>
      <c r="B108" s="146"/>
      <c r="C108" s="706"/>
      <c r="D108" s="348" t="s">
        <v>77</v>
      </c>
      <c r="E108" s="160">
        <v>0.8</v>
      </c>
      <c r="F108" s="160">
        <v>1.4</v>
      </c>
      <c r="G108" s="160">
        <v>1.5</v>
      </c>
      <c r="H108" s="160">
        <v>1.8</v>
      </c>
      <c r="I108" s="160">
        <v>2.2999999999999998</v>
      </c>
      <c r="J108" s="160">
        <v>2</v>
      </c>
      <c r="K108" s="160">
        <v>1.5</v>
      </c>
      <c r="L108" s="160">
        <v>0.9</v>
      </c>
      <c r="M108" s="160">
        <v>0.9</v>
      </c>
      <c r="N108" s="160">
        <v>0.8</v>
      </c>
      <c r="O108" s="160">
        <v>0.4</v>
      </c>
      <c r="P108" s="160">
        <v>0.7</v>
      </c>
      <c r="Q108" s="160">
        <f t="shared" si="30"/>
        <v>15.000000000000002</v>
      </c>
      <c r="R108" s="160">
        <v>9.2999999999999989</v>
      </c>
      <c r="S108" s="160">
        <f t="shared" si="31"/>
        <v>161.29032258064518</v>
      </c>
      <c r="T108" s="160">
        <v>14.1</v>
      </c>
      <c r="U108" s="168">
        <f t="shared" si="35"/>
        <v>106.38297872340428</v>
      </c>
      <c r="V108" s="244"/>
    </row>
    <row r="109" spans="1:22" ht="13.5" customHeight="1" x14ac:dyDescent="0.2">
      <c r="A109" s="157"/>
      <c r="B109" s="146"/>
      <c r="C109" s="704" t="s">
        <v>131</v>
      </c>
      <c r="D109" s="346" t="s">
        <v>72</v>
      </c>
      <c r="E109" s="158">
        <v>72.900000000000006</v>
      </c>
      <c r="F109" s="158">
        <v>100.4</v>
      </c>
      <c r="G109" s="158">
        <v>97.2</v>
      </c>
      <c r="H109" s="158">
        <v>120.1</v>
      </c>
      <c r="I109" s="158">
        <v>129.80000000000001</v>
      </c>
      <c r="J109" s="158">
        <v>108.3</v>
      </c>
      <c r="K109" s="158">
        <v>109.6</v>
      </c>
      <c r="L109" s="158">
        <v>65.599999999999994</v>
      </c>
      <c r="M109" s="158">
        <v>40.5</v>
      </c>
      <c r="N109" s="158">
        <v>60.3</v>
      </c>
      <c r="O109" s="158">
        <v>51.5</v>
      </c>
      <c r="P109" s="158">
        <v>62.1</v>
      </c>
      <c r="Q109" s="158">
        <f t="shared" si="30"/>
        <v>1018.3000000000001</v>
      </c>
      <c r="R109" s="158">
        <v>974.5</v>
      </c>
      <c r="S109" s="158">
        <f t="shared" si="31"/>
        <v>104.49461262185737</v>
      </c>
      <c r="T109" s="158">
        <v>1011.1999999999999</v>
      </c>
      <c r="U109" s="167">
        <f t="shared" si="35"/>
        <v>100.70213607594938</v>
      </c>
      <c r="V109" s="244"/>
    </row>
    <row r="110" spans="1:22" ht="13.5" customHeight="1" x14ac:dyDescent="0.2">
      <c r="A110" s="157"/>
      <c r="B110" s="146"/>
      <c r="C110" s="705"/>
      <c r="D110" s="347" t="s">
        <v>73</v>
      </c>
      <c r="E110" s="159">
        <v>0</v>
      </c>
      <c r="F110" s="159">
        <v>0</v>
      </c>
      <c r="G110" s="159">
        <v>0.1</v>
      </c>
      <c r="H110" s="159">
        <v>0.2</v>
      </c>
      <c r="I110" s="159">
        <v>0.1</v>
      </c>
      <c r="J110" s="159">
        <v>0.1</v>
      </c>
      <c r="K110" s="159">
        <v>0.1</v>
      </c>
      <c r="L110" s="159">
        <v>0.1</v>
      </c>
      <c r="M110" s="159">
        <v>0.1</v>
      </c>
      <c r="N110" s="159">
        <v>0</v>
      </c>
      <c r="O110" s="159">
        <v>0</v>
      </c>
      <c r="P110" s="159">
        <v>0.1</v>
      </c>
      <c r="Q110" s="159">
        <f t="shared" si="30"/>
        <v>0.89999999999999991</v>
      </c>
      <c r="R110" s="159">
        <v>0.5</v>
      </c>
      <c r="S110" s="159">
        <f t="shared" si="31"/>
        <v>179.99999999999997</v>
      </c>
      <c r="T110" s="159">
        <v>15.5</v>
      </c>
      <c r="U110" s="162">
        <f t="shared" si="35"/>
        <v>5.8064516129032251</v>
      </c>
      <c r="V110" s="244"/>
    </row>
    <row r="111" spans="1:22" ht="13.5" customHeight="1" x14ac:dyDescent="0.2">
      <c r="A111" s="157"/>
      <c r="B111" s="146"/>
      <c r="C111" s="705"/>
      <c r="D111" s="347" t="s">
        <v>74</v>
      </c>
      <c r="E111" s="159">
        <f t="shared" ref="E111:P111" si="49">+E109-E110</f>
        <v>72.900000000000006</v>
      </c>
      <c r="F111" s="159">
        <f t="shared" si="49"/>
        <v>100.4</v>
      </c>
      <c r="G111" s="159">
        <f t="shared" si="49"/>
        <v>97.100000000000009</v>
      </c>
      <c r="H111" s="159">
        <f t="shared" si="49"/>
        <v>119.89999999999999</v>
      </c>
      <c r="I111" s="159">
        <f t="shared" si="49"/>
        <v>129.70000000000002</v>
      </c>
      <c r="J111" s="159">
        <f t="shared" si="49"/>
        <v>108.2</v>
      </c>
      <c r="K111" s="159">
        <f t="shared" si="49"/>
        <v>109.5</v>
      </c>
      <c r="L111" s="159">
        <f t="shared" si="49"/>
        <v>65.5</v>
      </c>
      <c r="M111" s="159">
        <f t="shared" si="49"/>
        <v>40.4</v>
      </c>
      <c r="N111" s="159">
        <f t="shared" si="49"/>
        <v>60.3</v>
      </c>
      <c r="O111" s="159">
        <f t="shared" si="49"/>
        <v>51.5</v>
      </c>
      <c r="P111" s="159">
        <f t="shared" si="49"/>
        <v>62</v>
      </c>
      <c r="Q111" s="159">
        <f t="shared" si="30"/>
        <v>1017.4</v>
      </c>
      <c r="R111" s="159">
        <v>974.00000000000011</v>
      </c>
      <c r="S111" s="159">
        <f t="shared" si="31"/>
        <v>104.45585215605749</v>
      </c>
      <c r="T111" s="159">
        <v>995.69999999999993</v>
      </c>
      <c r="U111" s="162">
        <f t="shared" si="35"/>
        <v>102.17937129657528</v>
      </c>
      <c r="V111" s="244"/>
    </row>
    <row r="112" spans="1:22" ht="13.5" customHeight="1" x14ac:dyDescent="0.2">
      <c r="A112" s="157"/>
      <c r="B112" s="161"/>
      <c r="C112" s="705"/>
      <c r="D112" s="347" t="s">
        <v>75</v>
      </c>
      <c r="E112" s="159">
        <f t="shared" ref="E112:P112" si="50">+E109-E113</f>
        <v>72</v>
      </c>
      <c r="F112" s="159">
        <f t="shared" si="50"/>
        <v>98.9</v>
      </c>
      <c r="G112" s="159">
        <f t="shared" si="50"/>
        <v>96.4</v>
      </c>
      <c r="H112" s="159">
        <f t="shared" si="50"/>
        <v>116.5</v>
      </c>
      <c r="I112" s="159">
        <f t="shared" si="50"/>
        <v>127.30000000000001</v>
      </c>
      <c r="J112" s="159">
        <f t="shared" si="50"/>
        <v>107.7</v>
      </c>
      <c r="K112" s="159">
        <f t="shared" si="50"/>
        <v>107.39999999999999</v>
      </c>
      <c r="L112" s="159">
        <f t="shared" si="50"/>
        <v>64.899999999999991</v>
      </c>
      <c r="M112" s="159">
        <f t="shared" si="50"/>
        <v>39.700000000000003</v>
      </c>
      <c r="N112" s="159">
        <f t="shared" si="50"/>
        <v>59.599999999999994</v>
      </c>
      <c r="O112" s="159">
        <f t="shared" si="50"/>
        <v>51</v>
      </c>
      <c r="P112" s="159">
        <f t="shared" si="50"/>
        <v>61.4</v>
      </c>
      <c r="Q112" s="159">
        <f t="shared" si="30"/>
        <v>1002.8000000000001</v>
      </c>
      <c r="R112" s="159">
        <v>957.5</v>
      </c>
      <c r="S112" s="159">
        <f t="shared" si="31"/>
        <v>104.73107049608356</v>
      </c>
      <c r="T112" s="159">
        <v>982.8</v>
      </c>
      <c r="U112" s="162">
        <f t="shared" si="35"/>
        <v>102.03500203500204</v>
      </c>
      <c r="V112" s="244"/>
    </row>
    <row r="113" spans="1:22" ht="13.5" customHeight="1" x14ac:dyDescent="0.2">
      <c r="A113" s="157"/>
      <c r="B113" s="161"/>
      <c r="C113" s="705"/>
      <c r="D113" s="347" t="s">
        <v>76</v>
      </c>
      <c r="E113" s="159">
        <v>0.9</v>
      </c>
      <c r="F113" s="159">
        <v>1.5</v>
      </c>
      <c r="G113" s="159">
        <v>0.8</v>
      </c>
      <c r="H113" s="159">
        <v>3.6</v>
      </c>
      <c r="I113" s="159">
        <v>2.5</v>
      </c>
      <c r="J113" s="159">
        <v>0.6</v>
      </c>
      <c r="K113" s="159">
        <v>2.2000000000000002</v>
      </c>
      <c r="L113" s="159">
        <v>0.7</v>
      </c>
      <c r="M113" s="159">
        <v>0.8</v>
      </c>
      <c r="N113" s="159">
        <v>0.7</v>
      </c>
      <c r="O113" s="159">
        <v>0.5</v>
      </c>
      <c r="P113" s="159">
        <v>0.7</v>
      </c>
      <c r="Q113" s="159">
        <f t="shared" si="30"/>
        <v>15.5</v>
      </c>
      <c r="R113" s="159">
        <v>17</v>
      </c>
      <c r="S113" s="159">
        <f t="shared" si="31"/>
        <v>91.17647058823529</v>
      </c>
      <c r="T113" s="159">
        <v>28.4</v>
      </c>
      <c r="U113" s="162">
        <f t="shared" si="35"/>
        <v>54.577464788732399</v>
      </c>
      <c r="V113" s="244"/>
    </row>
    <row r="114" spans="1:22" ht="13.5" customHeight="1" thickBot="1" x14ac:dyDescent="0.25">
      <c r="A114" s="157"/>
      <c r="B114" s="161"/>
      <c r="C114" s="706"/>
      <c r="D114" s="348" t="s">
        <v>77</v>
      </c>
      <c r="E114" s="160">
        <v>0.9</v>
      </c>
      <c r="F114" s="160">
        <v>1.6</v>
      </c>
      <c r="G114" s="160">
        <v>0.8</v>
      </c>
      <c r="H114" s="160">
        <v>3.7</v>
      </c>
      <c r="I114" s="160">
        <v>2.8</v>
      </c>
      <c r="J114" s="160">
        <v>0.6</v>
      </c>
      <c r="K114" s="160">
        <v>2.2000000000000002</v>
      </c>
      <c r="L114" s="160">
        <v>0.7</v>
      </c>
      <c r="M114" s="160">
        <v>0.8</v>
      </c>
      <c r="N114" s="160">
        <v>0.7</v>
      </c>
      <c r="O114" s="160">
        <v>0.5</v>
      </c>
      <c r="P114" s="160">
        <v>0.7</v>
      </c>
      <c r="Q114" s="160">
        <f t="shared" si="30"/>
        <v>16</v>
      </c>
      <c r="R114" s="160">
        <v>17.600000000000001</v>
      </c>
      <c r="S114" s="160">
        <f t="shared" si="31"/>
        <v>90.909090909090907</v>
      </c>
      <c r="T114" s="160">
        <v>29.599999999999994</v>
      </c>
      <c r="U114" s="168">
        <f t="shared" si="35"/>
        <v>54.05405405405407</v>
      </c>
      <c r="V114" s="244"/>
    </row>
    <row r="115" spans="1:22" ht="18.75" customHeight="1" x14ac:dyDescent="0.3">
      <c r="A115" s="213" t="str">
        <f>$A$1</f>
        <v>５　令和３年度市町村別・月別観光入込客数</v>
      </c>
      <c r="T115" s="339"/>
      <c r="U115" s="245"/>
    </row>
    <row r="116" spans="1:22" ht="13.5" customHeight="1" thickBot="1" x14ac:dyDescent="0.25">
      <c r="T116" s="339"/>
      <c r="U116" s="147" t="s">
        <v>301</v>
      </c>
      <c r="V116" s="147"/>
    </row>
    <row r="117" spans="1:22" ht="13.5" customHeight="1" thickBot="1" x14ac:dyDescent="0.25">
      <c r="A117" s="148" t="s">
        <v>58</v>
      </c>
      <c r="B117" s="148" t="s">
        <v>344</v>
      </c>
      <c r="C117" s="185" t="s">
        <v>59</v>
      </c>
      <c r="D117" s="340" t="s">
        <v>60</v>
      </c>
      <c r="E117" s="341" t="s">
        <v>61</v>
      </c>
      <c r="F117" s="341" t="s">
        <v>62</v>
      </c>
      <c r="G117" s="341" t="s">
        <v>63</v>
      </c>
      <c r="H117" s="341" t="s">
        <v>64</v>
      </c>
      <c r="I117" s="341" t="s">
        <v>65</v>
      </c>
      <c r="J117" s="341" t="s">
        <v>66</v>
      </c>
      <c r="K117" s="341" t="s">
        <v>67</v>
      </c>
      <c r="L117" s="341" t="s">
        <v>68</v>
      </c>
      <c r="M117" s="341" t="s">
        <v>69</v>
      </c>
      <c r="N117" s="341" t="s">
        <v>36</v>
      </c>
      <c r="O117" s="341" t="s">
        <v>37</v>
      </c>
      <c r="P117" s="341" t="s">
        <v>38</v>
      </c>
      <c r="Q117" s="341" t="s">
        <v>345</v>
      </c>
      <c r="R117" s="341" t="str">
        <f>$R$3</f>
        <v>R２年度</v>
      </c>
      <c r="S117" s="342" t="s">
        <v>71</v>
      </c>
      <c r="T117" s="341" t="str">
        <f>'2頁'!$T$3</f>
        <v>R元年度</v>
      </c>
      <c r="U117" s="343" t="s">
        <v>419</v>
      </c>
      <c r="V117" s="243"/>
    </row>
    <row r="118" spans="1:22" ht="13.5" customHeight="1" x14ac:dyDescent="0.2">
      <c r="A118" s="157"/>
      <c r="B118" s="161"/>
      <c r="C118" s="704" t="s">
        <v>132</v>
      </c>
      <c r="D118" s="346" t="s">
        <v>72</v>
      </c>
      <c r="E118" s="158">
        <v>13.3</v>
      </c>
      <c r="F118" s="158">
        <v>19</v>
      </c>
      <c r="G118" s="158">
        <v>15.3</v>
      </c>
      <c r="H118" s="158">
        <v>24.8</v>
      </c>
      <c r="I118" s="158">
        <v>24.7</v>
      </c>
      <c r="J118" s="158">
        <v>22.3</v>
      </c>
      <c r="K118" s="163">
        <v>21</v>
      </c>
      <c r="L118" s="163">
        <v>9.4</v>
      </c>
      <c r="M118" s="163">
        <v>5.6</v>
      </c>
      <c r="N118" s="163">
        <v>4.5999999999999996</v>
      </c>
      <c r="O118" s="163">
        <v>2.2999999999999998</v>
      </c>
      <c r="P118" s="163">
        <v>3.2</v>
      </c>
      <c r="Q118" s="158">
        <f t="shared" ref="Q118:Q171" si="51">SUM(E118:P118)</f>
        <v>165.49999999999997</v>
      </c>
      <c r="R118" s="158">
        <v>183.70000000000002</v>
      </c>
      <c r="S118" s="158">
        <f t="shared" ref="S118:S171" si="52">IF(Q118=0,"－",Q118/R118*100)</f>
        <v>90.092542188350549</v>
      </c>
      <c r="T118" s="158">
        <v>365.69999999999993</v>
      </c>
      <c r="U118" s="167">
        <f t="shared" si="35"/>
        <v>45.25567404976757</v>
      </c>
      <c r="V118" s="244"/>
    </row>
    <row r="119" spans="1:22" ht="13.5" customHeight="1" x14ac:dyDescent="0.2">
      <c r="A119" s="157"/>
      <c r="B119" s="161"/>
      <c r="C119" s="705"/>
      <c r="D119" s="347" t="s">
        <v>73</v>
      </c>
      <c r="E119" s="159">
        <v>0.2</v>
      </c>
      <c r="F119" s="159">
        <v>0.3</v>
      </c>
      <c r="G119" s="159">
        <v>0.2</v>
      </c>
      <c r="H119" s="159">
        <v>0.4</v>
      </c>
      <c r="I119" s="159">
        <v>0.3</v>
      </c>
      <c r="J119" s="159">
        <v>0.3</v>
      </c>
      <c r="K119" s="164">
        <v>0.3</v>
      </c>
      <c r="L119" s="164">
        <v>0.1</v>
      </c>
      <c r="M119" s="164">
        <v>0.1</v>
      </c>
      <c r="N119" s="164">
        <v>0</v>
      </c>
      <c r="O119" s="164">
        <v>0.1</v>
      </c>
      <c r="P119" s="164">
        <v>0.1</v>
      </c>
      <c r="Q119" s="159">
        <f t="shared" si="51"/>
        <v>2.4000000000000004</v>
      </c>
      <c r="R119" s="159">
        <v>2.2000000000000002</v>
      </c>
      <c r="S119" s="159">
        <f t="shared" si="52"/>
        <v>109.09090909090911</v>
      </c>
      <c r="T119" s="159">
        <v>4.0999999999999996</v>
      </c>
      <c r="U119" s="162">
        <f t="shared" si="35"/>
        <v>58.536585365853675</v>
      </c>
      <c r="V119" s="244"/>
    </row>
    <row r="120" spans="1:22" ht="13.5" customHeight="1" x14ac:dyDescent="0.2">
      <c r="A120" s="157" t="s">
        <v>346</v>
      </c>
      <c r="B120" s="146" t="s">
        <v>347</v>
      </c>
      <c r="C120" s="705"/>
      <c r="D120" s="347" t="s">
        <v>74</v>
      </c>
      <c r="E120" s="159">
        <f t="shared" ref="E120:P120" si="53">+E118-E119</f>
        <v>13.100000000000001</v>
      </c>
      <c r="F120" s="159">
        <f t="shared" si="53"/>
        <v>18.7</v>
      </c>
      <c r="G120" s="159">
        <f t="shared" si="53"/>
        <v>15.100000000000001</v>
      </c>
      <c r="H120" s="159">
        <f t="shared" si="53"/>
        <v>24.400000000000002</v>
      </c>
      <c r="I120" s="159">
        <f t="shared" si="53"/>
        <v>24.4</v>
      </c>
      <c r="J120" s="159">
        <f t="shared" si="53"/>
        <v>22</v>
      </c>
      <c r="K120" s="164">
        <f t="shared" si="53"/>
        <v>20.7</v>
      </c>
      <c r="L120" s="164">
        <f t="shared" si="53"/>
        <v>9.3000000000000007</v>
      </c>
      <c r="M120" s="164">
        <f t="shared" si="53"/>
        <v>5.5</v>
      </c>
      <c r="N120" s="164">
        <f t="shared" si="53"/>
        <v>4.5999999999999996</v>
      </c>
      <c r="O120" s="164">
        <f t="shared" si="53"/>
        <v>2.1999999999999997</v>
      </c>
      <c r="P120" s="164">
        <f t="shared" si="53"/>
        <v>3.1</v>
      </c>
      <c r="Q120" s="159">
        <f t="shared" si="51"/>
        <v>163.1</v>
      </c>
      <c r="R120" s="159">
        <v>181.5</v>
      </c>
      <c r="S120" s="159">
        <f t="shared" si="52"/>
        <v>89.862258953168038</v>
      </c>
      <c r="T120" s="159">
        <v>361.6</v>
      </c>
      <c r="U120" s="162">
        <f t="shared" si="35"/>
        <v>45.105088495575217</v>
      </c>
      <c r="V120" s="244"/>
    </row>
    <row r="121" spans="1:22" ht="13.5" customHeight="1" x14ac:dyDescent="0.2">
      <c r="A121" s="157"/>
      <c r="B121" s="161"/>
      <c r="C121" s="705"/>
      <c r="D121" s="347" t="s">
        <v>75</v>
      </c>
      <c r="E121" s="159">
        <f t="shared" ref="E121:P121" si="54">+E118-E122</f>
        <v>13.100000000000001</v>
      </c>
      <c r="F121" s="159">
        <f t="shared" si="54"/>
        <v>18.600000000000001</v>
      </c>
      <c r="G121" s="159">
        <f t="shared" si="54"/>
        <v>14.9</v>
      </c>
      <c r="H121" s="159">
        <f t="shared" si="54"/>
        <v>23.7</v>
      </c>
      <c r="I121" s="159">
        <f t="shared" si="54"/>
        <v>23.8</v>
      </c>
      <c r="J121" s="159">
        <f t="shared" si="54"/>
        <v>21.8</v>
      </c>
      <c r="K121" s="164">
        <f t="shared" si="54"/>
        <v>20.3</v>
      </c>
      <c r="L121" s="164">
        <f t="shared" si="54"/>
        <v>8.8000000000000007</v>
      </c>
      <c r="M121" s="164">
        <f t="shared" si="54"/>
        <v>5.1999999999999993</v>
      </c>
      <c r="N121" s="164">
        <f t="shared" si="54"/>
        <v>4.1999999999999993</v>
      </c>
      <c r="O121" s="164">
        <f t="shared" si="54"/>
        <v>2.0999999999999996</v>
      </c>
      <c r="P121" s="164">
        <f t="shared" si="54"/>
        <v>3</v>
      </c>
      <c r="Q121" s="159">
        <f t="shared" si="51"/>
        <v>159.49999999999997</v>
      </c>
      <c r="R121" s="159">
        <v>177.4</v>
      </c>
      <c r="S121" s="159">
        <f t="shared" si="52"/>
        <v>89.909808342728283</v>
      </c>
      <c r="T121" s="159">
        <v>350.80000000000007</v>
      </c>
      <c r="U121" s="162">
        <f t="shared" si="35"/>
        <v>45.46750285062712</v>
      </c>
      <c r="V121" s="244"/>
    </row>
    <row r="122" spans="1:22" ht="13.5" customHeight="1" x14ac:dyDescent="0.2">
      <c r="A122" s="157"/>
      <c r="B122" s="161"/>
      <c r="C122" s="705"/>
      <c r="D122" s="347" t="s">
        <v>76</v>
      </c>
      <c r="E122" s="159">
        <v>0.2</v>
      </c>
      <c r="F122" s="159">
        <v>0.4</v>
      </c>
      <c r="G122" s="159">
        <v>0.4</v>
      </c>
      <c r="H122" s="159">
        <v>1.1000000000000001</v>
      </c>
      <c r="I122" s="159">
        <v>0.9</v>
      </c>
      <c r="J122" s="159">
        <v>0.5</v>
      </c>
      <c r="K122" s="164">
        <v>0.7</v>
      </c>
      <c r="L122" s="164">
        <v>0.6</v>
      </c>
      <c r="M122" s="164">
        <v>0.4</v>
      </c>
      <c r="N122" s="164">
        <v>0.4</v>
      </c>
      <c r="O122" s="164">
        <v>0.2</v>
      </c>
      <c r="P122" s="164">
        <v>0.2</v>
      </c>
      <c r="Q122" s="159">
        <f t="shared" si="51"/>
        <v>6.0000000000000009</v>
      </c>
      <c r="R122" s="159">
        <v>6.3000000000000007</v>
      </c>
      <c r="S122" s="159">
        <f t="shared" si="52"/>
        <v>95.238095238095241</v>
      </c>
      <c r="T122" s="159">
        <v>14.899999999999999</v>
      </c>
      <c r="U122" s="162">
        <f t="shared" si="35"/>
        <v>40.268456375838937</v>
      </c>
      <c r="V122" s="244"/>
    </row>
    <row r="123" spans="1:22" ht="13.5" customHeight="1" thickBot="1" x14ac:dyDescent="0.25">
      <c r="A123" s="157"/>
      <c r="B123" s="146"/>
      <c r="C123" s="706"/>
      <c r="D123" s="348" t="s">
        <v>77</v>
      </c>
      <c r="E123" s="160">
        <v>0.2</v>
      </c>
      <c r="F123" s="160">
        <v>0.4</v>
      </c>
      <c r="G123" s="160">
        <v>0.4</v>
      </c>
      <c r="H123" s="160">
        <v>1.1000000000000001</v>
      </c>
      <c r="I123" s="160">
        <v>0.9</v>
      </c>
      <c r="J123" s="160">
        <v>0.5</v>
      </c>
      <c r="K123" s="165">
        <v>0.7</v>
      </c>
      <c r="L123" s="165">
        <v>0.6</v>
      </c>
      <c r="M123" s="165">
        <v>0.4</v>
      </c>
      <c r="N123" s="165">
        <v>0.4</v>
      </c>
      <c r="O123" s="165">
        <v>0.2</v>
      </c>
      <c r="P123" s="165">
        <v>0.2</v>
      </c>
      <c r="Q123" s="160">
        <f t="shared" si="51"/>
        <v>6.0000000000000009</v>
      </c>
      <c r="R123" s="160">
        <v>6.3000000000000007</v>
      </c>
      <c r="S123" s="160">
        <f t="shared" si="52"/>
        <v>95.238095238095241</v>
      </c>
      <c r="T123" s="160">
        <v>14.899999999999999</v>
      </c>
      <c r="U123" s="168">
        <f t="shared" si="35"/>
        <v>40.268456375838937</v>
      </c>
      <c r="V123" s="244"/>
    </row>
    <row r="124" spans="1:22" ht="13.5" customHeight="1" x14ac:dyDescent="0.2">
      <c r="A124" s="157"/>
      <c r="B124" s="146"/>
      <c r="C124" s="704" t="s">
        <v>133</v>
      </c>
      <c r="D124" s="346" t="s">
        <v>72</v>
      </c>
      <c r="E124" s="158">
        <v>5.4</v>
      </c>
      <c r="F124" s="158">
        <v>6.2</v>
      </c>
      <c r="G124" s="158">
        <v>6.3</v>
      </c>
      <c r="H124" s="158">
        <v>10.8</v>
      </c>
      <c r="I124" s="158">
        <v>11.2</v>
      </c>
      <c r="J124" s="158">
        <v>4.9000000000000004</v>
      </c>
      <c r="K124" s="163">
        <v>8</v>
      </c>
      <c r="L124" s="163">
        <v>5.0999999999999996</v>
      </c>
      <c r="M124" s="163">
        <v>3.8</v>
      </c>
      <c r="N124" s="163">
        <v>4.7</v>
      </c>
      <c r="O124" s="163">
        <v>3.7</v>
      </c>
      <c r="P124" s="163">
        <v>4.2</v>
      </c>
      <c r="Q124" s="158">
        <f t="shared" si="51"/>
        <v>74.300000000000011</v>
      </c>
      <c r="R124" s="158">
        <v>73.600000000000009</v>
      </c>
      <c r="S124" s="158">
        <f t="shared" si="52"/>
        <v>100.95108695652175</v>
      </c>
      <c r="T124" s="158">
        <v>122.7</v>
      </c>
      <c r="U124" s="167">
        <f t="shared" si="35"/>
        <v>60.554197229013859</v>
      </c>
      <c r="V124" s="244"/>
    </row>
    <row r="125" spans="1:22" ht="13.5" customHeight="1" x14ac:dyDescent="0.2">
      <c r="A125" s="157"/>
      <c r="B125" s="146"/>
      <c r="C125" s="705"/>
      <c r="D125" s="347" t="s">
        <v>73</v>
      </c>
      <c r="E125" s="159">
        <v>0.2</v>
      </c>
      <c r="F125" s="159">
        <v>0.3</v>
      </c>
      <c r="G125" s="159">
        <v>0.3</v>
      </c>
      <c r="H125" s="159">
        <v>0.5</v>
      </c>
      <c r="I125" s="159">
        <v>0.5</v>
      </c>
      <c r="J125" s="159">
        <v>0.2</v>
      </c>
      <c r="K125" s="164">
        <v>0.4</v>
      </c>
      <c r="L125" s="164">
        <v>0.3</v>
      </c>
      <c r="M125" s="164">
        <v>0.2</v>
      </c>
      <c r="N125" s="164">
        <v>0.2</v>
      </c>
      <c r="O125" s="164">
        <v>0.1</v>
      </c>
      <c r="P125" s="164">
        <v>0.2</v>
      </c>
      <c r="Q125" s="159">
        <f t="shared" si="51"/>
        <v>3.4000000000000004</v>
      </c>
      <c r="R125" s="159">
        <v>3.7000000000000006</v>
      </c>
      <c r="S125" s="159">
        <f t="shared" si="52"/>
        <v>91.891891891891888</v>
      </c>
      <c r="T125" s="159">
        <v>5.2</v>
      </c>
      <c r="U125" s="162">
        <f t="shared" si="35"/>
        <v>65.384615384615387</v>
      </c>
      <c r="V125" s="244"/>
    </row>
    <row r="126" spans="1:22" ht="13.5" customHeight="1" x14ac:dyDescent="0.2">
      <c r="A126" s="157"/>
      <c r="B126" s="146"/>
      <c r="C126" s="705"/>
      <c r="D126" s="347" t="s">
        <v>74</v>
      </c>
      <c r="E126" s="159">
        <f t="shared" ref="E126:P126" si="55">+E124-E125</f>
        <v>5.2</v>
      </c>
      <c r="F126" s="159">
        <f t="shared" si="55"/>
        <v>5.9</v>
      </c>
      <c r="G126" s="159">
        <f t="shared" si="55"/>
        <v>6</v>
      </c>
      <c r="H126" s="159">
        <f t="shared" si="55"/>
        <v>10.3</v>
      </c>
      <c r="I126" s="159">
        <f t="shared" si="55"/>
        <v>10.7</v>
      </c>
      <c r="J126" s="159">
        <f t="shared" si="55"/>
        <v>4.7</v>
      </c>
      <c r="K126" s="164">
        <f t="shared" si="55"/>
        <v>7.6</v>
      </c>
      <c r="L126" s="164">
        <f t="shared" si="55"/>
        <v>4.8</v>
      </c>
      <c r="M126" s="164">
        <f t="shared" si="55"/>
        <v>3.5999999999999996</v>
      </c>
      <c r="N126" s="164">
        <f t="shared" si="55"/>
        <v>4.5</v>
      </c>
      <c r="O126" s="164">
        <f t="shared" si="55"/>
        <v>3.6</v>
      </c>
      <c r="P126" s="164">
        <f t="shared" si="55"/>
        <v>4</v>
      </c>
      <c r="Q126" s="159">
        <f t="shared" si="51"/>
        <v>70.900000000000006</v>
      </c>
      <c r="R126" s="159">
        <v>69.900000000000006</v>
      </c>
      <c r="S126" s="159">
        <f t="shared" si="52"/>
        <v>101.43061516452074</v>
      </c>
      <c r="T126" s="159">
        <v>117.49999999999999</v>
      </c>
      <c r="U126" s="162">
        <f t="shared" si="35"/>
        <v>60.34042553191491</v>
      </c>
      <c r="V126" s="244"/>
    </row>
    <row r="127" spans="1:22" ht="13.5" customHeight="1" x14ac:dyDescent="0.2">
      <c r="A127" s="157"/>
      <c r="B127" s="146"/>
      <c r="C127" s="705"/>
      <c r="D127" s="347" t="s">
        <v>75</v>
      </c>
      <c r="E127" s="159">
        <f t="shared" ref="E127:P127" si="56">+E124-E128</f>
        <v>5</v>
      </c>
      <c r="F127" s="159">
        <f t="shared" si="56"/>
        <v>5.8</v>
      </c>
      <c r="G127" s="159">
        <f t="shared" si="56"/>
        <v>5.8</v>
      </c>
      <c r="H127" s="159">
        <f t="shared" si="56"/>
        <v>10.200000000000001</v>
      </c>
      <c r="I127" s="159">
        <f t="shared" si="56"/>
        <v>10.6</v>
      </c>
      <c r="J127" s="159">
        <f t="shared" si="56"/>
        <v>4.4000000000000004</v>
      </c>
      <c r="K127" s="164">
        <f t="shared" si="56"/>
        <v>7.3</v>
      </c>
      <c r="L127" s="164">
        <f t="shared" si="56"/>
        <v>4.8</v>
      </c>
      <c r="M127" s="164">
        <f t="shared" si="56"/>
        <v>3.5999999999999996</v>
      </c>
      <c r="N127" s="164">
        <f t="shared" si="56"/>
        <v>4.3</v>
      </c>
      <c r="O127" s="164">
        <f t="shared" si="56"/>
        <v>3.4000000000000004</v>
      </c>
      <c r="P127" s="164">
        <f t="shared" si="56"/>
        <v>4</v>
      </c>
      <c r="Q127" s="159">
        <f t="shared" si="51"/>
        <v>69.2</v>
      </c>
      <c r="R127" s="159">
        <v>69.800000000000011</v>
      </c>
      <c r="S127" s="159">
        <f t="shared" si="52"/>
        <v>99.140401146131794</v>
      </c>
      <c r="T127" s="159">
        <v>116.2</v>
      </c>
      <c r="U127" s="162">
        <f t="shared" si="35"/>
        <v>59.552495697074015</v>
      </c>
      <c r="V127" s="244"/>
    </row>
    <row r="128" spans="1:22" ht="13.5" customHeight="1" x14ac:dyDescent="0.2">
      <c r="A128" s="157"/>
      <c r="B128" s="146"/>
      <c r="C128" s="705"/>
      <c r="D128" s="347" t="s">
        <v>76</v>
      </c>
      <c r="E128" s="159">
        <v>0.4</v>
      </c>
      <c r="F128" s="159">
        <v>0.4</v>
      </c>
      <c r="G128" s="159">
        <v>0.5</v>
      </c>
      <c r="H128" s="159">
        <v>0.6</v>
      </c>
      <c r="I128" s="159">
        <v>0.6</v>
      </c>
      <c r="J128" s="159">
        <v>0.5</v>
      </c>
      <c r="K128" s="164">
        <v>0.7</v>
      </c>
      <c r="L128" s="164">
        <v>0.3</v>
      </c>
      <c r="M128" s="164">
        <v>0.2</v>
      </c>
      <c r="N128" s="164">
        <v>0.4</v>
      </c>
      <c r="O128" s="164">
        <v>0.3</v>
      </c>
      <c r="P128" s="164">
        <v>0.2</v>
      </c>
      <c r="Q128" s="159">
        <f t="shared" si="51"/>
        <v>5.1000000000000005</v>
      </c>
      <c r="R128" s="159">
        <v>3.7999999999999994</v>
      </c>
      <c r="S128" s="159">
        <f t="shared" si="52"/>
        <v>134.21052631578951</v>
      </c>
      <c r="T128" s="159">
        <v>6.4999999999999991</v>
      </c>
      <c r="U128" s="162">
        <f t="shared" si="35"/>
        <v>78.461538461538481</v>
      </c>
      <c r="V128" s="244"/>
    </row>
    <row r="129" spans="1:22" ht="13.5" customHeight="1" thickBot="1" x14ac:dyDescent="0.25">
      <c r="A129" s="157"/>
      <c r="B129" s="146"/>
      <c r="C129" s="706"/>
      <c r="D129" s="348" t="s">
        <v>77</v>
      </c>
      <c r="E129" s="160">
        <v>0.4</v>
      </c>
      <c r="F129" s="160">
        <v>0.4</v>
      </c>
      <c r="G129" s="160">
        <v>0.5</v>
      </c>
      <c r="H129" s="160">
        <v>0.6</v>
      </c>
      <c r="I129" s="160">
        <v>0.6</v>
      </c>
      <c r="J129" s="160">
        <v>0.5</v>
      </c>
      <c r="K129" s="165">
        <v>0.7</v>
      </c>
      <c r="L129" s="165">
        <v>0.3</v>
      </c>
      <c r="M129" s="165">
        <v>0.2</v>
      </c>
      <c r="N129" s="165">
        <v>0.4</v>
      </c>
      <c r="O129" s="165">
        <v>0.3</v>
      </c>
      <c r="P129" s="165">
        <v>0.2</v>
      </c>
      <c r="Q129" s="160">
        <f t="shared" si="51"/>
        <v>5.1000000000000005</v>
      </c>
      <c r="R129" s="160">
        <v>3.7999999999999994</v>
      </c>
      <c r="S129" s="160">
        <f t="shared" si="52"/>
        <v>134.21052631578951</v>
      </c>
      <c r="T129" s="160">
        <v>6.4999999999999991</v>
      </c>
      <c r="U129" s="168">
        <f t="shared" si="35"/>
        <v>78.461538461538481</v>
      </c>
      <c r="V129" s="244"/>
    </row>
    <row r="130" spans="1:22" ht="13.5" customHeight="1" x14ac:dyDescent="0.2">
      <c r="A130" s="157"/>
      <c r="B130" s="146"/>
      <c r="C130" s="704" t="s">
        <v>134</v>
      </c>
      <c r="D130" s="346" t="s">
        <v>72</v>
      </c>
      <c r="E130" s="158">
        <v>9.8000000000000007</v>
      </c>
      <c r="F130" s="158">
        <v>21.6</v>
      </c>
      <c r="G130" s="158">
        <v>15.5</v>
      </c>
      <c r="H130" s="158">
        <v>31.3</v>
      </c>
      <c r="I130" s="158">
        <v>36.700000000000003</v>
      </c>
      <c r="J130" s="158">
        <v>18</v>
      </c>
      <c r="K130" s="163">
        <v>14.2</v>
      </c>
      <c r="L130" s="163">
        <v>7.2</v>
      </c>
      <c r="M130" s="163">
        <v>4.4000000000000004</v>
      </c>
      <c r="N130" s="163">
        <v>4.0999999999999996</v>
      </c>
      <c r="O130" s="163">
        <v>3</v>
      </c>
      <c r="P130" s="163">
        <v>4.7</v>
      </c>
      <c r="Q130" s="158">
        <f t="shared" si="51"/>
        <v>170.49999999999997</v>
      </c>
      <c r="R130" s="158">
        <v>155.80000000000001</v>
      </c>
      <c r="S130" s="158">
        <f t="shared" si="52"/>
        <v>109.43517329910139</v>
      </c>
      <c r="T130" s="158">
        <v>190.20000000000002</v>
      </c>
      <c r="U130" s="167">
        <f t="shared" si="35"/>
        <v>89.642481598317531</v>
      </c>
      <c r="V130" s="244"/>
    </row>
    <row r="131" spans="1:22" ht="13.5" customHeight="1" x14ac:dyDescent="0.2">
      <c r="A131" s="157"/>
      <c r="B131" s="146"/>
      <c r="C131" s="705"/>
      <c r="D131" s="347" t="s">
        <v>73</v>
      </c>
      <c r="E131" s="159">
        <v>0.1</v>
      </c>
      <c r="F131" s="159">
        <v>0.1</v>
      </c>
      <c r="G131" s="159">
        <v>0.1</v>
      </c>
      <c r="H131" s="159">
        <v>0.1</v>
      </c>
      <c r="I131" s="159">
        <v>0.1</v>
      </c>
      <c r="J131" s="159">
        <v>0.1</v>
      </c>
      <c r="K131" s="164">
        <v>0.1</v>
      </c>
      <c r="L131" s="164">
        <v>0.1</v>
      </c>
      <c r="M131" s="164">
        <v>0.1</v>
      </c>
      <c r="N131" s="164">
        <v>0.1</v>
      </c>
      <c r="O131" s="164">
        <v>0.1</v>
      </c>
      <c r="P131" s="164">
        <v>0.1</v>
      </c>
      <c r="Q131" s="159">
        <f t="shared" si="51"/>
        <v>1.2</v>
      </c>
      <c r="R131" s="159">
        <v>1.2</v>
      </c>
      <c r="S131" s="159">
        <f t="shared" si="52"/>
        <v>100</v>
      </c>
      <c r="T131" s="159">
        <v>1.2</v>
      </c>
      <c r="U131" s="162">
        <f t="shared" si="35"/>
        <v>100</v>
      </c>
      <c r="V131" s="244"/>
    </row>
    <row r="132" spans="1:22" ht="13.5" customHeight="1" x14ac:dyDescent="0.2">
      <c r="A132" s="157"/>
      <c r="B132" s="146"/>
      <c r="C132" s="705"/>
      <c r="D132" s="347" t="s">
        <v>74</v>
      </c>
      <c r="E132" s="159">
        <f t="shared" ref="E132:P132" si="57">+E130-E131</f>
        <v>9.7000000000000011</v>
      </c>
      <c r="F132" s="159">
        <f t="shared" si="57"/>
        <v>21.5</v>
      </c>
      <c r="G132" s="159">
        <f t="shared" si="57"/>
        <v>15.4</v>
      </c>
      <c r="H132" s="159">
        <f t="shared" si="57"/>
        <v>31.2</v>
      </c>
      <c r="I132" s="159">
        <f t="shared" si="57"/>
        <v>36.6</v>
      </c>
      <c r="J132" s="159">
        <f t="shared" si="57"/>
        <v>17.899999999999999</v>
      </c>
      <c r="K132" s="164">
        <f t="shared" si="57"/>
        <v>14.1</v>
      </c>
      <c r="L132" s="164">
        <f t="shared" si="57"/>
        <v>7.1000000000000005</v>
      </c>
      <c r="M132" s="164">
        <f t="shared" si="57"/>
        <v>4.3000000000000007</v>
      </c>
      <c r="N132" s="164">
        <f t="shared" si="57"/>
        <v>3.9999999999999996</v>
      </c>
      <c r="O132" s="164">
        <f t="shared" si="57"/>
        <v>2.9</v>
      </c>
      <c r="P132" s="164">
        <f t="shared" si="57"/>
        <v>4.6000000000000005</v>
      </c>
      <c r="Q132" s="159">
        <f t="shared" si="51"/>
        <v>169.3</v>
      </c>
      <c r="R132" s="159">
        <v>154.6</v>
      </c>
      <c r="S132" s="159">
        <f t="shared" si="52"/>
        <v>109.50840879689522</v>
      </c>
      <c r="T132" s="159">
        <v>189.00000000000003</v>
      </c>
      <c r="U132" s="162">
        <f t="shared" si="35"/>
        <v>89.576719576719569</v>
      </c>
      <c r="V132" s="244"/>
    </row>
    <row r="133" spans="1:22" ht="13.5" customHeight="1" x14ac:dyDescent="0.2">
      <c r="A133" s="157"/>
      <c r="B133" s="146"/>
      <c r="C133" s="705"/>
      <c r="D133" s="347" t="s">
        <v>75</v>
      </c>
      <c r="E133" s="159">
        <f t="shared" ref="E133:P133" si="58">+E130-E134</f>
        <v>9.7000000000000011</v>
      </c>
      <c r="F133" s="159">
        <f t="shared" si="58"/>
        <v>20.900000000000002</v>
      </c>
      <c r="G133" s="159">
        <f t="shared" si="58"/>
        <v>15.2</v>
      </c>
      <c r="H133" s="159">
        <f t="shared" si="58"/>
        <v>29.3</v>
      </c>
      <c r="I133" s="159">
        <f t="shared" si="58"/>
        <v>34.300000000000004</v>
      </c>
      <c r="J133" s="159">
        <f t="shared" si="58"/>
        <v>17.899999999999999</v>
      </c>
      <c r="K133" s="164">
        <f t="shared" si="58"/>
        <v>13.6</v>
      </c>
      <c r="L133" s="164">
        <f t="shared" si="58"/>
        <v>7.2</v>
      </c>
      <c r="M133" s="164">
        <f t="shared" si="58"/>
        <v>4.4000000000000004</v>
      </c>
      <c r="N133" s="164">
        <f t="shared" si="58"/>
        <v>4.0999999999999996</v>
      </c>
      <c r="O133" s="164">
        <f t="shared" si="58"/>
        <v>3</v>
      </c>
      <c r="P133" s="164">
        <f t="shared" si="58"/>
        <v>4.7</v>
      </c>
      <c r="Q133" s="159">
        <f t="shared" si="51"/>
        <v>164.29999999999998</v>
      </c>
      <c r="R133" s="159">
        <v>152.40000000000003</v>
      </c>
      <c r="S133" s="159">
        <f t="shared" si="52"/>
        <v>107.80839895013119</v>
      </c>
      <c r="T133" s="159">
        <v>181.30000000000004</v>
      </c>
      <c r="U133" s="162">
        <f t="shared" ref="U133:U196" si="59">IF(Q133=0,"－",Q133/T133*100)</f>
        <v>90.623276337562018</v>
      </c>
      <c r="V133" s="244"/>
    </row>
    <row r="134" spans="1:22" ht="13.5" customHeight="1" x14ac:dyDescent="0.2">
      <c r="A134" s="157"/>
      <c r="B134" s="146"/>
      <c r="C134" s="705"/>
      <c r="D134" s="347" t="s">
        <v>76</v>
      </c>
      <c r="E134" s="159">
        <v>0.1</v>
      </c>
      <c r="F134" s="159">
        <v>0.7</v>
      </c>
      <c r="G134" s="159">
        <v>0.3</v>
      </c>
      <c r="H134" s="159">
        <v>2</v>
      </c>
      <c r="I134" s="159">
        <v>2.4</v>
      </c>
      <c r="J134" s="159">
        <v>0.1</v>
      </c>
      <c r="K134" s="164">
        <v>0.6</v>
      </c>
      <c r="L134" s="164">
        <v>0</v>
      </c>
      <c r="M134" s="164">
        <v>0</v>
      </c>
      <c r="N134" s="164">
        <v>0</v>
      </c>
      <c r="O134" s="164">
        <v>0</v>
      </c>
      <c r="P134" s="164">
        <v>0</v>
      </c>
      <c r="Q134" s="159">
        <f t="shared" si="51"/>
        <v>6.1999999999999993</v>
      </c>
      <c r="R134" s="159">
        <v>3.4</v>
      </c>
      <c r="S134" s="159">
        <f t="shared" si="52"/>
        <v>182.35294117647055</v>
      </c>
      <c r="T134" s="159">
        <v>8.8999999999999986</v>
      </c>
      <c r="U134" s="162">
        <f t="shared" si="59"/>
        <v>69.662921348314612</v>
      </c>
      <c r="V134" s="244"/>
    </row>
    <row r="135" spans="1:22" ht="13.5" customHeight="1" thickBot="1" x14ac:dyDescent="0.25">
      <c r="A135" s="157"/>
      <c r="B135" s="146"/>
      <c r="C135" s="706"/>
      <c r="D135" s="348" t="s">
        <v>77</v>
      </c>
      <c r="E135" s="160">
        <v>0.1</v>
      </c>
      <c r="F135" s="160">
        <v>0.7</v>
      </c>
      <c r="G135" s="160">
        <v>0.3</v>
      </c>
      <c r="H135" s="160">
        <v>2</v>
      </c>
      <c r="I135" s="160">
        <v>2.4</v>
      </c>
      <c r="J135" s="160">
        <v>0.1</v>
      </c>
      <c r="K135" s="165">
        <v>0.6</v>
      </c>
      <c r="L135" s="165">
        <v>0</v>
      </c>
      <c r="M135" s="165">
        <v>0</v>
      </c>
      <c r="N135" s="165">
        <v>0</v>
      </c>
      <c r="O135" s="165">
        <v>0</v>
      </c>
      <c r="P135" s="165">
        <v>0</v>
      </c>
      <c r="Q135" s="160">
        <f t="shared" si="51"/>
        <v>6.1999999999999993</v>
      </c>
      <c r="R135" s="160">
        <v>3.4</v>
      </c>
      <c r="S135" s="160">
        <f t="shared" si="52"/>
        <v>182.35294117647055</v>
      </c>
      <c r="T135" s="160">
        <v>8.8999999999999986</v>
      </c>
      <c r="U135" s="168">
        <f t="shared" si="59"/>
        <v>69.662921348314612</v>
      </c>
      <c r="V135" s="244"/>
    </row>
    <row r="136" spans="1:22" ht="13.5" customHeight="1" x14ac:dyDescent="0.2">
      <c r="A136" s="157"/>
      <c r="B136" s="146"/>
      <c r="C136" s="704" t="s">
        <v>135</v>
      </c>
      <c r="D136" s="346" t="s">
        <v>72</v>
      </c>
      <c r="E136" s="158">
        <v>8</v>
      </c>
      <c r="F136" s="158">
        <v>8.6</v>
      </c>
      <c r="G136" s="158">
        <v>7.1</v>
      </c>
      <c r="H136" s="158">
        <v>9.6999999999999993</v>
      </c>
      <c r="I136" s="158">
        <v>11.2</v>
      </c>
      <c r="J136" s="158">
        <v>8.3000000000000007</v>
      </c>
      <c r="K136" s="163">
        <v>10.199999999999999</v>
      </c>
      <c r="L136" s="163">
        <v>8.8000000000000007</v>
      </c>
      <c r="M136" s="163">
        <v>7.2</v>
      </c>
      <c r="N136" s="163">
        <v>6.5</v>
      </c>
      <c r="O136" s="163">
        <v>5</v>
      </c>
      <c r="P136" s="163">
        <v>6</v>
      </c>
      <c r="Q136" s="158">
        <f t="shared" si="51"/>
        <v>96.600000000000009</v>
      </c>
      <c r="R136" s="158">
        <v>106.8</v>
      </c>
      <c r="S136" s="158">
        <f t="shared" si="52"/>
        <v>90.449438202247194</v>
      </c>
      <c r="T136" s="158">
        <v>157.30000000000001</v>
      </c>
      <c r="U136" s="167">
        <f t="shared" si="59"/>
        <v>61.411315956770508</v>
      </c>
      <c r="V136" s="244"/>
    </row>
    <row r="137" spans="1:22" ht="13.5" customHeight="1" x14ac:dyDescent="0.2">
      <c r="A137" s="157"/>
      <c r="B137" s="146"/>
      <c r="C137" s="705"/>
      <c r="D137" s="347" t="s">
        <v>73</v>
      </c>
      <c r="E137" s="159">
        <v>0.2</v>
      </c>
      <c r="F137" s="159">
        <v>0.3</v>
      </c>
      <c r="G137" s="159">
        <v>0.2</v>
      </c>
      <c r="H137" s="159">
        <v>0.3</v>
      </c>
      <c r="I137" s="159">
        <v>0.3</v>
      </c>
      <c r="J137" s="159">
        <v>0.2</v>
      </c>
      <c r="K137" s="164">
        <v>0.5</v>
      </c>
      <c r="L137" s="164">
        <v>0.4</v>
      </c>
      <c r="M137" s="164">
        <v>0.4</v>
      </c>
      <c r="N137" s="164">
        <v>0.3</v>
      </c>
      <c r="O137" s="164">
        <v>0.3</v>
      </c>
      <c r="P137" s="164">
        <v>0.3</v>
      </c>
      <c r="Q137" s="159">
        <f t="shared" si="51"/>
        <v>3.6999999999999993</v>
      </c>
      <c r="R137" s="159">
        <v>3.1000000000000005</v>
      </c>
      <c r="S137" s="159">
        <f t="shared" si="52"/>
        <v>119.35483870967738</v>
      </c>
      <c r="T137" s="159">
        <v>16.2</v>
      </c>
      <c r="U137" s="162">
        <f t="shared" si="59"/>
        <v>22.839506172839503</v>
      </c>
      <c r="V137" s="244"/>
    </row>
    <row r="138" spans="1:22" ht="13.5" customHeight="1" x14ac:dyDescent="0.2">
      <c r="A138" s="157"/>
      <c r="B138" s="146"/>
      <c r="C138" s="705"/>
      <c r="D138" s="347" t="s">
        <v>74</v>
      </c>
      <c r="E138" s="159">
        <f t="shared" ref="E138:P138" si="60">+E136-E137</f>
        <v>7.8</v>
      </c>
      <c r="F138" s="159">
        <f t="shared" si="60"/>
        <v>8.2999999999999989</v>
      </c>
      <c r="G138" s="159">
        <f t="shared" si="60"/>
        <v>6.8999999999999995</v>
      </c>
      <c r="H138" s="159">
        <f t="shared" si="60"/>
        <v>9.3999999999999986</v>
      </c>
      <c r="I138" s="159">
        <f t="shared" si="60"/>
        <v>10.899999999999999</v>
      </c>
      <c r="J138" s="159">
        <f t="shared" si="60"/>
        <v>8.1000000000000014</v>
      </c>
      <c r="K138" s="164">
        <f t="shared" si="60"/>
        <v>9.6999999999999993</v>
      </c>
      <c r="L138" s="164">
        <f t="shared" si="60"/>
        <v>8.4</v>
      </c>
      <c r="M138" s="164">
        <f t="shared" si="60"/>
        <v>6.8</v>
      </c>
      <c r="N138" s="164">
        <f t="shared" si="60"/>
        <v>6.2</v>
      </c>
      <c r="O138" s="164">
        <f t="shared" si="60"/>
        <v>4.7</v>
      </c>
      <c r="P138" s="164">
        <f t="shared" si="60"/>
        <v>5.7</v>
      </c>
      <c r="Q138" s="159">
        <f t="shared" si="51"/>
        <v>92.9</v>
      </c>
      <c r="R138" s="159">
        <v>103.69999999999999</v>
      </c>
      <c r="S138" s="159">
        <f t="shared" si="52"/>
        <v>89.585342333654793</v>
      </c>
      <c r="T138" s="159">
        <v>141.1</v>
      </c>
      <c r="U138" s="162">
        <f t="shared" si="59"/>
        <v>65.839829907866772</v>
      </c>
      <c r="V138" s="244"/>
    </row>
    <row r="139" spans="1:22" ht="13.5" customHeight="1" x14ac:dyDescent="0.2">
      <c r="A139" s="157"/>
      <c r="B139" s="146"/>
      <c r="C139" s="705"/>
      <c r="D139" s="347" t="s">
        <v>75</v>
      </c>
      <c r="E139" s="159">
        <f t="shared" ref="E139:P139" si="61">+E136-E140</f>
        <v>7.1</v>
      </c>
      <c r="F139" s="159">
        <f t="shared" si="61"/>
        <v>7.6</v>
      </c>
      <c r="G139" s="159">
        <f t="shared" si="61"/>
        <v>6.1999999999999993</v>
      </c>
      <c r="H139" s="159">
        <f t="shared" si="61"/>
        <v>7.9999999999999991</v>
      </c>
      <c r="I139" s="159">
        <f t="shared" si="61"/>
        <v>9.6</v>
      </c>
      <c r="J139" s="159">
        <f t="shared" si="61"/>
        <v>7.2000000000000011</v>
      </c>
      <c r="K139" s="164">
        <f t="shared" si="61"/>
        <v>8.7999999999999989</v>
      </c>
      <c r="L139" s="164">
        <f t="shared" si="61"/>
        <v>7.6000000000000005</v>
      </c>
      <c r="M139" s="164">
        <f t="shared" si="61"/>
        <v>6</v>
      </c>
      <c r="N139" s="164">
        <f t="shared" si="61"/>
        <v>5.4</v>
      </c>
      <c r="O139" s="164">
        <f t="shared" si="61"/>
        <v>4.3</v>
      </c>
      <c r="P139" s="164">
        <f t="shared" si="61"/>
        <v>5.0999999999999996</v>
      </c>
      <c r="Q139" s="159">
        <f t="shared" si="51"/>
        <v>82.899999999999991</v>
      </c>
      <c r="R139" s="159">
        <v>93.5</v>
      </c>
      <c r="S139" s="159">
        <f t="shared" si="52"/>
        <v>88.663101604278054</v>
      </c>
      <c r="T139" s="159">
        <v>135.79999999999998</v>
      </c>
      <c r="U139" s="162">
        <f t="shared" si="59"/>
        <v>61.045655375552286</v>
      </c>
      <c r="V139" s="244"/>
    </row>
    <row r="140" spans="1:22" ht="13.5" customHeight="1" x14ac:dyDescent="0.2">
      <c r="A140" s="157"/>
      <c r="B140" s="146"/>
      <c r="C140" s="705"/>
      <c r="D140" s="347" t="s">
        <v>76</v>
      </c>
      <c r="E140" s="159">
        <v>0.9</v>
      </c>
      <c r="F140" s="159">
        <v>1</v>
      </c>
      <c r="G140" s="159">
        <v>0.9</v>
      </c>
      <c r="H140" s="159">
        <v>1.7</v>
      </c>
      <c r="I140" s="159">
        <v>1.6</v>
      </c>
      <c r="J140" s="159">
        <v>1.1000000000000001</v>
      </c>
      <c r="K140" s="164">
        <v>1.4</v>
      </c>
      <c r="L140" s="164">
        <v>1.2</v>
      </c>
      <c r="M140" s="164">
        <v>1.2</v>
      </c>
      <c r="N140" s="164">
        <v>1.1000000000000001</v>
      </c>
      <c r="O140" s="164">
        <v>0.7</v>
      </c>
      <c r="P140" s="164">
        <v>0.9</v>
      </c>
      <c r="Q140" s="159">
        <f t="shared" si="51"/>
        <v>13.699999999999998</v>
      </c>
      <c r="R140" s="159">
        <v>13.299999999999997</v>
      </c>
      <c r="S140" s="159">
        <f t="shared" si="52"/>
        <v>103.00751879699249</v>
      </c>
      <c r="T140" s="159">
        <v>21.5</v>
      </c>
      <c r="U140" s="162">
        <f t="shared" si="59"/>
        <v>63.720930232558125</v>
      </c>
      <c r="V140" s="244"/>
    </row>
    <row r="141" spans="1:22" ht="13.5" customHeight="1" thickBot="1" x14ac:dyDescent="0.25">
      <c r="A141" s="157"/>
      <c r="B141" s="146"/>
      <c r="C141" s="706"/>
      <c r="D141" s="348" t="s">
        <v>77</v>
      </c>
      <c r="E141" s="160">
        <v>0.9</v>
      </c>
      <c r="F141" s="160">
        <v>1</v>
      </c>
      <c r="G141" s="160">
        <v>0.9</v>
      </c>
      <c r="H141" s="160">
        <v>1.7</v>
      </c>
      <c r="I141" s="160">
        <v>1.6</v>
      </c>
      <c r="J141" s="160">
        <v>1.1000000000000001</v>
      </c>
      <c r="K141" s="165">
        <v>1.4</v>
      </c>
      <c r="L141" s="165">
        <v>1.2</v>
      </c>
      <c r="M141" s="165">
        <v>1.2</v>
      </c>
      <c r="N141" s="165">
        <v>1.1000000000000001</v>
      </c>
      <c r="O141" s="165">
        <v>0.7</v>
      </c>
      <c r="P141" s="165">
        <v>0.9</v>
      </c>
      <c r="Q141" s="160">
        <f t="shared" si="51"/>
        <v>13.699999999999998</v>
      </c>
      <c r="R141" s="160">
        <v>13.299999999999997</v>
      </c>
      <c r="S141" s="160">
        <f t="shared" si="52"/>
        <v>103.00751879699249</v>
      </c>
      <c r="T141" s="160">
        <v>21.5</v>
      </c>
      <c r="U141" s="168">
        <f t="shared" si="59"/>
        <v>63.720930232558125</v>
      </c>
      <c r="V141" s="244"/>
    </row>
    <row r="142" spans="1:22" ht="13.5" customHeight="1" x14ac:dyDescent="0.2">
      <c r="A142" s="157"/>
      <c r="B142" s="146"/>
      <c r="C142" s="704" t="s">
        <v>136</v>
      </c>
      <c r="D142" s="346" t="s">
        <v>72</v>
      </c>
      <c r="E142" s="158">
        <v>12.5</v>
      </c>
      <c r="F142" s="158">
        <v>14.5</v>
      </c>
      <c r="G142" s="158">
        <v>13.7</v>
      </c>
      <c r="H142" s="158">
        <v>25.9</v>
      </c>
      <c r="I142" s="158">
        <v>22.8</v>
      </c>
      <c r="J142" s="158">
        <v>13.8</v>
      </c>
      <c r="K142" s="163">
        <v>14.5</v>
      </c>
      <c r="L142" s="163">
        <v>14.5</v>
      </c>
      <c r="M142" s="163">
        <v>14</v>
      </c>
      <c r="N142" s="163">
        <v>12.4</v>
      </c>
      <c r="O142" s="163">
        <v>9.6</v>
      </c>
      <c r="P142" s="163">
        <v>12.1</v>
      </c>
      <c r="Q142" s="158">
        <f t="shared" si="51"/>
        <v>180.29999999999998</v>
      </c>
      <c r="R142" s="158">
        <v>191.20000000000002</v>
      </c>
      <c r="S142" s="158">
        <f t="shared" si="52"/>
        <v>94.299163179916306</v>
      </c>
      <c r="T142" s="158">
        <v>209.9</v>
      </c>
      <c r="U142" s="167">
        <f t="shared" si="59"/>
        <v>85.89804668889947</v>
      </c>
      <c r="V142" s="244"/>
    </row>
    <row r="143" spans="1:22" ht="13.5" customHeight="1" x14ac:dyDescent="0.2">
      <c r="A143" s="157"/>
      <c r="B143" s="146"/>
      <c r="C143" s="705"/>
      <c r="D143" s="347" t="s">
        <v>73</v>
      </c>
      <c r="E143" s="159">
        <v>0</v>
      </c>
      <c r="F143" s="159">
        <v>0</v>
      </c>
      <c r="G143" s="159">
        <v>0</v>
      </c>
      <c r="H143" s="159">
        <v>0</v>
      </c>
      <c r="I143" s="159">
        <v>0</v>
      </c>
      <c r="J143" s="159">
        <v>0</v>
      </c>
      <c r="K143" s="164">
        <v>0</v>
      </c>
      <c r="L143" s="164">
        <v>0</v>
      </c>
      <c r="M143" s="164">
        <v>0</v>
      </c>
      <c r="N143" s="164">
        <v>0</v>
      </c>
      <c r="O143" s="164">
        <v>0</v>
      </c>
      <c r="P143" s="164">
        <v>0</v>
      </c>
      <c r="Q143" s="159">
        <f t="shared" si="51"/>
        <v>0</v>
      </c>
      <c r="R143" s="159">
        <v>0.2</v>
      </c>
      <c r="S143" s="352" t="str">
        <f t="shared" si="52"/>
        <v>－</v>
      </c>
      <c r="T143" s="159">
        <v>1.4000000000000001</v>
      </c>
      <c r="U143" s="162" t="str">
        <f t="shared" si="59"/>
        <v>－</v>
      </c>
      <c r="V143" s="244"/>
    </row>
    <row r="144" spans="1:22" ht="13.5" customHeight="1" x14ac:dyDescent="0.2">
      <c r="A144" s="157"/>
      <c r="B144" s="146"/>
      <c r="C144" s="705"/>
      <c r="D144" s="347" t="s">
        <v>74</v>
      </c>
      <c r="E144" s="159">
        <f t="shared" ref="E144:P144" si="62">+E142-E143</f>
        <v>12.5</v>
      </c>
      <c r="F144" s="159">
        <f t="shared" si="62"/>
        <v>14.5</v>
      </c>
      <c r="G144" s="159">
        <f t="shared" si="62"/>
        <v>13.7</v>
      </c>
      <c r="H144" s="159">
        <f t="shared" si="62"/>
        <v>25.9</v>
      </c>
      <c r="I144" s="159">
        <f t="shared" si="62"/>
        <v>22.8</v>
      </c>
      <c r="J144" s="159">
        <f t="shared" si="62"/>
        <v>13.8</v>
      </c>
      <c r="K144" s="164">
        <f t="shared" si="62"/>
        <v>14.5</v>
      </c>
      <c r="L144" s="164">
        <f t="shared" si="62"/>
        <v>14.5</v>
      </c>
      <c r="M144" s="164">
        <f t="shared" si="62"/>
        <v>14</v>
      </c>
      <c r="N144" s="164">
        <f t="shared" si="62"/>
        <v>12.4</v>
      </c>
      <c r="O144" s="164">
        <f t="shared" si="62"/>
        <v>9.6</v>
      </c>
      <c r="P144" s="164">
        <f t="shared" si="62"/>
        <v>12.1</v>
      </c>
      <c r="Q144" s="159">
        <f t="shared" si="51"/>
        <v>180.29999999999998</v>
      </c>
      <c r="R144" s="159">
        <v>191.00000000000003</v>
      </c>
      <c r="S144" s="159">
        <f t="shared" si="52"/>
        <v>94.397905759162285</v>
      </c>
      <c r="T144" s="159">
        <v>208.49999999999997</v>
      </c>
      <c r="U144" s="162">
        <f t="shared" si="59"/>
        <v>86.474820143884898</v>
      </c>
      <c r="V144" s="244"/>
    </row>
    <row r="145" spans="1:22" ht="13.5" customHeight="1" x14ac:dyDescent="0.2">
      <c r="A145" s="157"/>
      <c r="B145" s="146"/>
      <c r="C145" s="705"/>
      <c r="D145" s="347" t="s">
        <v>75</v>
      </c>
      <c r="E145" s="159">
        <f t="shared" ref="E145:P145" si="63">+E142-E146</f>
        <v>12.4</v>
      </c>
      <c r="F145" s="159">
        <f t="shared" si="63"/>
        <v>14.4</v>
      </c>
      <c r="G145" s="159">
        <f t="shared" si="63"/>
        <v>13.6</v>
      </c>
      <c r="H145" s="159">
        <f t="shared" si="63"/>
        <v>25.599999999999998</v>
      </c>
      <c r="I145" s="159">
        <f t="shared" si="63"/>
        <v>22.400000000000002</v>
      </c>
      <c r="J145" s="159">
        <f t="shared" si="63"/>
        <v>13.600000000000001</v>
      </c>
      <c r="K145" s="164">
        <f t="shared" si="63"/>
        <v>14.3</v>
      </c>
      <c r="L145" s="164">
        <f t="shared" si="63"/>
        <v>14.4</v>
      </c>
      <c r="M145" s="164">
        <f t="shared" si="63"/>
        <v>13.8</v>
      </c>
      <c r="N145" s="164">
        <f t="shared" si="63"/>
        <v>12.1</v>
      </c>
      <c r="O145" s="164">
        <f t="shared" si="63"/>
        <v>9.5</v>
      </c>
      <c r="P145" s="164">
        <f t="shared" si="63"/>
        <v>11.9</v>
      </c>
      <c r="Q145" s="159">
        <f t="shared" si="51"/>
        <v>178</v>
      </c>
      <c r="R145" s="159">
        <v>190.60000000000002</v>
      </c>
      <c r="S145" s="159">
        <f t="shared" si="52"/>
        <v>93.389296956977958</v>
      </c>
      <c r="T145" s="159">
        <v>208.1</v>
      </c>
      <c r="U145" s="162">
        <f t="shared" si="59"/>
        <v>85.535800096107636</v>
      </c>
      <c r="V145" s="244"/>
    </row>
    <row r="146" spans="1:22" ht="13.5" customHeight="1" x14ac:dyDescent="0.2">
      <c r="A146" s="157"/>
      <c r="B146" s="146"/>
      <c r="C146" s="705"/>
      <c r="D146" s="347" t="s">
        <v>76</v>
      </c>
      <c r="E146" s="159">
        <v>0.1</v>
      </c>
      <c r="F146" s="159">
        <v>0.1</v>
      </c>
      <c r="G146" s="159">
        <v>0.1</v>
      </c>
      <c r="H146" s="159">
        <v>0.3</v>
      </c>
      <c r="I146" s="159">
        <v>0.4</v>
      </c>
      <c r="J146" s="159">
        <v>0.2</v>
      </c>
      <c r="K146" s="164">
        <v>0.2</v>
      </c>
      <c r="L146" s="164">
        <v>0.1</v>
      </c>
      <c r="M146" s="164">
        <v>0.2</v>
      </c>
      <c r="N146" s="164">
        <v>0.3</v>
      </c>
      <c r="O146" s="164">
        <v>0.1</v>
      </c>
      <c r="P146" s="164">
        <v>0.2</v>
      </c>
      <c r="Q146" s="159">
        <f t="shared" si="51"/>
        <v>2.3000000000000003</v>
      </c>
      <c r="R146" s="159">
        <v>0.6</v>
      </c>
      <c r="S146" s="159">
        <f t="shared" si="52"/>
        <v>383.33333333333337</v>
      </c>
      <c r="T146" s="159">
        <v>1.8</v>
      </c>
      <c r="U146" s="162">
        <f t="shared" si="59"/>
        <v>127.77777777777779</v>
      </c>
      <c r="V146" s="244"/>
    </row>
    <row r="147" spans="1:22" ht="13.5" customHeight="1" thickBot="1" x14ac:dyDescent="0.25">
      <c r="A147" s="157"/>
      <c r="B147" s="146"/>
      <c r="C147" s="706"/>
      <c r="D147" s="348" t="s">
        <v>77</v>
      </c>
      <c r="E147" s="160">
        <v>0.1</v>
      </c>
      <c r="F147" s="160">
        <v>0.1</v>
      </c>
      <c r="G147" s="160">
        <v>0.1</v>
      </c>
      <c r="H147" s="160">
        <v>0.3</v>
      </c>
      <c r="I147" s="160">
        <v>0.4</v>
      </c>
      <c r="J147" s="160">
        <v>0.2</v>
      </c>
      <c r="K147" s="165">
        <v>0.2</v>
      </c>
      <c r="L147" s="165">
        <v>0.1</v>
      </c>
      <c r="M147" s="165">
        <v>0.2</v>
      </c>
      <c r="N147" s="165">
        <v>0.3</v>
      </c>
      <c r="O147" s="165">
        <v>0.1</v>
      </c>
      <c r="P147" s="165">
        <v>0.2</v>
      </c>
      <c r="Q147" s="160">
        <f t="shared" si="51"/>
        <v>2.3000000000000003</v>
      </c>
      <c r="R147" s="160">
        <v>0.6</v>
      </c>
      <c r="S147" s="160">
        <f t="shared" si="52"/>
        <v>383.33333333333337</v>
      </c>
      <c r="T147" s="160">
        <v>1.9000000000000001</v>
      </c>
      <c r="U147" s="168">
        <f t="shared" si="59"/>
        <v>121.05263157894737</v>
      </c>
      <c r="V147" s="244"/>
    </row>
    <row r="148" spans="1:22" ht="13.5" customHeight="1" x14ac:dyDescent="0.2">
      <c r="A148" s="157"/>
      <c r="B148" s="146"/>
      <c r="C148" s="704" t="s">
        <v>137</v>
      </c>
      <c r="D148" s="346" t="s">
        <v>72</v>
      </c>
      <c r="E148" s="158">
        <v>30.3</v>
      </c>
      <c r="F148" s="158">
        <v>29.5</v>
      </c>
      <c r="G148" s="158">
        <v>28.6</v>
      </c>
      <c r="H148" s="158">
        <v>76.599999999999994</v>
      </c>
      <c r="I148" s="158">
        <v>75.900000000000006</v>
      </c>
      <c r="J148" s="158">
        <v>43.3</v>
      </c>
      <c r="K148" s="163">
        <v>37.1</v>
      </c>
      <c r="L148" s="163">
        <v>26.5</v>
      </c>
      <c r="M148" s="163">
        <v>15.8</v>
      </c>
      <c r="N148" s="163">
        <v>13.7</v>
      </c>
      <c r="O148" s="163">
        <v>10.5</v>
      </c>
      <c r="P148" s="163">
        <v>16.2</v>
      </c>
      <c r="Q148" s="158">
        <f t="shared" si="51"/>
        <v>404</v>
      </c>
      <c r="R148" s="158">
        <v>394.5</v>
      </c>
      <c r="S148" s="158">
        <f t="shared" si="52"/>
        <v>102.40811153358682</v>
      </c>
      <c r="T148" s="158">
        <v>623.50000000000011</v>
      </c>
      <c r="U148" s="167">
        <f t="shared" si="59"/>
        <v>64.795509222133106</v>
      </c>
      <c r="V148" s="244"/>
    </row>
    <row r="149" spans="1:22" ht="13.5" customHeight="1" x14ac:dyDescent="0.2">
      <c r="A149" s="157"/>
      <c r="B149" s="146"/>
      <c r="C149" s="705"/>
      <c r="D149" s="347" t="s">
        <v>73</v>
      </c>
      <c r="E149" s="159">
        <v>0</v>
      </c>
      <c r="F149" s="159">
        <v>0.1</v>
      </c>
      <c r="G149" s="159">
        <v>0</v>
      </c>
      <c r="H149" s="159">
        <v>0.3</v>
      </c>
      <c r="I149" s="159">
        <v>1.1000000000000001</v>
      </c>
      <c r="J149" s="159">
        <v>0.1</v>
      </c>
      <c r="K149" s="164">
        <v>1.1000000000000001</v>
      </c>
      <c r="L149" s="164">
        <v>0.8</v>
      </c>
      <c r="M149" s="164">
        <v>0.4</v>
      </c>
      <c r="N149" s="164">
        <v>0.4</v>
      </c>
      <c r="O149" s="164">
        <v>0.3</v>
      </c>
      <c r="P149" s="164">
        <v>0.5</v>
      </c>
      <c r="Q149" s="159">
        <f t="shared" si="51"/>
        <v>5.0999999999999996</v>
      </c>
      <c r="R149" s="159">
        <v>2.8000000000000003</v>
      </c>
      <c r="S149" s="159">
        <f t="shared" si="52"/>
        <v>182.14285714285711</v>
      </c>
      <c r="T149" s="159">
        <v>26.6</v>
      </c>
      <c r="U149" s="162">
        <f t="shared" si="59"/>
        <v>19.172932330827066</v>
      </c>
      <c r="V149" s="244"/>
    </row>
    <row r="150" spans="1:22" ht="13.5" customHeight="1" x14ac:dyDescent="0.2">
      <c r="A150" s="157"/>
      <c r="B150" s="146"/>
      <c r="C150" s="705"/>
      <c r="D150" s="347" t="s">
        <v>74</v>
      </c>
      <c r="E150" s="159">
        <f t="shared" ref="E150:P150" si="64">+E148-E149</f>
        <v>30.3</v>
      </c>
      <c r="F150" s="159">
        <f t="shared" si="64"/>
        <v>29.4</v>
      </c>
      <c r="G150" s="159">
        <f t="shared" si="64"/>
        <v>28.6</v>
      </c>
      <c r="H150" s="159">
        <f t="shared" si="64"/>
        <v>76.3</v>
      </c>
      <c r="I150" s="159">
        <f t="shared" si="64"/>
        <v>74.800000000000011</v>
      </c>
      <c r="J150" s="159">
        <f t="shared" si="64"/>
        <v>43.199999999999996</v>
      </c>
      <c r="K150" s="164">
        <f t="shared" si="64"/>
        <v>36</v>
      </c>
      <c r="L150" s="164">
        <f t="shared" si="64"/>
        <v>25.7</v>
      </c>
      <c r="M150" s="164">
        <f t="shared" si="64"/>
        <v>15.4</v>
      </c>
      <c r="N150" s="164">
        <f t="shared" si="64"/>
        <v>13.299999999999999</v>
      </c>
      <c r="O150" s="164">
        <f t="shared" si="64"/>
        <v>10.199999999999999</v>
      </c>
      <c r="P150" s="164">
        <f t="shared" si="64"/>
        <v>15.7</v>
      </c>
      <c r="Q150" s="159">
        <f t="shared" si="51"/>
        <v>398.9</v>
      </c>
      <c r="R150" s="159">
        <v>391.7</v>
      </c>
      <c r="S150" s="159">
        <f t="shared" si="52"/>
        <v>101.8381414347715</v>
      </c>
      <c r="T150" s="159">
        <v>596.90000000000009</v>
      </c>
      <c r="U150" s="162">
        <f t="shared" si="59"/>
        <v>66.82861450829283</v>
      </c>
      <c r="V150" s="244"/>
    </row>
    <row r="151" spans="1:22" ht="13.5" customHeight="1" x14ac:dyDescent="0.2">
      <c r="A151" s="157"/>
      <c r="B151" s="146"/>
      <c r="C151" s="705"/>
      <c r="D151" s="347" t="s">
        <v>75</v>
      </c>
      <c r="E151" s="159">
        <f t="shared" ref="E151:P151" si="65">+E148-E152</f>
        <v>29.900000000000002</v>
      </c>
      <c r="F151" s="159">
        <f t="shared" si="65"/>
        <v>29.2</v>
      </c>
      <c r="G151" s="159">
        <f t="shared" si="65"/>
        <v>28.5</v>
      </c>
      <c r="H151" s="159">
        <f t="shared" si="65"/>
        <v>75.8</v>
      </c>
      <c r="I151" s="159">
        <f t="shared" si="65"/>
        <v>75</v>
      </c>
      <c r="J151" s="159">
        <f t="shared" si="65"/>
        <v>43</v>
      </c>
      <c r="K151" s="164">
        <f t="shared" si="65"/>
        <v>36.200000000000003</v>
      </c>
      <c r="L151" s="164">
        <f t="shared" si="65"/>
        <v>25.5</v>
      </c>
      <c r="M151" s="164">
        <f t="shared" si="65"/>
        <v>14.9</v>
      </c>
      <c r="N151" s="164">
        <f t="shared" si="65"/>
        <v>12.799999999999999</v>
      </c>
      <c r="O151" s="164">
        <f t="shared" si="65"/>
        <v>10.1</v>
      </c>
      <c r="P151" s="164">
        <f t="shared" si="65"/>
        <v>15.6</v>
      </c>
      <c r="Q151" s="159">
        <f t="shared" si="51"/>
        <v>396.5</v>
      </c>
      <c r="R151" s="159">
        <v>387.2</v>
      </c>
      <c r="S151" s="159">
        <f t="shared" si="52"/>
        <v>102.40185950413223</v>
      </c>
      <c r="T151" s="159">
        <v>608.1</v>
      </c>
      <c r="U151" s="162">
        <f t="shared" si="59"/>
        <v>65.203091596776844</v>
      </c>
      <c r="V151" s="244"/>
    </row>
    <row r="152" spans="1:22" ht="13.5" customHeight="1" x14ac:dyDescent="0.2">
      <c r="A152" s="157"/>
      <c r="B152" s="146"/>
      <c r="C152" s="705"/>
      <c r="D152" s="347" t="s">
        <v>76</v>
      </c>
      <c r="E152" s="159">
        <v>0.4</v>
      </c>
      <c r="F152" s="159">
        <v>0.3</v>
      </c>
      <c r="G152" s="159">
        <v>0.1</v>
      </c>
      <c r="H152" s="159">
        <v>0.8</v>
      </c>
      <c r="I152" s="159">
        <v>0.9</v>
      </c>
      <c r="J152" s="159">
        <v>0.3</v>
      </c>
      <c r="K152" s="164">
        <v>0.9</v>
      </c>
      <c r="L152" s="164">
        <v>1</v>
      </c>
      <c r="M152" s="164">
        <v>0.9</v>
      </c>
      <c r="N152" s="164">
        <v>0.9</v>
      </c>
      <c r="O152" s="164">
        <v>0.4</v>
      </c>
      <c r="P152" s="164">
        <v>0.6</v>
      </c>
      <c r="Q152" s="159">
        <f t="shared" si="51"/>
        <v>7.5</v>
      </c>
      <c r="R152" s="159">
        <v>7.2999999999999989</v>
      </c>
      <c r="S152" s="159">
        <f t="shared" si="52"/>
        <v>102.73972602739727</v>
      </c>
      <c r="T152" s="159">
        <v>15.4</v>
      </c>
      <c r="U152" s="162">
        <f t="shared" si="59"/>
        <v>48.701298701298704</v>
      </c>
      <c r="V152" s="244"/>
    </row>
    <row r="153" spans="1:22" ht="13.5" customHeight="1" thickBot="1" x14ac:dyDescent="0.25">
      <c r="A153" s="157"/>
      <c r="B153" s="146"/>
      <c r="C153" s="706"/>
      <c r="D153" s="348" t="s">
        <v>77</v>
      </c>
      <c r="E153" s="160">
        <v>0.4</v>
      </c>
      <c r="F153" s="160">
        <v>0.3</v>
      </c>
      <c r="G153" s="160">
        <v>0.1</v>
      </c>
      <c r="H153" s="160">
        <v>0.8</v>
      </c>
      <c r="I153" s="160">
        <v>0.9</v>
      </c>
      <c r="J153" s="160">
        <v>0.3</v>
      </c>
      <c r="K153" s="165">
        <v>0.9</v>
      </c>
      <c r="L153" s="165">
        <v>1</v>
      </c>
      <c r="M153" s="165">
        <v>0.9</v>
      </c>
      <c r="N153" s="165">
        <v>0.9</v>
      </c>
      <c r="O153" s="165">
        <v>0.4</v>
      </c>
      <c r="P153" s="165">
        <v>0.6</v>
      </c>
      <c r="Q153" s="160">
        <f t="shared" si="51"/>
        <v>7.5</v>
      </c>
      <c r="R153" s="160">
        <v>7.2999999999999989</v>
      </c>
      <c r="S153" s="160">
        <f t="shared" si="52"/>
        <v>102.73972602739727</v>
      </c>
      <c r="T153" s="160">
        <v>15.4</v>
      </c>
      <c r="U153" s="168">
        <f t="shared" si="59"/>
        <v>48.701298701298704</v>
      </c>
      <c r="V153" s="244"/>
    </row>
    <row r="154" spans="1:22" ht="13.5" customHeight="1" x14ac:dyDescent="0.2">
      <c r="A154" s="157"/>
      <c r="B154" s="146"/>
      <c r="C154" s="704" t="s">
        <v>138</v>
      </c>
      <c r="D154" s="346" t="s">
        <v>72</v>
      </c>
      <c r="E154" s="158">
        <v>14.2</v>
      </c>
      <c r="F154" s="158">
        <v>20.5</v>
      </c>
      <c r="G154" s="158">
        <v>20.6</v>
      </c>
      <c r="H154" s="158">
        <v>36.700000000000003</v>
      </c>
      <c r="I154" s="158">
        <v>37.200000000000003</v>
      </c>
      <c r="J154" s="158">
        <v>23.7</v>
      </c>
      <c r="K154" s="163">
        <v>19.2</v>
      </c>
      <c r="L154" s="163">
        <v>11</v>
      </c>
      <c r="M154" s="163">
        <v>6.6</v>
      </c>
      <c r="N154" s="163">
        <v>5.2</v>
      </c>
      <c r="O154" s="163">
        <v>4.5</v>
      </c>
      <c r="P154" s="163">
        <v>7.5</v>
      </c>
      <c r="Q154" s="158">
        <f t="shared" si="51"/>
        <v>206.89999999999995</v>
      </c>
      <c r="R154" s="158">
        <v>207.3</v>
      </c>
      <c r="S154" s="158">
        <f t="shared" si="52"/>
        <v>99.807042932947382</v>
      </c>
      <c r="T154" s="158">
        <v>246.50000000000003</v>
      </c>
      <c r="U154" s="167">
        <f t="shared" si="59"/>
        <v>83.935091277890436</v>
      </c>
      <c r="V154" s="244"/>
    </row>
    <row r="155" spans="1:22" ht="13.5" customHeight="1" x14ac:dyDescent="0.2">
      <c r="A155" s="157"/>
      <c r="B155" s="146"/>
      <c r="C155" s="705"/>
      <c r="D155" s="347" t="s">
        <v>73</v>
      </c>
      <c r="E155" s="159">
        <v>0</v>
      </c>
      <c r="F155" s="159">
        <v>0</v>
      </c>
      <c r="G155" s="159">
        <v>0</v>
      </c>
      <c r="H155" s="159">
        <v>0.3</v>
      </c>
      <c r="I155" s="159">
        <v>0.1</v>
      </c>
      <c r="J155" s="159">
        <v>0.1</v>
      </c>
      <c r="K155" s="164">
        <v>0</v>
      </c>
      <c r="L155" s="164">
        <v>0</v>
      </c>
      <c r="M155" s="164">
        <v>0</v>
      </c>
      <c r="N155" s="164">
        <v>0</v>
      </c>
      <c r="O155" s="164">
        <v>0</v>
      </c>
      <c r="P155" s="164">
        <v>0</v>
      </c>
      <c r="Q155" s="159">
        <f t="shared" si="51"/>
        <v>0.5</v>
      </c>
      <c r="R155" s="159">
        <v>0.6</v>
      </c>
      <c r="S155" s="159">
        <f t="shared" si="52"/>
        <v>83.333333333333343</v>
      </c>
      <c r="T155" s="159">
        <v>0.89999999999999991</v>
      </c>
      <c r="U155" s="162">
        <f t="shared" si="59"/>
        <v>55.555555555555557</v>
      </c>
      <c r="V155" s="244"/>
    </row>
    <row r="156" spans="1:22" ht="13.5" customHeight="1" x14ac:dyDescent="0.2">
      <c r="A156" s="157"/>
      <c r="B156" s="146"/>
      <c r="C156" s="705"/>
      <c r="D156" s="347" t="s">
        <v>74</v>
      </c>
      <c r="E156" s="159">
        <f t="shared" ref="E156:P156" si="66">+E154-E155</f>
        <v>14.2</v>
      </c>
      <c r="F156" s="159">
        <f t="shared" si="66"/>
        <v>20.5</v>
      </c>
      <c r="G156" s="159">
        <f t="shared" si="66"/>
        <v>20.6</v>
      </c>
      <c r="H156" s="159">
        <f t="shared" si="66"/>
        <v>36.400000000000006</v>
      </c>
      <c r="I156" s="159">
        <f t="shared" si="66"/>
        <v>37.1</v>
      </c>
      <c r="J156" s="159">
        <f t="shared" si="66"/>
        <v>23.599999999999998</v>
      </c>
      <c r="K156" s="164">
        <f t="shared" si="66"/>
        <v>19.2</v>
      </c>
      <c r="L156" s="164">
        <f t="shared" si="66"/>
        <v>11</v>
      </c>
      <c r="M156" s="164">
        <f t="shared" si="66"/>
        <v>6.6</v>
      </c>
      <c r="N156" s="164">
        <f t="shared" si="66"/>
        <v>5.2</v>
      </c>
      <c r="O156" s="164">
        <f t="shared" si="66"/>
        <v>4.5</v>
      </c>
      <c r="P156" s="164">
        <f t="shared" si="66"/>
        <v>7.5</v>
      </c>
      <c r="Q156" s="159">
        <f t="shared" si="51"/>
        <v>206.39999999999998</v>
      </c>
      <c r="R156" s="159">
        <v>206.70000000000002</v>
      </c>
      <c r="S156" s="159">
        <f t="shared" si="52"/>
        <v>99.854862119013049</v>
      </c>
      <c r="T156" s="159">
        <v>245.60000000000002</v>
      </c>
      <c r="U156" s="162">
        <f t="shared" si="59"/>
        <v>84.03908794788272</v>
      </c>
      <c r="V156" s="244"/>
    </row>
    <row r="157" spans="1:22" ht="13.5" customHeight="1" x14ac:dyDescent="0.2">
      <c r="A157" s="157"/>
      <c r="B157" s="146"/>
      <c r="C157" s="705"/>
      <c r="D157" s="347" t="s">
        <v>75</v>
      </c>
      <c r="E157" s="159">
        <f t="shared" ref="E157:P157" si="67">+E154-E158</f>
        <v>14.2</v>
      </c>
      <c r="F157" s="159">
        <f t="shared" si="67"/>
        <v>20.5</v>
      </c>
      <c r="G157" s="159">
        <f t="shared" si="67"/>
        <v>20.6</v>
      </c>
      <c r="H157" s="159">
        <f t="shared" si="67"/>
        <v>36.6</v>
      </c>
      <c r="I157" s="159">
        <f t="shared" si="67"/>
        <v>37.200000000000003</v>
      </c>
      <c r="J157" s="159">
        <f t="shared" si="67"/>
        <v>23.7</v>
      </c>
      <c r="K157" s="164">
        <f t="shared" si="67"/>
        <v>19.2</v>
      </c>
      <c r="L157" s="164">
        <f t="shared" si="67"/>
        <v>11</v>
      </c>
      <c r="M157" s="164">
        <f t="shared" si="67"/>
        <v>6.6</v>
      </c>
      <c r="N157" s="164">
        <f t="shared" si="67"/>
        <v>5.2</v>
      </c>
      <c r="O157" s="164">
        <f t="shared" si="67"/>
        <v>4.5</v>
      </c>
      <c r="P157" s="164">
        <f t="shared" si="67"/>
        <v>7.5</v>
      </c>
      <c r="Q157" s="159">
        <f t="shared" si="51"/>
        <v>206.79999999999998</v>
      </c>
      <c r="R157" s="159">
        <v>207.1</v>
      </c>
      <c r="S157" s="159">
        <f t="shared" si="52"/>
        <v>99.855142443264128</v>
      </c>
      <c r="T157" s="159">
        <v>246.20000000000002</v>
      </c>
      <c r="U157" s="162">
        <f t="shared" si="59"/>
        <v>83.996750609260744</v>
      </c>
      <c r="V157" s="244"/>
    </row>
    <row r="158" spans="1:22" ht="13.5" customHeight="1" x14ac:dyDescent="0.2">
      <c r="A158" s="157"/>
      <c r="B158" s="146"/>
      <c r="C158" s="705"/>
      <c r="D158" s="347" t="s">
        <v>76</v>
      </c>
      <c r="E158" s="159">
        <v>0</v>
      </c>
      <c r="F158" s="159">
        <v>0</v>
      </c>
      <c r="G158" s="159">
        <v>0</v>
      </c>
      <c r="H158" s="159">
        <v>0.1</v>
      </c>
      <c r="I158" s="159">
        <v>0</v>
      </c>
      <c r="J158" s="159">
        <v>0</v>
      </c>
      <c r="K158" s="164">
        <v>0</v>
      </c>
      <c r="L158" s="164">
        <v>0</v>
      </c>
      <c r="M158" s="164">
        <v>0</v>
      </c>
      <c r="N158" s="164">
        <v>0</v>
      </c>
      <c r="O158" s="164">
        <v>0</v>
      </c>
      <c r="P158" s="164">
        <v>0</v>
      </c>
      <c r="Q158" s="159">
        <f t="shared" si="51"/>
        <v>0.1</v>
      </c>
      <c r="R158" s="159">
        <v>0.2</v>
      </c>
      <c r="S158" s="159">
        <f t="shared" si="52"/>
        <v>50</v>
      </c>
      <c r="T158" s="159">
        <v>0.30000000000000004</v>
      </c>
      <c r="U158" s="162">
        <f t="shared" si="59"/>
        <v>33.333333333333329</v>
      </c>
      <c r="V158" s="244"/>
    </row>
    <row r="159" spans="1:22" ht="13.5" customHeight="1" thickBot="1" x14ac:dyDescent="0.25">
      <c r="A159" s="157"/>
      <c r="B159" s="146"/>
      <c r="C159" s="706"/>
      <c r="D159" s="348" t="s">
        <v>77</v>
      </c>
      <c r="E159" s="160">
        <v>0</v>
      </c>
      <c r="F159" s="160">
        <v>0</v>
      </c>
      <c r="G159" s="160">
        <v>0</v>
      </c>
      <c r="H159" s="160">
        <v>0.1</v>
      </c>
      <c r="I159" s="160">
        <v>0</v>
      </c>
      <c r="J159" s="160">
        <v>0</v>
      </c>
      <c r="K159" s="165">
        <v>0</v>
      </c>
      <c r="L159" s="165">
        <v>0</v>
      </c>
      <c r="M159" s="165">
        <v>0</v>
      </c>
      <c r="N159" s="165">
        <v>0</v>
      </c>
      <c r="O159" s="165">
        <v>0</v>
      </c>
      <c r="P159" s="165">
        <v>0</v>
      </c>
      <c r="Q159" s="160">
        <f t="shared" si="51"/>
        <v>0.1</v>
      </c>
      <c r="R159" s="160">
        <v>0.2</v>
      </c>
      <c r="S159" s="160">
        <f t="shared" si="52"/>
        <v>50</v>
      </c>
      <c r="T159" s="160">
        <v>0.30000000000000004</v>
      </c>
      <c r="U159" s="168">
        <f t="shared" si="59"/>
        <v>33.333333333333329</v>
      </c>
      <c r="V159" s="244"/>
    </row>
    <row r="160" spans="1:22" ht="13.5" customHeight="1" x14ac:dyDescent="0.2">
      <c r="A160" s="157"/>
      <c r="B160" s="146"/>
      <c r="C160" s="704" t="s">
        <v>139</v>
      </c>
      <c r="D160" s="346" t="s">
        <v>72</v>
      </c>
      <c r="E160" s="158">
        <v>13.5</v>
      </c>
      <c r="F160" s="158">
        <v>15.6</v>
      </c>
      <c r="G160" s="158">
        <v>14.6</v>
      </c>
      <c r="H160" s="158">
        <v>58.7</v>
      </c>
      <c r="I160" s="158">
        <v>104.2</v>
      </c>
      <c r="J160" s="158">
        <v>16.399999999999999</v>
      </c>
      <c r="K160" s="163">
        <v>17.399999999999999</v>
      </c>
      <c r="L160" s="163">
        <v>12.1</v>
      </c>
      <c r="M160" s="163">
        <v>11.1</v>
      </c>
      <c r="N160" s="163">
        <v>10.5</v>
      </c>
      <c r="O160" s="163">
        <v>9</v>
      </c>
      <c r="P160" s="163">
        <v>12.7</v>
      </c>
      <c r="Q160" s="158">
        <f t="shared" si="51"/>
        <v>295.8</v>
      </c>
      <c r="R160" s="158">
        <v>178.49999999999997</v>
      </c>
      <c r="S160" s="158">
        <f t="shared" si="52"/>
        <v>165.71428571428575</v>
      </c>
      <c r="T160" s="158">
        <v>517</v>
      </c>
      <c r="U160" s="167">
        <f t="shared" si="59"/>
        <v>57.214700193423596</v>
      </c>
      <c r="V160" s="244"/>
    </row>
    <row r="161" spans="1:22" ht="13.5" customHeight="1" x14ac:dyDescent="0.2">
      <c r="A161" s="157"/>
      <c r="B161" s="146"/>
      <c r="C161" s="705"/>
      <c r="D161" s="347" t="s">
        <v>73</v>
      </c>
      <c r="E161" s="159">
        <v>1.1000000000000001</v>
      </c>
      <c r="F161" s="159">
        <v>1.3</v>
      </c>
      <c r="G161" s="159">
        <v>1.2</v>
      </c>
      <c r="H161" s="159">
        <v>4.7</v>
      </c>
      <c r="I161" s="159">
        <v>8.3000000000000007</v>
      </c>
      <c r="J161" s="159">
        <v>1.3</v>
      </c>
      <c r="K161" s="164">
        <v>1.4</v>
      </c>
      <c r="L161" s="164">
        <v>1</v>
      </c>
      <c r="M161" s="164">
        <v>0.9</v>
      </c>
      <c r="N161" s="164">
        <v>0.8</v>
      </c>
      <c r="O161" s="164">
        <v>0.7</v>
      </c>
      <c r="P161" s="164">
        <v>1</v>
      </c>
      <c r="Q161" s="159">
        <f t="shared" si="51"/>
        <v>23.7</v>
      </c>
      <c r="R161" s="159">
        <v>14.3</v>
      </c>
      <c r="S161" s="159">
        <f t="shared" si="52"/>
        <v>165.73426573426573</v>
      </c>
      <c r="T161" s="159">
        <v>156.20000000000002</v>
      </c>
      <c r="U161" s="162">
        <f t="shared" si="59"/>
        <v>15.172855313700381</v>
      </c>
      <c r="V161" s="244"/>
    </row>
    <row r="162" spans="1:22" ht="13.5" customHeight="1" x14ac:dyDescent="0.2">
      <c r="A162" s="157"/>
      <c r="B162" s="146"/>
      <c r="C162" s="705"/>
      <c r="D162" s="347" t="s">
        <v>74</v>
      </c>
      <c r="E162" s="159">
        <f t="shared" ref="E162:P162" si="68">+E160-E161</f>
        <v>12.4</v>
      </c>
      <c r="F162" s="159">
        <f t="shared" si="68"/>
        <v>14.299999999999999</v>
      </c>
      <c r="G162" s="159">
        <f t="shared" si="68"/>
        <v>13.4</v>
      </c>
      <c r="H162" s="159">
        <f t="shared" si="68"/>
        <v>54</v>
      </c>
      <c r="I162" s="159">
        <f t="shared" si="68"/>
        <v>95.9</v>
      </c>
      <c r="J162" s="159">
        <f t="shared" si="68"/>
        <v>15.099999999999998</v>
      </c>
      <c r="K162" s="164">
        <f t="shared" si="68"/>
        <v>15.999999999999998</v>
      </c>
      <c r="L162" s="164">
        <f t="shared" si="68"/>
        <v>11.1</v>
      </c>
      <c r="M162" s="164">
        <f t="shared" si="68"/>
        <v>10.199999999999999</v>
      </c>
      <c r="N162" s="164">
        <f t="shared" si="68"/>
        <v>9.6999999999999993</v>
      </c>
      <c r="O162" s="164">
        <f t="shared" si="68"/>
        <v>8.3000000000000007</v>
      </c>
      <c r="P162" s="164">
        <f t="shared" si="68"/>
        <v>11.7</v>
      </c>
      <c r="Q162" s="159">
        <f t="shared" si="51"/>
        <v>272.09999999999997</v>
      </c>
      <c r="R162" s="159">
        <v>164.2</v>
      </c>
      <c r="S162" s="159">
        <f t="shared" si="52"/>
        <v>165.71254567600485</v>
      </c>
      <c r="T162" s="159">
        <v>360.79999999999995</v>
      </c>
      <c r="U162" s="162">
        <f t="shared" si="59"/>
        <v>75.41574279379158</v>
      </c>
      <c r="V162" s="244"/>
    </row>
    <row r="163" spans="1:22" ht="13.5" customHeight="1" x14ac:dyDescent="0.2">
      <c r="A163" s="157"/>
      <c r="B163" s="146"/>
      <c r="C163" s="705"/>
      <c r="D163" s="347" t="s">
        <v>75</v>
      </c>
      <c r="E163" s="159">
        <f t="shared" ref="E163:P163" si="69">+E160-E164</f>
        <v>13.2</v>
      </c>
      <c r="F163" s="159">
        <f t="shared" si="69"/>
        <v>15.4</v>
      </c>
      <c r="G163" s="159">
        <f t="shared" si="69"/>
        <v>14.4</v>
      </c>
      <c r="H163" s="159">
        <f t="shared" si="69"/>
        <v>58.2</v>
      </c>
      <c r="I163" s="159">
        <f t="shared" si="69"/>
        <v>103.8</v>
      </c>
      <c r="J163" s="159">
        <f t="shared" si="69"/>
        <v>16.2</v>
      </c>
      <c r="K163" s="164">
        <f t="shared" si="69"/>
        <v>16.799999999999997</v>
      </c>
      <c r="L163" s="164">
        <f t="shared" si="69"/>
        <v>11.7</v>
      </c>
      <c r="M163" s="164">
        <f t="shared" si="69"/>
        <v>10.799999999999999</v>
      </c>
      <c r="N163" s="164">
        <f t="shared" si="69"/>
        <v>10.199999999999999</v>
      </c>
      <c r="O163" s="164">
        <f t="shared" si="69"/>
        <v>8.6999999999999993</v>
      </c>
      <c r="P163" s="164">
        <f t="shared" si="69"/>
        <v>12.299999999999999</v>
      </c>
      <c r="Q163" s="159">
        <f t="shared" si="51"/>
        <v>291.7</v>
      </c>
      <c r="R163" s="159">
        <v>174.60000000000002</v>
      </c>
      <c r="S163" s="159">
        <f t="shared" si="52"/>
        <v>167.06758304696444</v>
      </c>
      <c r="T163" s="159">
        <v>510.59999999999991</v>
      </c>
      <c r="U163" s="162">
        <f t="shared" si="59"/>
        <v>57.128867998433222</v>
      </c>
      <c r="V163" s="244"/>
    </row>
    <row r="164" spans="1:22" ht="13.5" customHeight="1" x14ac:dyDescent="0.2">
      <c r="A164" s="157"/>
      <c r="B164" s="146"/>
      <c r="C164" s="705"/>
      <c r="D164" s="347" t="s">
        <v>76</v>
      </c>
      <c r="E164" s="159">
        <v>0.3</v>
      </c>
      <c r="F164" s="159">
        <v>0.2</v>
      </c>
      <c r="G164" s="159">
        <v>0.2</v>
      </c>
      <c r="H164" s="159">
        <v>0.5</v>
      </c>
      <c r="I164" s="159">
        <v>0.4</v>
      </c>
      <c r="J164" s="159">
        <v>0.2</v>
      </c>
      <c r="K164" s="164">
        <v>0.6</v>
      </c>
      <c r="L164" s="164">
        <v>0.4</v>
      </c>
      <c r="M164" s="164">
        <v>0.3</v>
      </c>
      <c r="N164" s="164">
        <v>0.3</v>
      </c>
      <c r="O164" s="164">
        <v>0.3</v>
      </c>
      <c r="P164" s="164">
        <v>0.4</v>
      </c>
      <c r="Q164" s="159">
        <f t="shared" si="51"/>
        <v>4.0999999999999996</v>
      </c>
      <c r="R164" s="159">
        <v>3.8999999999999995</v>
      </c>
      <c r="S164" s="159">
        <f t="shared" si="52"/>
        <v>105.12820512820514</v>
      </c>
      <c r="T164" s="159">
        <v>6.3999999999999995</v>
      </c>
      <c r="U164" s="162">
        <f t="shared" si="59"/>
        <v>64.0625</v>
      </c>
      <c r="V164" s="244"/>
    </row>
    <row r="165" spans="1:22" ht="13.5" customHeight="1" thickBot="1" x14ac:dyDescent="0.25">
      <c r="A165" s="157"/>
      <c r="B165" s="146"/>
      <c r="C165" s="706"/>
      <c r="D165" s="348" t="s">
        <v>77</v>
      </c>
      <c r="E165" s="160">
        <v>0.3</v>
      </c>
      <c r="F165" s="160">
        <v>0.2</v>
      </c>
      <c r="G165" s="160">
        <v>0.2</v>
      </c>
      <c r="H165" s="160">
        <v>0.5</v>
      </c>
      <c r="I165" s="160">
        <v>0.4</v>
      </c>
      <c r="J165" s="160">
        <v>0.2</v>
      </c>
      <c r="K165" s="165">
        <v>0.6</v>
      </c>
      <c r="L165" s="165">
        <v>0.4</v>
      </c>
      <c r="M165" s="165">
        <v>0.3</v>
      </c>
      <c r="N165" s="165">
        <v>0.3</v>
      </c>
      <c r="O165" s="165">
        <v>0.3</v>
      </c>
      <c r="P165" s="165">
        <v>0.4</v>
      </c>
      <c r="Q165" s="160">
        <f t="shared" si="51"/>
        <v>4.0999999999999996</v>
      </c>
      <c r="R165" s="160">
        <v>3.8999999999999995</v>
      </c>
      <c r="S165" s="160">
        <f t="shared" si="52"/>
        <v>105.12820512820514</v>
      </c>
      <c r="T165" s="160">
        <v>6.3999999999999995</v>
      </c>
      <c r="U165" s="168">
        <f t="shared" si="59"/>
        <v>64.0625</v>
      </c>
      <c r="V165" s="244"/>
    </row>
    <row r="166" spans="1:22" ht="13.5" customHeight="1" x14ac:dyDescent="0.2">
      <c r="A166" s="157"/>
      <c r="B166" s="146"/>
      <c r="C166" s="704" t="s">
        <v>140</v>
      </c>
      <c r="D166" s="346" t="s">
        <v>72</v>
      </c>
      <c r="E166" s="158">
        <v>4.5</v>
      </c>
      <c r="F166" s="158">
        <v>7.6</v>
      </c>
      <c r="G166" s="158">
        <v>6.9</v>
      </c>
      <c r="H166" s="158">
        <v>15.4</v>
      </c>
      <c r="I166" s="158">
        <v>14.4</v>
      </c>
      <c r="J166" s="158">
        <v>7.3</v>
      </c>
      <c r="K166" s="158">
        <v>9.9</v>
      </c>
      <c r="L166" s="158">
        <v>5.3</v>
      </c>
      <c r="M166" s="158">
        <v>8.1</v>
      </c>
      <c r="N166" s="158">
        <v>28.5</v>
      </c>
      <c r="O166" s="158">
        <v>30.9</v>
      </c>
      <c r="P166" s="158">
        <v>11.7</v>
      </c>
      <c r="Q166" s="158">
        <f t="shared" si="51"/>
        <v>150.49999999999997</v>
      </c>
      <c r="R166" s="158">
        <v>130.4</v>
      </c>
      <c r="S166" s="158">
        <f t="shared" si="52"/>
        <v>115.41411042944783</v>
      </c>
      <c r="T166" s="158">
        <v>135.50000000000003</v>
      </c>
      <c r="U166" s="167">
        <f t="shared" si="59"/>
        <v>111.07011070110697</v>
      </c>
      <c r="V166" s="244"/>
    </row>
    <row r="167" spans="1:22" ht="13.5" customHeight="1" x14ac:dyDescent="0.2">
      <c r="A167" s="157"/>
      <c r="B167" s="146"/>
      <c r="C167" s="705"/>
      <c r="D167" s="347" t="s">
        <v>73</v>
      </c>
      <c r="E167" s="159">
        <v>0.7</v>
      </c>
      <c r="F167" s="159">
        <v>1.1000000000000001</v>
      </c>
      <c r="G167" s="159">
        <v>1</v>
      </c>
      <c r="H167" s="159">
        <v>2.2999999999999998</v>
      </c>
      <c r="I167" s="159">
        <v>2.2000000000000002</v>
      </c>
      <c r="J167" s="159">
        <v>1.1000000000000001</v>
      </c>
      <c r="K167" s="159">
        <v>1.5</v>
      </c>
      <c r="L167" s="159">
        <v>0.8</v>
      </c>
      <c r="M167" s="159">
        <v>1.2</v>
      </c>
      <c r="N167" s="159">
        <v>4.2</v>
      </c>
      <c r="O167" s="159">
        <v>4.5999999999999996</v>
      </c>
      <c r="P167" s="159">
        <v>1.8</v>
      </c>
      <c r="Q167" s="159">
        <f t="shared" si="51"/>
        <v>22.500000000000004</v>
      </c>
      <c r="R167" s="159">
        <v>21.799999999999997</v>
      </c>
      <c r="S167" s="159">
        <f t="shared" si="52"/>
        <v>103.21100917431197</v>
      </c>
      <c r="T167" s="159">
        <v>20.299999999999997</v>
      </c>
      <c r="U167" s="162">
        <f t="shared" si="59"/>
        <v>110.83743842364535</v>
      </c>
      <c r="V167" s="244"/>
    </row>
    <row r="168" spans="1:22" ht="13.5" customHeight="1" x14ac:dyDescent="0.2">
      <c r="A168" s="157"/>
      <c r="B168" s="146"/>
      <c r="C168" s="705"/>
      <c r="D168" s="347" t="s">
        <v>74</v>
      </c>
      <c r="E168" s="159">
        <f t="shared" ref="E168:P168" si="70">+E166-E167</f>
        <v>3.8</v>
      </c>
      <c r="F168" s="159">
        <f t="shared" si="70"/>
        <v>6.5</v>
      </c>
      <c r="G168" s="159">
        <f t="shared" si="70"/>
        <v>5.9</v>
      </c>
      <c r="H168" s="159">
        <f t="shared" si="70"/>
        <v>13.100000000000001</v>
      </c>
      <c r="I168" s="159">
        <f t="shared" si="70"/>
        <v>12.2</v>
      </c>
      <c r="J168" s="159">
        <f t="shared" si="70"/>
        <v>6.1999999999999993</v>
      </c>
      <c r="K168" s="159">
        <f t="shared" si="70"/>
        <v>8.4</v>
      </c>
      <c r="L168" s="159">
        <f t="shared" si="70"/>
        <v>4.5</v>
      </c>
      <c r="M168" s="159">
        <f t="shared" si="70"/>
        <v>6.8999999999999995</v>
      </c>
      <c r="N168" s="159">
        <f t="shared" si="70"/>
        <v>24.3</v>
      </c>
      <c r="O168" s="159">
        <f t="shared" si="70"/>
        <v>26.299999999999997</v>
      </c>
      <c r="P168" s="159">
        <f t="shared" si="70"/>
        <v>9.8999999999999986</v>
      </c>
      <c r="Q168" s="159">
        <f t="shared" si="51"/>
        <v>128</v>
      </c>
      <c r="R168" s="159">
        <v>108.6</v>
      </c>
      <c r="S168" s="159">
        <f t="shared" si="52"/>
        <v>117.86372007366484</v>
      </c>
      <c r="T168" s="159">
        <v>115.2</v>
      </c>
      <c r="U168" s="162">
        <f t="shared" si="59"/>
        <v>111.11111111111111</v>
      </c>
      <c r="V168" s="244"/>
    </row>
    <row r="169" spans="1:22" ht="13.5" customHeight="1" x14ac:dyDescent="0.2">
      <c r="A169" s="157"/>
      <c r="B169" s="146"/>
      <c r="C169" s="705"/>
      <c r="D169" s="347" t="s">
        <v>75</v>
      </c>
      <c r="E169" s="159">
        <f t="shared" ref="E169:P169" si="71">+E166-E170</f>
        <v>3.9</v>
      </c>
      <c r="F169" s="159">
        <f t="shared" si="71"/>
        <v>7</v>
      </c>
      <c r="G169" s="159">
        <f t="shared" si="71"/>
        <v>6.3000000000000007</v>
      </c>
      <c r="H169" s="159">
        <f t="shared" si="71"/>
        <v>12.600000000000001</v>
      </c>
      <c r="I169" s="159">
        <f t="shared" si="71"/>
        <v>11.7</v>
      </c>
      <c r="J169" s="159">
        <f t="shared" si="71"/>
        <v>6.7</v>
      </c>
      <c r="K169" s="159">
        <f t="shared" si="71"/>
        <v>8.2000000000000011</v>
      </c>
      <c r="L169" s="159">
        <f t="shared" si="71"/>
        <v>4.1999999999999993</v>
      </c>
      <c r="M169" s="159">
        <f t="shared" si="71"/>
        <v>7.3</v>
      </c>
      <c r="N169" s="159">
        <f t="shared" si="71"/>
        <v>28</v>
      </c>
      <c r="O169" s="159">
        <f t="shared" si="71"/>
        <v>30.2</v>
      </c>
      <c r="P169" s="159">
        <f t="shared" si="71"/>
        <v>10.6</v>
      </c>
      <c r="Q169" s="159">
        <f t="shared" si="51"/>
        <v>136.70000000000002</v>
      </c>
      <c r="R169" s="159">
        <v>116.60000000000001</v>
      </c>
      <c r="S169" s="159">
        <f t="shared" si="52"/>
        <v>117.23842195540308</v>
      </c>
      <c r="T169" s="159">
        <v>118.89999999999999</v>
      </c>
      <c r="U169" s="162">
        <f t="shared" si="59"/>
        <v>114.97056349873847</v>
      </c>
      <c r="V169" s="244"/>
    </row>
    <row r="170" spans="1:22" ht="13.5" customHeight="1" x14ac:dyDescent="0.2">
      <c r="A170" s="157"/>
      <c r="B170" s="146"/>
      <c r="C170" s="705"/>
      <c r="D170" s="347" t="s">
        <v>76</v>
      </c>
      <c r="E170" s="159">
        <v>0.6</v>
      </c>
      <c r="F170" s="159">
        <v>0.6</v>
      </c>
      <c r="G170" s="159">
        <v>0.6</v>
      </c>
      <c r="H170" s="159">
        <v>2.8</v>
      </c>
      <c r="I170" s="159">
        <v>2.7</v>
      </c>
      <c r="J170" s="159">
        <v>0.6</v>
      </c>
      <c r="K170" s="159">
        <v>1.7</v>
      </c>
      <c r="L170" s="159">
        <v>1.1000000000000001</v>
      </c>
      <c r="M170" s="159">
        <v>0.8</v>
      </c>
      <c r="N170" s="159">
        <v>0.5</v>
      </c>
      <c r="O170" s="159">
        <v>0.7</v>
      </c>
      <c r="P170" s="159">
        <v>1.1000000000000001</v>
      </c>
      <c r="Q170" s="159">
        <f t="shared" si="51"/>
        <v>13.799999999999999</v>
      </c>
      <c r="R170" s="159">
        <v>13.8</v>
      </c>
      <c r="S170" s="159">
        <f t="shared" si="52"/>
        <v>99.999999999999986</v>
      </c>
      <c r="T170" s="159">
        <v>16.600000000000001</v>
      </c>
      <c r="U170" s="162">
        <f t="shared" si="59"/>
        <v>83.132530120481917</v>
      </c>
      <c r="V170" s="244"/>
    </row>
    <row r="171" spans="1:22" ht="13.5" customHeight="1" thickBot="1" x14ac:dyDescent="0.25">
      <c r="A171" s="157"/>
      <c r="B171" s="166"/>
      <c r="C171" s="706"/>
      <c r="D171" s="348" t="s">
        <v>77</v>
      </c>
      <c r="E171" s="160">
        <v>0.6</v>
      </c>
      <c r="F171" s="160">
        <v>0.6</v>
      </c>
      <c r="G171" s="160">
        <v>0.6</v>
      </c>
      <c r="H171" s="160">
        <v>2.8</v>
      </c>
      <c r="I171" s="160">
        <v>2.7</v>
      </c>
      <c r="J171" s="160">
        <v>0.6</v>
      </c>
      <c r="K171" s="160">
        <v>1.7</v>
      </c>
      <c r="L171" s="160">
        <v>1.1000000000000001</v>
      </c>
      <c r="M171" s="160">
        <v>0.8</v>
      </c>
      <c r="N171" s="160">
        <v>0.5</v>
      </c>
      <c r="O171" s="160">
        <v>0.7</v>
      </c>
      <c r="P171" s="160">
        <v>1.1000000000000001</v>
      </c>
      <c r="Q171" s="160">
        <f t="shared" si="51"/>
        <v>13.799999999999999</v>
      </c>
      <c r="R171" s="160">
        <v>13.8</v>
      </c>
      <c r="S171" s="160">
        <f t="shared" si="52"/>
        <v>99.999999999999986</v>
      </c>
      <c r="T171" s="160">
        <v>16.600000000000001</v>
      </c>
      <c r="U171" s="168">
        <f t="shared" si="59"/>
        <v>83.132530120481917</v>
      </c>
      <c r="V171" s="244"/>
    </row>
    <row r="172" spans="1:22" ht="18.75" customHeight="1" x14ac:dyDescent="0.3">
      <c r="A172" s="213" t="str">
        <f>$A$1</f>
        <v>５　令和３年度市町村別・月別観光入込客数</v>
      </c>
      <c r="T172" s="339"/>
      <c r="U172" s="245"/>
    </row>
    <row r="173" spans="1:22" ht="13.5" customHeight="1" thickBot="1" x14ac:dyDescent="0.25">
      <c r="T173" s="339"/>
      <c r="U173" s="147" t="s">
        <v>301</v>
      </c>
      <c r="V173" s="147"/>
    </row>
    <row r="174" spans="1:22" ht="13.5" customHeight="1" thickBot="1" x14ac:dyDescent="0.25">
      <c r="A174" s="148" t="s">
        <v>58</v>
      </c>
      <c r="B174" s="185" t="s">
        <v>344</v>
      </c>
      <c r="C174" s="185" t="s">
        <v>59</v>
      </c>
      <c r="D174" s="340" t="s">
        <v>60</v>
      </c>
      <c r="E174" s="341" t="s">
        <v>61</v>
      </c>
      <c r="F174" s="341" t="s">
        <v>62</v>
      </c>
      <c r="G174" s="341" t="s">
        <v>63</v>
      </c>
      <c r="H174" s="341" t="s">
        <v>64</v>
      </c>
      <c r="I174" s="341" t="s">
        <v>65</v>
      </c>
      <c r="J174" s="341" t="s">
        <v>66</v>
      </c>
      <c r="K174" s="341" t="s">
        <v>67</v>
      </c>
      <c r="L174" s="341" t="s">
        <v>68</v>
      </c>
      <c r="M174" s="341" t="s">
        <v>69</v>
      </c>
      <c r="N174" s="341" t="s">
        <v>36</v>
      </c>
      <c r="O174" s="341" t="s">
        <v>37</v>
      </c>
      <c r="P174" s="341" t="s">
        <v>38</v>
      </c>
      <c r="Q174" s="341" t="s">
        <v>345</v>
      </c>
      <c r="R174" s="341" t="str">
        <f>$R$3</f>
        <v>R２年度</v>
      </c>
      <c r="S174" s="342" t="s">
        <v>71</v>
      </c>
      <c r="T174" s="150" t="str">
        <f>'2頁'!$T$3</f>
        <v>R元年度</v>
      </c>
      <c r="U174" s="370" t="s">
        <v>419</v>
      </c>
      <c r="V174" s="243"/>
    </row>
    <row r="175" spans="1:22" ht="13.5" customHeight="1" x14ac:dyDescent="0.2">
      <c r="A175" s="355"/>
      <c r="B175" s="681" t="s">
        <v>316</v>
      </c>
      <c r="C175" s="701"/>
      <c r="D175" s="364" t="s">
        <v>72</v>
      </c>
      <c r="E175" s="158">
        <f>+E181+E187+E193+E199+E205+E211+E217+E223</f>
        <v>1138.8</v>
      </c>
      <c r="F175" s="158">
        <f t="shared" ref="F175:R175" si="72">+F181+F187+F193+F199+F205+F211+F217+F223</f>
        <v>1190.3000000000002</v>
      </c>
      <c r="G175" s="158">
        <f t="shared" si="72"/>
        <v>1049.9000000000001</v>
      </c>
      <c r="H175" s="158">
        <f t="shared" si="72"/>
        <v>1836.9999999999998</v>
      </c>
      <c r="I175" s="158">
        <f t="shared" si="72"/>
        <v>1965.4000000000003</v>
      </c>
      <c r="J175" s="158">
        <f t="shared" si="72"/>
        <v>1402.3000000000002</v>
      </c>
      <c r="K175" s="158">
        <f t="shared" si="72"/>
        <v>1565.0000000000002</v>
      </c>
      <c r="L175" s="158">
        <f t="shared" si="72"/>
        <v>1305.5999999999999</v>
      </c>
      <c r="M175" s="158">
        <f t="shared" si="72"/>
        <v>1323.7999999999997</v>
      </c>
      <c r="N175" s="158">
        <f t="shared" si="72"/>
        <v>1183.9000000000001</v>
      </c>
      <c r="O175" s="158">
        <f t="shared" si="72"/>
        <v>829.30000000000007</v>
      </c>
      <c r="P175" s="158">
        <f t="shared" si="72"/>
        <v>981.80000000000007</v>
      </c>
      <c r="Q175" s="158">
        <f t="shared" si="72"/>
        <v>15773.1</v>
      </c>
      <c r="R175" s="158">
        <f t="shared" si="72"/>
        <v>13355.6</v>
      </c>
      <c r="S175" s="353">
        <f t="shared" ref="S175:S228" si="73">IF(Q175=0,"－",Q175/R175*100)</f>
        <v>118.1010212944383</v>
      </c>
      <c r="T175" s="158">
        <v>27226.5</v>
      </c>
      <c r="U175" s="167">
        <f t="shared" si="59"/>
        <v>57.932896259159271</v>
      </c>
      <c r="V175" s="245"/>
    </row>
    <row r="176" spans="1:22" ht="13.5" customHeight="1" x14ac:dyDescent="0.2">
      <c r="A176" s="355"/>
      <c r="B176" s="683"/>
      <c r="C176" s="702"/>
      <c r="D176" s="365" t="s">
        <v>73</v>
      </c>
      <c r="E176" s="159">
        <f t="shared" ref="E176:Q180" si="74">+E182+E188+E194+E200+E206+E212+E218+E224</f>
        <v>184.69999999999996</v>
      </c>
      <c r="F176" s="159">
        <f t="shared" si="74"/>
        <v>149.70000000000002</v>
      </c>
      <c r="G176" s="159">
        <f t="shared" si="74"/>
        <v>141.10000000000002</v>
      </c>
      <c r="H176" s="159">
        <f t="shared" si="74"/>
        <v>266.60000000000002</v>
      </c>
      <c r="I176" s="159">
        <f t="shared" si="74"/>
        <v>268.5</v>
      </c>
      <c r="J176" s="159">
        <f t="shared" si="74"/>
        <v>187.2</v>
      </c>
      <c r="K176" s="159">
        <f t="shared" si="74"/>
        <v>267.2</v>
      </c>
      <c r="L176" s="159">
        <f t="shared" si="74"/>
        <v>270.3</v>
      </c>
      <c r="M176" s="159">
        <f t="shared" si="74"/>
        <v>367.8</v>
      </c>
      <c r="N176" s="159">
        <f t="shared" si="74"/>
        <v>239.6</v>
      </c>
      <c r="O176" s="159">
        <f t="shared" si="74"/>
        <v>158.80000000000001</v>
      </c>
      <c r="P176" s="159">
        <f t="shared" si="74"/>
        <v>173.60000000000002</v>
      </c>
      <c r="Q176" s="159">
        <f t="shared" si="74"/>
        <v>2675.0999999999995</v>
      </c>
      <c r="R176" s="159">
        <f>+R182+R188+R194+R200+R206+R212+R218+R224</f>
        <v>2190.1</v>
      </c>
      <c r="S176" s="352">
        <f>IF(Q176=0,"－",Q176/R176*100)</f>
        <v>122.14510752933654</v>
      </c>
      <c r="T176" s="159">
        <v>7940.0999999999985</v>
      </c>
      <c r="U176" s="162">
        <f t="shared" si="59"/>
        <v>33.691011448218532</v>
      </c>
      <c r="V176" s="245"/>
    </row>
    <row r="177" spans="1:22" ht="13.5" customHeight="1" x14ac:dyDescent="0.2">
      <c r="A177" s="355" t="s">
        <v>346</v>
      </c>
      <c r="B177" s="683"/>
      <c r="C177" s="702"/>
      <c r="D177" s="365" t="s">
        <v>74</v>
      </c>
      <c r="E177" s="159">
        <f t="shared" si="74"/>
        <v>954.0999999999998</v>
      </c>
      <c r="F177" s="159">
        <f t="shared" si="74"/>
        <v>1040.6000000000001</v>
      </c>
      <c r="G177" s="159">
        <f t="shared" si="74"/>
        <v>908.80000000000007</v>
      </c>
      <c r="H177" s="159">
        <f t="shared" si="74"/>
        <v>1570.4</v>
      </c>
      <c r="I177" s="159">
        <f t="shared" si="74"/>
        <v>1696.8999999999999</v>
      </c>
      <c r="J177" s="159">
        <f t="shared" si="74"/>
        <v>1215.1000000000001</v>
      </c>
      <c r="K177" s="159">
        <f t="shared" si="74"/>
        <v>1297.8</v>
      </c>
      <c r="L177" s="159">
        <f t="shared" si="74"/>
        <v>1035.2999999999997</v>
      </c>
      <c r="M177" s="159">
        <f>+M183+M189+M195+M201+M207+M213+M219+M225</f>
        <v>956</v>
      </c>
      <c r="N177" s="159">
        <f t="shared" si="74"/>
        <v>944.30000000000018</v>
      </c>
      <c r="O177" s="159">
        <f t="shared" si="74"/>
        <v>670.50000000000011</v>
      </c>
      <c r="P177" s="159">
        <f t="shared" si="74"/>
        <v>808.2</v>
      </c>
      <c r="Q177" s="159">
        <f t="shared" si="74"/>
        <v>13097.999999999998</v>
      </c>
      <c r="R177" s="159">
        <f>+R183+R189+R195+R201+R207+R213+R219+R225</f>
        <v>11165.5</v>
      </c>
      <c r="S177" s="352">
        <f t="shared" si="73"/>
        <v>117.30777842461151</v>
      </c>
      <c r="T177" s="159">
        <v>19286.400000000001</v>
      </c>
      <c r="U177" s="162">
        <f t="shared" si="59"/>
        <v>67.913140866102523</v>
      </c>
      <c r="V177" s="245"/>
    </row>
    <row r="178" spans="1:22" ht="13.5" customHeight="1" x14ac:dyDescent="0.2">
      <c r="A178" s="355"/>
      <c r="B178" s="683"/>
      <c r="C178" s="702"/>
      <c r="D178" s="365" t="s">
        <v>75</v>
      </c>
      <c r="E178" s="159">
        <f t="shared" si="74"/>
        <v>872.89999999999986</v>
      </c>
      <c r="F178" s="159">
        <f t="shared" si="74"/>
        <v>982</v>
      </c>
      <c r="G178" s="159">
        <f t="shared" si="74"/>
        <v>852.5</v>
      </c>
      <c r="H178" s="159">
        <f t="shared" si="74"/>
        <v>1446.1000000000001</v>
      </c>
      <c r="I178" s="159">
        <f t="shared" si="74"/>
        <v>1614.3999999999999</v>
      </c>
      <c r="J178" s="159">
        <f t="shared" si="74"/>
        <v>1128.0999999999999</v>
      </c>
      <c r="K178" s="159">
        <f t="shared" si="74"/>
        <v>1187.6999999999998</v>
      </c>
      <c r="L178" s="159">
        <f t="shared" si="74"/>
        <v>889.19999999999993</v>
      </c>
      <c r="M178" s="159">
        <f t="shared" si="74"/>
        <v>776.3</v>
      </c>
      <c r="N178" s="159">
        <f t="shared" si="74"/>
        <v>734.9</v>
      </c>
      <c r="O178" s="159">
        <f t="shared" si="74"/>
        <v>562.00000000000011</v>
      </c>
      <c r="P178" s="159">
        <f t="shared" si="74"/>
        <v>680.2</v>
      </c>
      <c r="Q178" s="159">
        <f t="shared" si="74"/>
        <v>11726.3</v>
      </c>
      <c r="R178" s="159">
        <f>+R184+R190+R196+R202+R208+R214+R220+R226</f>
        <v>10410.700000000001</v>
      </c>
      <c r="S178" s="352">
        <f t="shared" si="73"/>
        <v>112.63699847272517</v>
      </c>
      <c r="T178" s="159">
        <v>18119.8</v>
      </c>
      <c r="U178" s="162">
        <f t="shared" si="59"/>
        <v>64.715394209649119</v>
      </c>
      <c r="V178" s="245"/>
    </row>
    <row r="179" spans="1:22" ht="13.5" customHeight="1" x14ac:dyDescent="0.2">
      <c r="A179" s="355"/>
      <c r="B179" s="683"/>
      <c r="C179" s="702"/>
      <c r="D179" s="365" t="s">
        <v>76</v>
      </c>
      <c r="E179" s="159">
        <f t="shared" si="74"/>
        <v>265.90000000000003</v>
      </c>
      <c r="F179" s="159">
        <f t="shared" si="74"/>
        <v>208.29999999999995</v>
      </c>
      <c r="G179" s="159">
        <f t="shared" si="74"/>
        <v>197.4</v>
      </c>
      <c r="H179" s="159">
        <f t="shared" si="74"/>
        <v>390.9</v>
      </c>
      <c r="I179" s="159">
        <f t="shared" si="74"/>
        <v>351.00000000000006</v>
      </c>
      <c r="J179" s="159">
        <f t="shared" si="74"/>
        <v>274.2</v>
      </c>
      <c r="K179" s="159">
        <f t="shared" si="74"/>
        <v>377.3</v>
      </c>
      <c r="L179" s="159">
        <f t="shared" si="74"/>
        <v>416.39999999999992</v>
      </c>
      <c r="M179" s="159">
        <f t="shared" si="74"/>
        <v>547.5</v>
      </c>
      <c r="N179" s="159">
        <f t="shared" si="74"/>
        <v>449</v>
      </c>
      <c r="O179" s="159">
        <f t="shared" si="74"/>
        <v>267.30000000000007</v>
      </c>
      <c r="P179" s="159">
        <f t="shared" si="74"/>
        <v>301.60000000000002</v>
      </c>
      <c r="Q179" s="159">
        <f t="shared" si="74"/>
        <v>4046.8</v>
      </c>
      <c r="R179" s="159">
        <f>+R185+R191+R197+R203+R209+R215+R221+R227</f>
        <v>2944.8999999999996</v>
      </c>
      <c r="S179" s="352">
        <f t="shared" si="73"/>
        <v>137.41722978708958</v>
      </c>
      <c r="T179" s="159">
        <v>9106.7000000000007</v>
      </c>
      <c r="U179" s="162">
        <f t="shared" si="59"/>
        <v>44.437611868184959</v>
      </c>
      <c r="V179" s="245"/>
    </row>
    <row r="180" spans="1:22" ht="13.5" customHeight="1" thickBot="1" x14ac:dyDescent="0.25">
      <c r="A180" s="355"/>
      <c r="B180" s="685"/>
      <c r="C180" s="703"/>
      <c r="D180" s="366" t="s">
        <v>77</v>
      </c>
      <c r="E180" s="160">
        <f t="shared" si="74"/>
        <v>391.5</v>
      </c>
      <c r="F180" s="160">
        <f t="shared" si="74"/>
        <v>345.29999999999995</v>
      </c>
      <c r="G180" s="160">
        <f t="shared" si="74"/>
        <v>326.10000000000002</v>
      </c>
      <c r="H180" s="160">
        <f t="shared" si="74"/>
        <v>509</v>
      </c>
      <c r="I180" s="160">
        <f t="shared" si="74"/>
        <v>533.4</v>
      </c>
      <c r="J180" s="160">
        <f t="shared" si="74"/>
        <v>431.99999999999994</v>
      </c>
      <c r="K180" s="160">
        <f t="shared" si="74"/>
        <v>675.90000000000009</v>
      </c>
      <c r="L180" s="160">
        <f t="shared" si="74"/>
        <v>743.69999999999993</v>
      </c>
      <c r="M180" s="160">
        <f t="shared" si="74"/>
        <v>828.99999999999989</v>
      </c>
      <c r="N180" s="160">
        <f t="shared" si="74"/>
        <v>690.30000000000007</v>
      </c>
      <c r="O180" s="160">
        <f t="shared" si="74"/>
        <v>524</v>
      </c>
      <c r="P180" s="160">
        <f t="shared" si="74"/>
        <v>685.4</v>
      </c>
      <c r="Q180" s="160">
        <f t="shared" si="74"/>
        <v>6685.6000000000022</v>
      </c>
      <c r="R180" s="160">
        <f>+R186+R192+R198+R204+R210+R216+R222+R228</f>
        <v>4747.9000000000005</v>
      </c>
      <c r="S180" s="357">
        <f>IF(Q180=0,"－",Q180/R180*100)</f>
        <v>140.8117272899598</v>
      </c>
      <c r="T180" s="160">
        <v>14521.7</v>
      </c>
      <c r="U180" s="168">
        <f t="shared" si="59"/>
        <v>46.038686930593535</v>
      </c>
      <c r="V180" s="245"/>
    </row>
    <row r="181" spans="1:22" ht="13.5" customHeight="1" x14ac:dyDescent="0.2">
      <c r="A181" s="157"/>
      <c r="B181" s="355"/>
      <c r="C181" s="698" t="s">
        <v>336</v>
      </c>
      <c r="D181" s="364" t="s">
        <v>72</v>
      </c>
      <c r="E181" s="358">
        <v>570</v>
      </c>
      <c r="F181" s="358">
        <v>387</v>
      </c>
      <c r="G181" s="358">
        <v>361</v>
      </c>
      <c r="H181" s="358">
        <v>774</v>
      </c>
      <c r="I181" s="358">
        <v>803</v>
      </c>
      <c r="J181" s="171">
        <v>629</v>
      </c>
      <c r="K181" s="171">
        <v>652</v>
      </c>
      <c r="L181" s="171">
        <v>752</v>
      </c>
      <c r="M181" s="171">
        <v>962</v>
      </c>
      <c r="N181" s="171">
        <v>848</v>
      </c>
      <c r="O181" s="171">
        <v>549</v>
      </c>
      <c r="P181" s="171">
        <v>606</v>
      </c>
      <c r="Q181" s="172">
        <f t="shared" ref="Q181:Q186" si="75">SUM(E181:P181)</f>
        <v>7893</v>
      </c>
      <c r="R181" s="172">
        <v>5705</v>
      </c>
      <c r="S181" s="353">
        <f>IF(Q181=0,"－",Q181/R181*100)</f>
        <v>138.35232252410165</v>
      </c>
      <c r="T181" s="158">
        <v>15264</v>
      </c>
      <c r="U181" s="167">
        <f t="shared" si="59"/>
        <v>51.709905660377352</v>
      </c>
      <c r="V181" s="246"/>
    </row>
    <row r="182" spans="1:22" ht="13.5" customHeight="1" x14ac:dyDescent="0.2">
      <c r="A182" s="157"/>
      <c r="B182" s="355"/>
      <c r="C182" s="699"/>
      <c r="D182" s="365" t="s">
        <v>73</v>
      </c>
      <c r="E182" s="169">
        <v>145</v>
      </c>
      <c r="F182" s="169">
        <v>103</v>
      </c>
      <c r="G182" s="169">
        <v>101</v>
      </c>
      <c r="H182" s="169">
        <v>188</v>
      </c>
      <c r="I182" s="169">
        <v>185</v>
      </c>
      <c r="J182" s="170">
        <v>116</v>
      </c>
      <c r="K182" s="173">
        <v>188</v>
      </c>
      <c r="L182" s="173">
        <v>211</v>
      </c>
      <c r="M182" s="173">
        <v>331</v>
      </c>
      <c r="N182" s="173">
        <v>213</v>
      </c>
      <c r="O182" s="173">
        <v>135</v>
      </c>
      <c r="P182" s="173">
        <v>139</v>
      </c>
      <c r="Q182" s="174">
        <f t="shared" si="75"/>
        <v>2055</v>
      </c>
      <c r="R182" s="174">
        <v>1483</v>
      </c>
      <c r="S182" s="352">
        <f t="shared" ref="S182:S186" si="76">IF(Q182=0,"－",Q182/R182*100)</f>
        <v>138.57046527309507</v>
      </c>
      <c r="T182" s="159">
        <v>6206.9999999999991</v>
      </c>
      <c r="U182" s="162">
        <f t="shared" si="59"/>
        <v>33.107781536974393</v>
      </c>
      <c r="V182" s="246"/>
    </row>
    <row r="183" spans="1:22" ht="13.5" customHeight="1" x14ac:dyDescent="0.2">
      <c r="A183" s="157"/>
      <c r="B183" s="355"/>
      <c r="C183" s="699"/>
      <c r="D183" s="365" t="s">
        <v>74</v>
      </c>
      <c r="E183" s="174">
        <v>425</v>
      </c>
      <c r="F183" s="174">
        <v>284</v>
      </c>
      <c r="G183" s="174">
        <v>260</v>
      </c>
      <c r="H183" s="174">
        <v>586</v>
      </c>
      <c r="I183" s="174">
        <v>618</v>
      </c>
      <c r="J183" s="175">
        <v>513</v>
      </c>
      <c r="K183" s="175">
        <v>464</v>
      </c>
      <c r="L183" s="175">
        <v>541</v>
      </c>
      <c r="M183" s="175">
        <v>631</v>
      </c>
      <c r="N183" s="175">
        <v>635</v>
      </c>
      <c r="O183" s="175">
        <v>414</v>
      </c>
      <c r="P183" s="175">
        <v>467</v>
      </c>
      <c r="Q183" s="174">
        <f t="shared" si="75"/>
        <v>5838</v>
      </c>
      <c r="R183" s="174">
        <v>4222</v>
      </c>
      <c r="S183" s="352">
        <f t="shared" si="76"/>
        <v>138.2756987209853</v>
      </c>
      <c r="T183" s="159">
        <v>9057</v>
      </c>
      <c r="U183" s="162">
        <f t="shared" si="59"/>
        <v>64.458429943689964</v>
      </c>
      <c r="V183" s="246"/>
    </row>
    <row r="184" spans="1:22" ht="13.5" customHeight="1" x14ac:dyDescent="0.2">
      <c r="A184" s="157"/>
      <c r="B184" s="355"/>
      <c r="C184" s="699"/>
      <c r="D184" s="365" t="s">
        <v>75</v>
      </c>
      <c r="E184" s="174">
        <v>320</v>
      </c>
      <c r="F184" s="174">
        <v>196</v>
      </c>
      <c r="G184" s="174">
        <v>179</v>
      </c>
      <c r="H184" s="174">
        <v>422</v>
      </c>
      <c r="I184" s="174">
        <v>490</v>
      </c>
      <c r="J184" s="175">
        <v>374</v>
      </c>
      <c r="K184" s="175">
        <v>304</v>
      </c>
      <c r="L184" s="175">
        <v>358</v>
      </c>
      <c r="M184" s="175">
        <v>436</v>
      </c>
      <c r="N184" s="175">
        <v>419</v>
      </c>
      <c r="O184" s="175">
        <v>299</v>
      </c>
      <c r="P184" s="175">
        <v>326</v>
      </c>
      <c r="Q184" s="174">
        <f t="shared" si="75"/>
        <v>4123</v>
      </c>
      <c r="R184" s="174">
        <v>3034</v>
      </c>
      <c r="S184" s="352">
        <f t="shared" si="76"/>
        <v>135.89321028345418</v>
      </c>
      <c r="T184" s="159">
        <v>6624.0000000000009</v>
      </c>
      <c r="U184" s="162">
        <f t="shared" si="59"/>
        <v>62.243357487922701</v>
      </c>
      <c r="V184" s="246"/>
    </row>
    <row r="185" spans="1:22" ht="13.5" customHeight="1" x14ac:dyDescent="0.2">
      <c r="A185" s="157"/>
      <c r="B185" s="355"/>
      <c r="C185" s="699"/>
      <c r="D185" s="365" t="s">
        <v>76</v>
      </c>
      <c r="E185" s="169">
        <v>250</v>
      </c>
      <c r="F185" s="169">
        <v>191</v>
      </c>
      <c r="G185" s="169">
        <v>182</v>
      </c>
      <c r="H185" s="169">
        <v>352</v>
      </c>
      <c r="I185" s="169">
        <v>313</v>
      </c>
      <c r="J185" s="170">
        <v>255</v>
      </c>
      <c r="K185" s="173">
        <v>348</v>
      </c>
      <c r="L185" s="173">
        <v>394</v>
      </c>
      <c r="M185" s="173">
        <v>526</v>
      </c>
      <c r="N185" s="173">
        <v>429</v>
      </c>
      <c r="O185" s="173">
        <v>250</v>
      </c>
      <c r="P185" s="173">
        <v>280</v>
      </c>
      <c r="Q185" s="174">
        <f t="shared" si="75"/>
        <v>3770</v>
      </c>
      <c r="R185" s="174">
        <v>2671</v>
      </c>
      <c r="S185" s="352">
        <f t="shared" si="76"/>
        <v>141.14563833770123</v>
      </c>
      <c r="T185" s="159">
        <v>8640</v>
      </c>
      <c r="U185" s="162">
        <f t="shared" si="59"/>
        <v>43.63425925925926</v>
      </c>
      <c r="V185" s="246"/>
    </row>
    <row r="186" spans="1:22" ht="13.5" customHeight="1" thickBot="1" x14ac:dyDescent="0.25">
      <c r="A186" s="157"/>
      <c r="B186" s="355"/>
      <c r="C186" s="700"/>
      <c r="D186" s="366" t="s">
        <v>77</v>
      </c>
      <c r="E186" s="359">
        <v>370.9</v>
      </c>
      <c r="F186" s="359">
        <v>323.2</v>
      </c>
      <c r="G186" s="359">
        <v>306.3</v>
      </c>
      <c r="H186" s="359">
        <v>455</v>
      </c>
      <c r="I186" s="359">
        <v>479.2</v>
      </c>
      <c r="J186" s="359">
        <v>404</v>
      </c>
      <c r="K186" s="176">
        <v>637.20000000000005</v>
      </c>
      <c r="L186" s="176">
        <v>711.8</v>
      </c>
      <c r="M186" s="176">
        <v>798.3</v>
      </c>
      <c r="N186" s="177">
        <v>663.9</v>
      </c>
      <c r="O186" s="176">
        <v>501.1</v>
      </c>
      <c r="P186" s="176">
        <v>658.8</v>
      </c>
      <c r="Q186" s="178">
        <f t="shared" si="75"/>
        <v>6309.7000000000007</v>
      </c>
      <c r="R186" s="178">
        <v>4419.3</v>
      </c>
      <c r="S186" s="357">
        <f t="shared" si="76"/>
        <v>142.77600524970021</v>
      </c>
      <c r="T186" s="160">
        <v>13980.7</v>
      </c>
      <c r="U186" s="168">
        <f t="shared" si="59"/>
        <v>45.13150271445636</v>
      </c>
      <c r="V186" s="246"/>
    </row>
    <row r="187" spans="1:22" ht="13.5" customHeight="1" x14ac:dyDescent="0.2">
      <c r="A187" s="157"/>
      <c r="B187" s="355"/>
      <c r="C187" s="698" t="s">
        <v>93</v>
      </c>
      <c r="D187" s="364" t="s">
        <v>72</v>
      </c>
      <c r="E187" s="172">
        <v>89.100000000000009</v>
      </c>
      <c r="F187" s="172">
        <v>128.19999999999999</v>
      </c>
      <c r="G187" s="172">
        <v>117</v>
      </c>
      <c r="H187" s="172">
        <v>141.4</v>
      </c>
      <c r="I187" s="172">
        <v>141.69999999999999</v>
      </c>
      <c r="J187" s="172">
        <v>117.89999999999999</v>
      </c>
      <c r="K187" s="360">
        <v>149.30000000000001</v>
      </c>
      <c r="L187" s="360">
        <v>103.3</v>
      </c>
      <c r="M187" s="360">
        <v>73.600000000000009</v>
      </c>
      <c r="N187" s="360">
        <v>50.4</v>
      </c>
      <c r="O187" s="360">
        <v>37.099999999999994</v>
      </c>
      <c r="P187" s="360">
        <v>68</v>
      </c>
      <c r="Q187" s="172">
        <f t="shared" ref="Q187:Q228" si="77">SUM(E187:P187)</f>
        <v>1217</v>
      </c>
      <c r="R187" s="172">
        <v>1361.2</v>
      </c>
      <c r="S187" s="361">
        <f t="shared" si="73"/>
        <v>89.40640611225389</v>
      </c>
      <c r="T187" s="158">
        <v>1190.0999999999999</v>
      </c>
      <c r="U187" s="167">
        <f t="shared" si="59"/>
        <v>102.26031425930596</v>
      </c>
      <c r="V187" s="246"/>
    </row>
    <row r="188" spans="1:22" ht="13.5" customHeight="1" x14ac:dyDescent="0.2">
      <c r="A188" s="157"/>
      <c r="B188" s="355"/>
      <c r="C188" s="699"/>
      <c r="D188" s="365" t="s">
        <v>73</v>
      </c>
      <c r="E188" s="174">
        <v>1.7</v>
      </c>
      <c r="F188" s="174">
        <v>2.4</v>
      </c>
      <c r="G188" s="174">
        <v>1.3</v>
      </c>
      <c r="H188" s="174">
        <v>3.6</v>
      </c>
      <c r="I188" s="174">
        <v>3.6</v>
      </c>
      <c r="J188" s="174">
        <v>2.2999999999999998</v>
      </c>
      <c r="K188" s="264">
        <v>11</v>
      </c>
      <c r="L188" s="264">
        <v>10.5</v>
      </c>
      <c r="M188" s="264">
        <v>9.4</v>
      </c>
      <c r="N188" s="264">
        <v>4.8</v>
      </c>
      <c r="O188" s="264">
        <v>0.3</v>
      </c>
      <c r="P188" s="264">
        <v>5.8</v>
      </c>
      <c r="Q188" s="174">
        <f t="shared" si="77"/>
        <v>56.699999999999989</v>
      </c>
      <c r="R188" s="174">
        <v>41.6</v>
      </c>
      <c r="S188" s="362">
        <f t="shared" si="73"/>
        <v>136.29807692307691</v>
      </c>
      <c r="T188" s="159">
        <v>38.200000000000003</v>
      </c>
      <c r="U188" s="162">
        <f t="shared" si="59"/>
        <v>148.4293193717277</v>
      </c>
      <c r="V188" s="246"/>
    </row>
    <row r="189" spans="1:22" ht="13.5" customHeight="1" x14ac:dyDescent="0.2">
      <c r="A189" s="157"/>
      <c r="B189" s="355"/>
      <c r="C189" s="699"/>
      <c r="D189" s="365" t="s">
        <v>74</v>
      </c>
      <c r="E189" s="174">
        <v>87.4</v>
      </c>
      <c r="F189" s="174">
        <v>125.8</v>
      </c>
      <c r="G189" s="174">
        <v>115.7</v>
      </c>
      <c r="H189" s="174">
        <v>137.80000000000001</v>
      </c>
      <c r="I189" s="174">
        <v>138.1</v>
      </c>
      <c r="J189" s="174">
        <v>115.6</v>
      </c>
      <c r="K189" s="175">
        <v>138.30000000000001</v>
      </c>
      <c r="L189" s="175">
        <v>92.8</v>
      </c>
      <c r="M189" s="175">
        <v>64.2</v>
      </c>
      <c r="N189" s="175">
        <v>45.6</v>
      </c>
      <c r="O189" s="175">
        <v>36.799999999999997</v>
      </c>
      <c r="P189" s="175">
        <v>62.2</v>
      </c>
      <c r="Q189" s="174">
        <f t="shared" si="77"/>
        <v>1160.3</v>
      </c>
      <c r="R189" s="174">
        <v>1319.6</v>
      </c>
      <c r="S189" s="362">
        <f t="shared" si="73"/>
        <v>87.928160048499549</v>
      </c>
      <c r="T189" s="159">
        <v>1151.8999999999999</v>
      </c>
      <c r="U189" s="162">
        <f t="shared" si="59"/>
        <v>100.72922996787916</v>
      </c>
      <c r="V189" s="246"/>
    </row>
    <row r="190" spans="1:22" ht="13.5" customHeight="1" x14ac:dyDescent="0.2">
      <c r="A190" s="157"/>
      <c r="B190" s="355"/>
      <c r="C190" s="699"/>
      <c r="D190" s="365" t="s">
        <v>75</v>
      </c>
      <c r="E190" s="174">
        <v>87.8</v>
      </c>
      <c r="F190" s="174">
        <v>127.2</v>
      </c>
      <c r="G190" s="174">
        <v>115.9</v>
      </c>
      <c r="H190" s="174">
        <v>139.5</v>
      </c>
      <c r="I190" s="174">
        <v>140.4</v>
      </c>
      <c r="J190" s="174">
        <v>116.8</v>
      </c>
      <c r="K190" s="175">
        <v>147.4</v>
      </c>
      <c r="L190" s="175">
        <v>101.9</v>
      </c>
      <c r="M190" s="175">
        <v>72.5</v>
      </c>
      <c r="N190" s="175">
        <v>49.2</v>
      </c>
      <c r="O190" s="175">
        <v>36.1</v>
      </c>
      <c r="P190" s="175">
        <v>66.8</v>
      </c>
      <c r="Q190" s="174">
        <f t="shared" si="77"/>
        <v>1201.4999999999998</v>
      </c>
      <c r="R190" s="174">
        <v>1346.8000000000002</v>
      </c>
      <c r="S190" s="362">
        <f t="shared" si="73"/>
        <v>89.21146421146419</v>
      </c>
      <c r="T190" s="159">
        <v>1182.4000000000001</v>
      </c>
      <c r="U190" s="162">
        <f t="shared" si="59"/>
        <v>101.6153585926928</v>
      </c>
      <c r="V190" s="246"/>
    </row>
    <row r="191" spans="1:22" ht="13.5" customHeight="1" x14ac:dyDescent="0.2">
      <c r="A191" s="157"/>
      <c r="B191" s="355"/>
      <c r="C191" s="699"/>
      <c r="D191" s="365" t="s">
        <v>76</v>
      </c>
      <c r="E191" s="174">
        <v>1.3</v>
      </c>
      <c r="F191" s="174">
        <v>1</v>
      </c>
      <c r="G191" s="174">
        <v>1.1000000000000001</v>
      </c>
      <c r="H191" s="174">
        <v>1.9</v>
      </c>
      <c r="I191" s="174">
        <v>1.3</v>
      </c>
      <c r="J191" s="174">
        <v>1.1000000000000001</v>
      </c>
      <c r="K191" s="264">
        <v>1.9</v>
      </c>
      <c r="L191" s="264">
        <v>1.4</v>
      </c>
      <c r="M191" s="264">
        <v>1.1000000000000001</v>
      </c>
      <c r="N191" s="264">
        <v>1.2</v>
      </c>
      <c r="O191" s="264">
        <v>1</v>
      </c>
      <c r="P191" s="264">
        <v>1.2</v>
      </c>
      <c r="Q191" s="174">
        <f t="shared" si="77"/>
        <v>15.499999999999998</v>
      </c>
      <c r="R191" s="174">
        <v>14.4</v>
      </c>
      <c r="S191" s="362">
        <f t="shared" si="73"/>
        <v>107.63888888888889</v>
      </c>
      <c r="T191" s="159">
        <v>7.7</v>
      </c>
      <c r="U191" s="162">
        <f t="shared" si="59"/>
        <v>201.29870129870127</v>
      </c>
      <c r="V191" s="246"/>
    </row>
    <row r="192" spans="1:22" ht="13.5" customHeight="1" thickBot="1" x14ac:dyDescent="0.25">
      <c r="A192" s="157"/>
      <c r="B192" s="355"/>
      <c r="C192" s="700"/>
      <c r="D192" s="366" t="s">
        <v>77</v>
      </c>
      <c r="E192" s="178">
        <v>1.3</v>
      </c>
      <c r="F192" s="178">
        <v>1</v>
      </c>
      <c r="G192" s="178">
        <v>1.2</v>
      </c>
      <c r="H192" s="178">
        <v>2.1</v>
      </c>
      <c r="I192" s="178">
        <v>1.3</v>
      </c>
      <c r="J192" s="178">
        <v>1.2</v>
      </c>
      <c r="K192" s="265">
        <v>1.9</v>
      </c>
      <c r="L192" s="265">
        <v>1.5</v>
      </c>
      <c r="M192" s="265">
        <v>1.2</v>
      </c>
      <c r="N192" s="265">
        <v>1.2</v>
      </c>
      <c r="O192" s="265">
        <v>1</v>
      </c>
      <c r="P192" s="265">
        <v>1.2</v>
      </c>
      <c r="Q192" s="178">
        <f t="shared" si="77"/>
        <v>16.099999999999998</v>
      </c>
      <c r="R192" s="178">
        <v>14.9</v>
      </c>
      <c r="S192" s="363">
        <f t="shared" si="73"/>
        <v>108.05369127516778</v>
      </c>
      <c r="T192" s="160">
        <v>10.9</v>
      </c>
      <c r="U192" s="168">
        <f t="shared" si="59"/>
        <v>147.7064220183486</v>
      </c>
      <c r="V192" s="246"/>
    </row>
    <row r="193" spans="1:22" ht="13.5" customHeight="1" x14ac:dyDescent="0.2">
      <c r="A193" s="157"/>
      <c r="B193" s="355"/>
      <c r="C193" s="698" t="s">
        <v>94</v>
      </c>
      <c r="D193" s="364" t="s">
        <v>72</v>
      </c>
      <c r="E193" s="172">
        <v>96.800000000000011</v>
      </c>
      <c r="F193" s="172">
        <v>102.5</v>
      </c>
      <c r="G193" s="172">
        <v>91.6</v>
      </c>
      <c r="H193" s="172">
        <v>164.9</v>
      </c>
      <c r="I193" s="172">
        <v>174.2</v>
      </c>
      <c r="J193" s="172">
        <v>133.30000000000001</v>
      </c>
      <c r="K193" s="179">
        <v>140.4</v>
      </c>
      <c r="L193" s="179">
        <v>103.3</v>
      </c>
      <c r="M193" s="179">
        <v>59.8</v>
      </c>
      <c r="N193" s="179">
        <v>52.300000000000004</v>
      </c>
      <c r="O193" s="179">
        <v>69.8</v>
      </c>
      <c r="P193" s="179">
        <v>59.8</v>
      </c>
      <c r="Q193" s="172">
        <f t="shared" si="77"/>
        <v>1248.6999999999998</v>
      </c>
      <c r="R193" s="172">
        <v>1410.1000000000004</v>
      </c>
      <c r="S193" s="361">
        <f t="shared" si="73"/>
        <v>88.554003262179947</v>
      </c>
      <c r="T193" s="158">
        <v>4542.5</v>
      </c>
      <c r="U193" s="167">
        <f t="shared" si="59"/>
        <v>27.489268024215736</v>
      </c>
      <c r="V193" s="246"/>
    </row>
    <row r="194" spans="1:22" ht="13.5" customHeight="1" x14ac:dyDescent="0.2">
      <c r="A194" s="157"/>
      <c r="B194" s="355"/>
      <c r="C194" s="699"/>
      <c r="D194" s="365" t="s">
        <v>73</v>
      </c>
      <c r="E194" s="174">
        <v>26.9</v>
      </c>
      <c r="F194" s="174">
        <v>28</v>
      </c>
      <c r="G194" s="174">
        <v>24.5</v>
      </c>
      <c r="H194" s="174">
        <v>44.7</v>
      </c>
      <c r="I194" s="174">
        <v>48.6</v>
      </c>
      <c r="J194" s="174">
        <v>38.6</v>
      </c>
      <c r="K194" s="173">
        <v>44.6</v>
      </c>
      <c r="L194" s="173">
        <v>37.299999999999997</v>
      </c>
      <c r="M194" s="173">
        <v>19.899999999999999</v>
      </c>
      <c r="N194" s="173">
        <v>15.6</v>
      </c>
      <c r="O194" s="173">
        <v>18.2</v>
      </c>
      <c r="P194" s="173">
        <v>20.8</v>
      </c>
      <c r="Q194" s="174">
        <f t="shared" si="77"/>
        <v>367.7</v>
      </c>
      <c r="R194" s="174">
        <v>467.30000000000007</v>
      </c>
      <c r="S194" s="362">
        <f t="shared" si="73"/>
        <v>78.686068906484039</v>
      </c>
      <c r="T194" s="159">
        <v>1309.8</v>
      </c>
      <c r="U194" s="162">
        <f t="shared" si="59"/>
        <v>28.072988242479767</v>
      </c>
      <c r="V194" s="246"/>
    </row>
    <row r="195" spans="1:22" ht="13.5" customHeight="1" x14ac:dyDescent="0.2">
      <c r="A195" s="157"/>
      <c r="B195" s="355"/>
      <c r="C195" s="699"/>
      <c r="D195" s="365" t="s">
        <v>74</v>
      </c>
      <c r="E195" s="174">
        <v>69.900000000000006</v>
      </c>
      <c r="F195" s="174">
        <v>74.5</v>
      </c>
      <c r="G195" s="174">
        <v>67.099999999999994</v>
      </c>
      <c r="H195" s="174">
        <v>120.2</v>
      </c>
      <c r="I195" s="174">
        <v>125.6</v>
      </c>
      <c r="J195" s="174">
        <v>94.7</v>
      </c>
      <c r="K195" s="175">
        <v>95.8</v>
      </c>
      <c r="L195" s="175">
        <v>66</v>
      </c>
      <c r="M195" s="175">
        <v>39.9</v>
      </c>
      <c r="N195" s="175">
        <v>36.700000000000003</v>
      </c>
      <c r="O195" s="175">
        <v>51.6</v>
      </c>
      <c r="P195" s="175">
        <v>39</v>
      </c>
      <c r="Q195" s="174">
        <f t="shared" si="77"/>
        <v>881</v>
      </c>
      <c r="R195" s="174">
        <v>942.79999999999984</v>
      </c>
      <c r="S195" s="362">
        <f t="shared" si="73"/>
        <v>93.445057276198568</v>
      </c>
      <c r="T195" s="159">
        <v>3232.7</v>
      </c>
      <c r="U195" s="162">
        <f t="shared" si="59"/>
        <v>27.252760850063417</v>
      </c>
      <c r="V195" s="246"/>
    </row>
    <row r="196" spans="1:22" ht="13.5" customHeight="1" x14ac:dyDescent="0.2">
      <c r="A196" s="157"/>
      <c r="B196" s="355"/>
      <c r="C196" s="699"/>
      <c r="D196" s="365" t="s">
        <v>75</v>
      </c>
      <c r="E196" s="174">
        <v>87.6</v>
      </c>
      <c r="F196" s="174">
        <v>92.3</v>
      </c>
      <c r="G196" s="174">
        <v>83.1</v>
      </c>
      <c r="H196" s="174">
        <v>143.9</v>
      </c>
      <c r="I196" s="174">
        <v>151.80000000000001</v>
      </c>
      <c r="J196" s="174">
        <v>119.7</v>
      </c>
      <c r="K196" s="175">
        <v>121.6</v>
      </c>
      <c r="L196" s="175">
        <v>88.4</v>
      </c>
      <c r="M196" s="175">
        <v>46.1</v>
      </c>
      <c r="N196" s="175">
        <v>38.5</v>
      </c>
      <c r="O196" s="175">
        <v>58</v>
      </c>
      <c r="P196" s="175">
        <v>44.1</v>
      </c>
      <c r="Q196" s="174">
        <f t="shared" si="77"/>
        <v>1075.0999999999999</v>
      </c>
      <c r="R196" s="174">
        <v>1240.9000000000001</v>
      </c>
      <c r="S196" s="362">
        <f t="shared" si="73"/>
        <v>86.638729954065582</v>
      </c>
      <c r="T196" s="159">
        <v>4248.3</v>
      </c>
      <c r="U196" s="162">
        <f t="shared" si="59"/>
        <v>25.306593225525503</v>
      </c>
      <c r="V196" s="246"/>
    </row>
    <row r="197" spans="1:22" ht="13.5" customHeight="1" x14ac:dyDescent="0.2">
      <c r="A197" s="157"/>
      <c r="B197" s="355"/>
      <c r="C197" s="699"/>
      <c r="D197" s="365" t="s">
        <v>76</v>
      </c>
      <c r="E197" s="174">
        <v>9.1999999999999993</v>
      </c>
      <c r="F197" s="174">
        <v>10.199999999999999</v>
      </c>
      <c r="G197" s="174">
        <v>8.5</v>
      </c>
      <c r="H197" s="174">
        <v>21</v>
      </c>
      <c r="I197" s="174">
        <v>22.4</v>
      </c>
      <c r="J197" s="174">
        <v>13.6</v>
      </c>
      <c r="K197" s="173">
        <v>18.8</v>
      </c>
      <c r="L197" s="173">
        <v>14.9</v>
      </c>
      <c r="M197" s="173">
        <v>13.7</v>
      </c>
      <c r="N197" s="173">
        <v>13.8</v>
      </c>
      <c r="O197" s="173">
        <v>11.8</v>
      </c>
      <c r="P197" s="173">
        <v>15.7</v>
      </c>
      <c r="Q197" s="174">
        <f t="shared" si="77"/>
        <v>173.6</v>
      </c>
      <c r="R197" s="174">
        <v>169.20000000000002</v>
      </c>
      <c r="S197" s="362">
        <f t="shared" si="73"/>
        <v>102.60047281323877</v>
      </c>
      <c r="T197" s="159">
        <v>294.2</v>
      </c>
      <c r="U197" s="162">
        <f t="shared" ref="U197:U260" si="78">IF(Q197=0,"－",Q197/T197*100)</f>
        <v>59.007477906186267</v>
      </c>
      <c r="V197" s="246"/>
    </row>
    <row r="198" spans="1:22" ht="13.5" customHeight="1" thickBot="1" x14ac:dyDescent="0.25">
      <c r="A198" s="157"/>
      <c r="B198" s="355"/>
      <c r="C198" s="700"/>
      <c r="D198" s="366" t="s">
        <v>77</v>
      </c>
      <c r="E198" s="178">
        <v>11.6</v>
      </c>
      <c r="F198" s="178">
        <v>12.5</v>
      </c>
      <c r="G198" s="178">
        <v>10.4</v>
      </c>
      <c r="H198" s="178">
        <v>29.9</v>
      </c>
      <c r="I198" s="178">
        <v>31.2</v>
      </c>
      <c r="J198" s="178">
        <v>14.8</v>
      </c>
      <c r="K198" s="176">
        <v>22.5</v>
      </c>
      <c r="L198" s="176">
        <v>17.600000000000001</v>
      </c>
      <c r="M198" s="176">
        <v>16.399999999999999</v>
      </c>
      <c r="N198" s="176">
        <v>17.2</v>
      </c>
      <c r="O198" s="176">
        <v>14.7</v>
      </c>
      <c r="P198" s="176">
        <v>17.3</v>
      </c>
      <c r="Q198" s="178">
        <f t="shared" si="77"/>
        <v>216.1</v>
      </c>
      <c r="R198" s="178">
        <v>204.50000000000003</v>
      </c>
      <c r="S198" s="363">
        <f t="shared" si="73"/>
        <v>105.67237163814178</v>
      </c>
      <c r="T198" s="160">
        <v>351.7</v>
      </c>
      <c r="U198" s="168">
        <f t="shared" si="78"/>
        <v>61.444412851862381</v>
      </c>
      <c r="V198" s="246"/>
    </row>
    <row r="199" spans="1:22" ht="13.5" customHeight="1" x14ac:dyDescent="0.2">
      <c r="A199" s="157"/>
      <c r="B199" s="355"/>
      <c r="C199" s="698" t="s">
        <v>95</v>
      </c>
      <c r="D199" s="364" t="s">
        <v>72</v>
      </c>
      <c r="E199" s="158">
        <v>108</v>
      </c>
      <c r="F199" s="158">
        <v>147.1</v>
      </c>
      <c r="G199" s="158">
        <v>122.6</v>
      </c>
      <c r="H199" s="158">
        <v>154</v>
      </c>
      <c r="I199" s="158">
        <v>164.20000000000002</v>
      </c>
      <c r="J199" s="158">
        <v>150.69999999999999</v>
      </c>
      <c r="K199" s="158">
        <v>208.9</v>
      </c>
      <c r="L199" s="158">
        <v>110.5</v>
      </c>
      <c r="M199" s="158">
        <v>74.099999999999994</v>
      </c>
      <c r="N199" s="158">
        <v>66</v>
      </c>
      <c r="O199" s="158">
        <v>58.099999999999994</v>
      </c>
      <c r="P199" s="158">
        <v>88.7</v>
      </c>
      <c r="Q199" s="172">
        <f t="shared" si="77"/>
        <v>1452.9</v>
      </c>
      <c r="R199" s="172">
        <v>1264.4000000000001</v>
      </c>
      <c r="S199" s="361">
        <f t="shared" si="73"/>
        <v>114.90825688073394</v>
      </c>
      <c r="T199" s="158">
        <v>1390.8999999999999</v>
      </c>
      <c r="U199" s="167">
        <f t="shared" si="78"/>
        <v>104.45754547415345</v>
      </c>
      <c r="V199" s="246"/>
    </row>
    <row r="200" spans="1:22" ht="13.5" customHeight="1" x14ac:dyDescent="0.2">
      <c r="A200" s="157"/>
      <c r="B200" s="355"/>
      <c r="C200" s="699"/>
      <c r="D200" s="365" t="s">
        <v>73</v>
      </c>
      <c r="E200" s="174">
        <v>8.6999999999999993</v>
      </c>
      <c r="F200" s="174">
        <v>11.9</v>
      </c>
      <c r="G200" s="174">
        <v>10.1</v>
      </c>
      <c r="H200" s="174">
        <v>22.3</v>
      </c>
      <c r="I200" s="174">
        <v>22.3</v>
      </c>
      <c r="J200" s="174">
        <v>20.2</v>
      </c>
      <c r="K200" s="159">
        <v>18.600000000000001</v>
      </c>
      <c r="L200" s="159">
        <v>9.4</v>
      </c>
      <c r="M200" s="159">
        <v>6.1</v>
      </c>
      <c r="N200" s="159">
        <v>5.5</v>
      </c>
      <c r="O200" s="159">
        <v>4.8</v>
      </c>
      <c r="P200" s="159">
        <v>7.3</v>
      </c>
      <c r="Q200" s="174">
        <f t="shared" si="77"/>
        <v>147.20000000000002</v>
      </c>
      <c r="R200" s="174">
        <v>154.5</v>
      </c>
      <c r="S200" s="362">
        <f t="shared" si="73"/>
        <v>95.275080906148872</v>
      </c>
      <c r="T200" s="159">
        <v>225.79999999999998</v>
      </c>
      <c r="U200" s="162">
        <f t="shared" si="78"/>
        <v>65.190434012400374</v>
      </c>
      <c r="V200" s="246"/>
    </row>
    <row r="201" spans="1:22" ht="13.5" customHeight="1" x14ac:dyDescent="0.2">
      <c r="A201" s="157"/>
      <c r="B201" s="355"/>
      <c r="C201" s="699"/>
      <c r="D201" s="365" t="s">
        <v>74</v>
      </c>
      <c r="E201" s="174">
        <v>99.3</v>
      </c>
      <c r="F201" s="174">
        <v>135.19999999999999</v>
      </c>
      <c r="G201" s="174">
        <v>112.5</v>
      </c>
      <c r="H201" s="174">
        <v>131.69999999999999</v>
      </c>
      <c r="I201" s="174">
        <v>141.9</v>
      </c>
      <c r="J201" s="174">
        <v>130.5</v>
      </c>
      <c r="K201" s="174">
        <v>190.3</v>
      </c>
      <c r="L201" s="174">
        <v>101.1</v>
      </c>
      <c r="M201" s="174">
        <v>68</v>
      </c>
      <c r="N201" s="174">
        <v>60.5</v>
      </c>
      <c r="O201" s="174">
        <v>53.3</v>
      </c>
      <c r="P201" s="174">
        <v>81.400000000000006</v>
      </c>
      <c r="Q201" s="174">
        <f t="shared" si="77"/>
        <v>1305.7</v>
      </c>
      <c r="R201" s="174">
        <v>1109.9000000000001</v>
      </c>
      <c r="S201" s="362">
        <f t="shared" si="73"/>
        <v>117.64122893954409</v>
      </c>
      <c r="T201" s="159">
        <v>1165.1000000000001</v>
      </c>
      <c r="U201" s="162">
        <f t="shared" si="78"/>
        <v>112.06763367951247</v>
      </c>
      <c r="V201" s="246"/>
    </row>
    <row r="202" spans="1:22" ht="13.5" customHeight="1" x14ac:dyDescent="0.2">
      <c r="A202" s="157"/>
      <c r="B202" s="355"/>
      <c r="C202" s="699"/>
      <c r="D202" s="365" t="s">
        <v>75</v>
      </c>
      <c r="E202" s="174">
        <v>107.9</v>
      </c>
      <c r="F202" s="174">
        <v>146.9</v>
      </c>
      <c r="G202" s="174">
        <v>122.5</v>
      </c>
      <c r="H202" s="174">
        <v>153.6</v>
      </c>
      <c r="I202" s="174">
        <v>164.1</v>
      </c>
      <c r="J202" s="174">
        <v>150.5</v>
      </c>
      <c r="K202" s="174">
        <v>208.8</v>
      </c>
      <c r="L202" s="174">
        <v>110.1</v>
      </c>
      <c r="M202" s="174">
        <v>74.099999999999994</v>
      </c>
      <c r="N202" s="174">
        <v>66</v>
      </c>
      <c r="O202" s="174">
        <v>58</v>
      </c>
      <c r="P202" s="174">
        <v>88.6</v>
      </c>
      <c r="Q202" s="174">
        <f t="shared" si="77"/>
        <v>1451.0999999999997</v>
      </c>
      <c r="R202" s="174">
        <v>1262.9000000000001</v>
      </c>
      <c r="S202" s="362">
        <f t="shared" si="73"/>
        <v>114.90220920104517</v>
      </c>
      <c r="T202" s="159">
        <v>1386.5</v>
      </c>
      <c r="U202" s="162">
        <f t="shared" si="78"/>
        <v>104.65921384781822</v>
      </c>
      <c r="V202" s="246"/>
    </row>
    <row r="203" spans="1:22" ht="13.5" customHeight="1" x14ac:dyDescent="0.2">
      <c r="A203" s="157"/>
      <c r="B203" s="355"/>
      <c r="C203" s="699"/>
      <c r="D203" s="365" t="s">
        <v>76</v>
      </c>
      <c r="E203" s="174">
        <v>0.1</v>
      </c>
      <c r="F203" s="174">
        <v>0.2</v>
      </c>
      <c r="G203" s="174">
        <v>0.1</v>
      </c>
      <c r="H203" s="174">
        <v>0.4</v>
      </c>
      <c r="I203" s="174">
        <v>0.1</v>
      </c>
      <c r="J203" s="174">
        <v>0.2</v>
      </c>
      <c r="K203" s="159">
        <v>0.1</v>
      </c>
      <c r="L203" s="159">
        <v>0.4</v>
      </c>
      <c r="M203" s="159">
        <v>0</v>
      </c>
      <c r="N203" s="159">
        <v>0</v>
      </c>
      <c r="O203" s="159">
        <v>0.1</v>
      </c>
      <c r="P203" s="159">
        <v>0.1</v>
      </c>
      <c r="Q203" s="174">
        <f t="shared" si="77"/>
        <v>1.8000000000000003</v>
      </c>
      <c r="R203" s="174">
        <v>1.5</v>
      </c>
      <c r="S203" s="362">
        <f t="shared" si="73"/>
        <v>120.00000000000001</v>
      </c>
      <c r="T203" s="159">
        <v>4.3999999999999986</v>
      </c>
      <c r="U203" s="162">
        <f t="shared" si="78"/>
        <v>40.909090909090928</v>
      </c>
      <c r="V203" s="246"/>
    </row>
    <row r="204" spans="1:22" ht="13.5" customHeight="1" thickBot="1" x14ac:dyDescent="0.25">
      <c r="A204" s="157"/>
      <c r="B204" s="355"/>
      <c r="C204" s="700"/>
      <c r="D204" s="366" t="s">
        <v>77</v>
      </c>
      <c r="E204" s="178">
        <v>0.2</v>
      </c>
      <c r="F204" s="178">
        <v>0.3</v>
      </c>
      <c r="G204" s="178">
        <v>0.1</v>
      </c>
      <c r="H204" s="178">
        <v>0.7</v>
      </c>
      <c r="I204" s="178">
        <v>0.3</v>
      </c>
      <c r="J204" s="178">
        <v>0.4</v>
      </c>
      <c r="K204" s="160">
        <v>0.2</v>
      </c>
      <c r="L204" s="160">
        <v>0.6</v>
      </c>
      <c r="M204" s="160">
        <v>0</v>
      </c>
      <c r="N204" s="160">
        <v>0.1</v>
      </c>
      <c r="O204" s="160">
        <v>0.1</v>
      </c>
      <c r="P204" s="160">
        <v>0.1</v>
      </c>
      <c r="Q204" s="178">
        <f t="shared" si="77"/>
        <v>3.1000000000000005</v>
      </c>
      <c r="R204" s="178">
        <v>2.6</v>
      </c>
      <c r="S204" s="363">
        <f t="shared" si="73"/>
        <v>119.23076923076925</v>
      </c>
      <c r="T204" s="160">
        <v>7.1999999999999993</v>
      </c>
      <c r="U204" s="168">
        <f t="shared" si="78"/>
        <v>43.055555555555571</v>
      </c>
      <c r="V204" s="246"/>
    </row>
    <row r="205" spans="1:22" ht="13.5" customHeight="1" x14ac:dyDescent="0.2">
      <c r="A205" s="157"/>
      <c r="B205" s="355"/>
      <c r="C205" s="698" t="s">
        <v>96</v>
      </c>
      <c r="D205" s="364" t="s">
        <v>72</v>
      </c>
      <c r="E205" s="172">
        <v>67.399999999999991</v>
      </c>
      <c r="F205" s="172">
        <v>92.7</v>
      </c>
      <c r="G205" s="172">
        <v>98</v>
      </c>
      <c r="H205" s="266">
        <v>110.1</v>
      </c>
      <c r="I205" s="266">
        <v>108.4</v>
      </c>
      <c r="J205" s="266">
        <v>109.2</v>
      </c>
      <c r="K205" s="179">
        <v>101.9</v>
      </c>
      <c r="L205" s="179">
        <v>57.3</v>
      </c>
      <c r="M205" s="179">
        <v>31.6</v>
      </c>
      <c r="N205" s="179">
        <v>70.3</v>
      </c>
      <c r="O205" s="179">
        <v>31.700000000000003</v>
      </c>
      <c r="P205" s="179">
        <v>26.700000000000003</v>
      </c>
      <c r="Q205" s="172">
        <f t="shared" si="77"/>
        <v>905.30000000000007</v>
      </c>
      <c r="R205" s="172">
        <v>850.40000000000009</v>
      </c>
      <c r="S205" s="361">
        <f t="shared" si="73"/>
        <v>106.45578551269989</v>
      </c>
      <c r="T205" s="158">
        <v>1230.4000000000001</v>
      </c>
      <c r="U205" s="167">
        <f t="shared" si="78"/>
        <v>73.577698309492845</v>
      </c>
      <c r="V205" s="246"/>
    </row>
    <row r="206" spans="1:22" ht="13.5" customHeight="1" x14ac:dyDescent="0.2">
      <c r="A206" s="157"/>
      <c r="B206" s="355"/>
      <c r="C206" s="699"/>
      <c r="D206" s="365" t="s">
        <v>73</v>
      </c>
      <c r="E206" s="174">
        <v>1.1000000000000001</v>
      </c>
      <c r="F206" s="174">
        <v>2</v>
      </c>
      <c r="G206" s="174">
        <v>2.2999999999999998</v>
      </c>
      <c r="H206" s="175">
        <v>3.8</v>
      </c>
      <c r="I206" s="175">
        <v>3.9</v>
      </c>
      <c r="J206" s="175">
        <v>3</v>
      </c>
      <c r="K206" s="159">
        <v>3</v>
      </c>
      <c r="L206" s="159">
        <v>1</v>
      </c>
      <c r="M206" s="159">
        <v>0.6</v>
      </c>
      <c r="N206" s="159">
        <v>0.1</v>
      </c>
      <c r="O206" s="159">
        <v>0.1</v>
      </c>
      <c r="P206" s="159">
        <v>0.1</v>
      </c>
      <c r="Q206" s="174">
        <f t="shared" si="77"/>
        <v>21.000000000000007</v>
      </c>
      <c r="R206" s="174">
        <v>24.400000000000006</v>
      </c>
      <c r="S206" s="362">
        <f t="shared" si="73"/>
        <v>86.06557377049181</v>
      </c>
      <c r="T206" s="159">
        <v>127.39999999999996</v>
      </c>
      <c r="U206" s="162">
        <f t="shared" si="78"/>
        <v>16.483516483516496</v>
      </c>
      <c r="V206" s="246"/>
    </row>
    <row r="207" spans="1:22" ht="13.5" customHeight="1" x14ac:dyDescent="0.2">
      <c r="A207" s="157"/>
      <c r="B207" s="355"/>
      <c r="C207" s="699"/>
      <c r="D207" s="365" t="s">
        <v>74</v>
      </c>
      <c r="E207" s="174">
        <v>66.3</v>
      </c>
      <c r="F207" s="174">
        <v>90.7</v>
      </c>
      <c r="G207" s="174">
        <v>95.7</v>
      </c>
      <c r="H207" s="174">
        <v>106.3</v>
      </c>
      <c r="I207" s="174">
        <v>104.5</v>
      </c>
      <c r="J207" s="174">
        <v>106.2</v>
      </c>
      <c r="K207" s="174">
        <v>98.9</v>
      </c>
      <c r="L207" s="174">
        <v>56.3</v>
      </c>
      <c r="M207" s="174">
        <v>31</v>
      </c>
      <c r="N207" s="174">
        <v>70.2</v>
      </c>
      <c r="O207" s="174">
        <v>31.6</v>
      </c>
      <c r="P207" s="174">
        <v>26.6</v>
      </c>
      <c r="Q207" s="174">
        <f t="shared" si="77"/>
        <v>884.30000000000007</v>
      </c>
      <c r="R207" s="174">
        <v>826.00000000000011</v>
      </c>
      <c r="S207" s="362">
        <f t="shared" si="73"/>
        <v>107.05811138014528</v>
      </c>
      <c r="T207" s="159">
        <v>1103</v>
      </c>
      <c r="U207" s="162">
        <f t="shared" si="78"/>
        <v>80.1722574796011</v>
      </c>
      <c r="V207" s="246"/>
    </row>
    <row r="208" spans="1:22" ht="13.5" customHeight="1" x14ac:dyDescent="0.2">
      <c r="A208" s="157"/>
      <c r="B208" s="355"/>
      <c r="C208" s="699"/>
      <c r="D208" s="365" t="s">
        <v>75</v>
      </c>
      <c r="E208" s="174">
        <v>66.400000000000006</v>
      </c>
      <c r="F208" s="174">
        <v>91.7</v>
      </c>
      <c r="G208" s="174">
        <v>97.2</v>
      </c>
      <c r="H208" s="174">
        <v>108.4</v>
      </c>
      <c r="I208" s="174">
        <v>106.8</v>
      </c>
      <c r="J208" s="174">
        <v>108.4</v>
      </c>
      <c r="K208" s="174">
        <v>99.5</v>
      </c>
      <c r="L208" s="174">
        <v>55.9</v>
      </c>
      <c r="M208" s="174">
        <v>29.8</v>
      </c>
      <c r="N208" s="174">
        <v>69.3</v>
      </c>
      <c r="O208" s="174">
        <v>31</v>
      </c>
      <c r="P208" s="174">
        <v>25.9</v>
      </c>
      <c r="Q208" s="174">
        <f t="shared" si="77"/>
        <v>890.3</v>
      </c>
      <c r="R208" s="174">
        <v>833.09999999999991</v>
      </c>
      <c r="S208" s="362">
        <f t="shared" si="73"/>
        <v>106.86592245828832</v>
      </c>
      <c r="T208" s="159">
        <v>1127.8</v>
      </c>
      <c r="U208" s="162">
        <f t="shared" si="78"/>
        <v>78.941301649228592</v>
      </c>
      <c r="V208" s="246"/>
    </row>
    <row r="209" spans="1:22" ht="13.5" customHeight="1" x14ac:dyDescent="0.2">
      <c r="A209" s="157"/>
      <c r="B209" s="355"/>
      <c r="C209" s="699"/>
      <c r="D209" s="365" t="s">
        <v>76</v>
      </c>
      <c r="E209" s="174">
        <v>1</v>
      </c>
      <c r="F209" s="174">
        <v>1</v>
      </c>
      <c r="G209" s="174">
        <v>0.8</v>
      </c>
      <c r="H209" s="174">
        <v>1.7</v>
      </c>
      <c r="I209" s="174">
        <v>1.6</v>
      </c>
      <c r="J209" s="174">
        <v>0.8</v>
      </c>
      <c r="K209" s="173">
        <v>2.4</v>
      </c>
      <c r="L209" s="173">
        <v>1.4</v>
      </c>
      <c r="M209" s="173">
        <v>1.8</v>
      </c>
      <c r="N209" s="173">
        <v>1</v>
      </c>
      <c r="O209" s="173">
        <v>0.7</v>
      </c>
      <c r="P209" s="173">
        <v>0.8</v>
      </c>
      <c r="Q209" s="174">
        <f t="shared" si="77"/>
        <v>15</v>
      </c>
      <c r="R209" s="174">
        <v>17.299999999999997</v>
      </c>
      <c r="S209" s="362">
        <f t="shared" si="73"/>
        <v>86.705202312138738</v>
      </c>
      <c r="T209" s="159">
        <v>102.6</v>
      </c>
      <c r="U209" s="162">
        <f t="shared" si="78"/>
        <v>14.619883040935674</v>
      </c>
      <c r="V209" s="246"/>
    </row>
    <row r="210" spans="1:22" ht="13.5" customHeight="1" thickBot="1" x14ac:dyDescent="0.25">
      <c r="A210" s="157"/>
      <c r="B210" s="355"/>
      <c r="C210" s="700"/>
      <c r="D210" s="366" t="s">
        <v>77</v>
      </c>
      <c r="E210" s="178">
        <v>3.2</v>
      </c>
      <c r="F210" s="178">
        <v>3.4</v>
      </c>
      <c r="G210" s="178">
        <v>2.8</v>
      </c>
      <c r="H210" s="178">
        <v>6.9</v>
      </c>
      <c r="I210" s="178">
        <v>7.9</v>
      </c>
      <c r="J210" s="178">
        <v>6.8</v>
      </c>
      <c r="K210" s="176">
        <v>8</v>
      </c>
      <c r="L210" s="176">
        <v>7.6</v>
      </c>
      <c r="M210" s="176">
        <v>7.3</v>
      </c>
      <c r="N210" s="176">
        <v>2.4</v>
      </c>
      <c r="O210" s="176">
        <v>1.5</v>
      </c>
      <c r="P210" s="176">
        <v>2.1</v>
      </c>
      <c r="Q210" s="178">
        <f t="shared" si="77"/>
        <v>59.9</v>
      </c>
      <c r="R210" s="178">
        <v>35.1</v>
      </c>
      <c r="S210" s="363">
        <f t="shared" si="73"/>
        <v>170.65527065527064</v>
      </c>
      <c r="T210" s="160">
        <v>113.39999999999999</v>
      </c>
      <c r="U210" s="168">
        <f t="shared" si="78"/>
        <v>52.821869488536151</v>
      </c>
      <c r="V210" s="246"/>
    </row>
    <row r="211" spans="1:22" ht="13.5" customHeight="1" x14ac:dyDescent="0.2">
      <c r="A211" s="157"/>
      <c r="B211" s="355"/>
      <c r="C211" s="698" t="s">
        <v>293</v>
      </c>
      <c r="D211" s="364" t="s">
        <v>72</v>
      </c>
      <c r="E211" s="172">
        <v>127.10000000000001</v>
      </c>
      <c r="F211" s="172">
        <v>216.29999999999998</v>
      </c>
      <c r="G211" s="172">
        <v>150.4</v>
      </c>
      <c r="H211" s="172">
        <v>339.09999999999997</v>
      </c>
      <c r="I211" s="172">
        <v>411.8</v>
      </c>
      <c r="J211" s="172">
        <v>148.4</v>
      </c>
      <c r="K211" s="171">
        <v>180.70000000000002</v>
      </c>
      <c r="L211" s="171">
        <v>102.3</v>
      </c>
      <c r="M211" s="171">
        <v>72.900000000000006</v>
      </c>
      <c r="N211" s="171">
        <v>46.7</v>
      </c>
      <c r="O211" s="171">
        <v>41.9</v>
      </c>
      <c r="P211" s="171">
        <v>66.199999999999989</v>
      </c>
      <c r="Q211" s="172">
        <f t="shared" si="77"/>
        <v>1903.8000000000002</v>
      </c>
      <c r="R211" s="172">
        <v>1607.7</v>
      </c>
      <c r="S211" s="361">
        <f t="shared" si="73"/>
        <v>118.41761522672141</v>
      </c>
      <c r="T211" s="158">
        <v>2194.6000000000004</v>
      </c>
      <c r="U211" s="167">
        <f t="shared" si="78"/>
        <v>86.749293720951414</v>
      </c>
      <c r="V211" s="246"/>
    </row>
    <row r="212" spans="1:22" ht="13.5" customHeight="1" x14ac:dyDescent="0.2">
      <c r="A212" s="157"/>
      <c r="B212" s="355"/>
      <c r="C212" s="699"/>
      <c r="D212" s="365" t="s">
        <v>73</v>
      </c>
      <c r="E212" s="174">
        <v>1.2</v>
      </c>
      <c r="F212" s="174">
        <v>2.1</v>
      </c>
      <c r="G212" s="174">
        <v>1.5</v>
      </c>
      <c r="H212" s="174">
        <v>3.4</v>
      </c>
      <c r="I212" s="174">
        <v>4.2</v>
      </c>
      <c r="J212" s="174">
        <v>1.5</v>
      </c>
      <c r="K212" s="170">
        <v>1.8</v>
      </c>
      <c r="L212" s="170">
        <v>1</v>
      </c>
      <c r="M212" s="170">
        <v>0.7</v>
      </c>
      <c r="N212" s="170">
        <v>0.5</v>
      </c>
      <c r="O212" s="170">
        <v>0.4</v>
      </c>
      <c r="P212" s="170">
        <v>0.6</v>
      </c>
      <c r="Q212" s="174">
        <f t="shared" si="77"/>
        <v>18.899999999999999</v>
      </c>
      <c r="R212" s="174">
        <v>15.899999999999999</v>
      </c>
      <c r="S212" s="362">
        <f t="shared" si="73"/>
        <v>118.86792452830188</v>
      </c>
      <c r="T212" s="159">
        <v>21.3</v>
      </c>
      <c r="U212" s="162">
        <f t="shared" si="78"/>
        <v>88.73239436619717</v>
      </c>
      <c r="V212" s="246"/>
    </row>
    <row r="213" spans="1:22" ht="13.5" customHeight="1" x14ac:dyDescent="0.2">
      <c r="A213" s="157"/>
      <c r="B213" s="355"/>
      <c r="C213" s="699"/>
      <c r="D213" s="365" t="s">
        <v>74</v>
      </c>
      <c r="E213" s="174">
        <v>125.9</v>
      </c>
      <c r="F213" s="174">
        <v>214.2</v>
      </c>
      <c r="G213" s="174">
        <v>148.9</v>
      </c>
      <c r="H213" s="174">
        <v>335.7</v>
      </c>
      <c r="I213" s="175">
        <v>407.6</v>
      </c>
      <c r="J213" s="174">
        <v>146.9</v>
      </c>
      <c r="K213" s="175">
        <v>178.9</v>
      </c>
      <c r="L213" s="175">
        <v>101.3</v>
      </c>
      <c r="M213" s="175">
        <v>72.2</v>
      </c>
      <c r="N213" s="175">
        <v>46.2</v>
      </c>
      <c r="O213" s="175">
        <v>41.5</v>
      </c>
      <c r="P213" s="175">
        <v>65.599999999999994</v>
      </c>
      <c r="Q213" s="174">
        <f t="shared" si="77"/>
        <v>1884.9000000000003</v>
      </c>
      <c r="R213" s="174">
        <v>1591.8</v>
      </c>
      <c r="S213" s="362">
        <f t="shared" si="73"/>
        <v>118.41311722578216</v>
      </c>
      <c r="T213" s="159">
        <v>2173.3000000000002</v>
      </c>
      <c r="U213" s="162">
        <f t="shared" si="78"/>
        <v>86.72985781990522</v>
      </c>
      <c r="V213" s="246"/>
    </row>
    <row r="214" spans="1:22" ht="13.5" customHeight="1" x14ac:dyDescent="0.2">
      <c r="A214" s="157"/>
      <c r="B214" s="355"/>
      <c r="C214" s="699"/>
      <c r="D214" s="365" t="s">
        <v>75</v>
      </c>
      <c r="E214" s="174">
        <v>123.5</v>
      </c>
      <c r="F214" s="174">
        <v>212.6</v>
      </c>
      <c r="G214" s="174">
        <v>146.4</v>
      </c>
      <c r="H214" s="174">
        <v>331.8</v>
      </c>
      <c r="I214" s="174">
        <v>404.9</v>
      </c>
      <c r="J214" s="174">
        <v>145.5</v>
      </c>
      <c r="K214" s="174">
        <v>177.3</v>
      </c>
      <c r="L214" s="174">
        <v>99.3</v>
      </c>
      <c r="M214" s="174">
        <v>69.599999999999994</v>
      </c>
      <c r="N214" s="174">
        <v>43.7</v>
      </c>
      <c r="O214" s="174">
        <v>38.6</v>
      </c>
      <c r="P214" s="174">
        <v>63</v>
      </c>
      <c r="Q214" s="174">
        <f t="shared" si="77"/>
        <v>1856.1999999999996</v>
      </c>
      <c r="R214" s="174">
        <v>1564.5</v>
      </c>
      <c r="S214" s="362">
        <f t="shared" si="73"/>
        <v>118.64493448386064</v>
      </c>
      <c r="T214" s="159">
        <v>2177.1</v>
      </c>
      <c r="U214" s="162">
        <f t="shared" si="78"/>
        <v>85.260208534288722</v>
      </c>
      <c r="V214" s="246"/>
    </row>
    <row r="215" spans="1:22" ht="13.5" customHeight="1" x14ac:dyDescent="0.2">
      <c r="A215" s="157"/>
      <c r="B215" s="355"/>
      <c r="C215" s="699"/>
      <c r="D215" s="365" t="s">
        <v>76</v>
      </c>
      <c r="E215" s="174">
        <v>3.6</v>
      </c>
      <c r="F215" s="174">
        <v>3.7</v>
      </c>
      <c r="G215" s="174">
        <v>4</v>
      </c>
      <c r="H215" s="174">
        <v>7.3</v>
      </c>
      <c r="I215" s="174">
        <v>6.9</v>
      </c>
      <c r="J215" s="174">
        <v>2.9</v>
      </c>
      <c r="K215" s="170">
        <v>3.4</v>
      </c>
      <c r="L215" s="170">
        <v>3</v>
      </c>
      <c r="M215" s="170">
        <v>3.3</v>
      </c>
      <c r="N215" s="170">
        <v>3</v>
      </c>
      <c r="O215" s="170">
        <v>3.3</v>
      </c>
      <c r="P215" s="170">
        <v>3.2</v>
      </c>
      <c r="Q215" s="174">
        <f t="shared" si="77"/>
        <v>47.599999999999994</v>
      </c>
      <c r="R215" s="174">
        <v>43.2</v>
      </c>
      <c r="S215" s="362">
        <f t="shared" si="73"/>
        <v>110.18518518518516</v>
      </c>
      <c r="T215" s="159">
        <v>17.499999999999996</v>
      </c>
      <c r="U215" s="162">
        <f t="shared" si="78"/>
        <v>272</v>
      </c>
      <c r="V215" s="246"/>
    </row>
    <row r="216" spans="1:22" ht="13.5" customHeight="1" thickBot="1" x14ac:dyDescent="0.25">
      <c r="A216" s="157"/>
      <c r="B216" s="355"/>
      <c r="C216" s="700"/>
      <c r="D216" s="366" t="s">
        <v>77</v>
      </c>
      <c r="E216" s="178">
        <v>3.6</v>
      </c>
      <c r="F216" s="178">
        <v>3.7</v>
      </c>
      <c r="G216" s="178">
        <v>4</v>
      </c>
      <c r="H216" s="178">
        <v>7.3</v>
      </c>
      <c r="I216" s="178">
        <v>6.9</v>
      </c>
      <c r="J216" s="178">
        <v>2.9</v>
      </c>
      <c r="K216" s="177">
        <v>3.4</v>
      </c>
      <c r="L216" s="177">
        <v>3</v>
      </c>
      <c r="M216" s="177">
        <v>3.3</v>
      </c>
      <c r="N216" s="177">
        <v>3</v>
      </c>
      <c r="O216" s="177">
        <v>3.3</v>
      </c>
      <c r="P216" s="177">
        <v>3.2</v>
      </c>
      <c r="Q216" s="178">
        <f t="shared" si="77"/>
        <v>47.599999999999994</v>
      </c>
      <c r="R216" s="178">
        <v>43.2</v>
      </c>
      <c r="S216" s="363">
        <f t="shared" si="73"/>
        <v>110.18518518518516</v>
      </c>
      <c r="T216" s="160">
        <v>17.499999999999996</v>
      </c>
      <c r="U216" s="168">
        <f t="shared" si="78"/>
        <v>272</v>
      </c>
      <c r="V216" s="246"/>
    </row>
    <row r="217" spans="1:22" ht="13.5" customHeight="1" x14ac:dyDescent="0.2">
      <c r="A217" s="157"/>
      <c r="B217" s="355"/>
      <c r="C217" s="698" t="s">
        <v>97</v>
      </c>
      <c r="D217" s="364" t="s">
        <v>72</v>
      </c>
      <c r="E217" s="172">
        <v>72.099999999999994</v>
      </c>
      <c r="F217" s="172">
        <v>109.1</v>
      </c>
      <c r="G217" s="172">
        <v>103.6</v>
      </c>
      <c r="H217" s="172">
        <v>138.4</v>
      </c>
      <c r="I217" s="172">
        <v>147.19999999999999</v>
      </c>
      <c r="J217" s="172">
        <v>103.8</v>
      </c>
      <c r="K217" s="179">
        <v>119.9</v>
      </c>
      <c r="L217" s="179">
        <v>65.400000000000006</v>
      </c>
      <c r="M217" s="179">
        <v>40</v>
      </c>
      <c r="N217" s="179">
        <v>41.3</v>
      </c>
      <c r="O217" s="179">
        <v>33.700000000000003</v>
      </c>
      <c r="P217" s="179">
        <v>58.4</v>
      </c>
      <c r="Q217" s="172">
        <f t="shared" si="77"/>
        <v>1032.8999999999999</v>
      </c>
      <c r="R217" s="172">
        <v>1013.6000000000001</v>
      </c>
      <c r="S217" s="361">
        <f>IF(Q217=0,"－",Q217/R217*100)</f>
        <v>101.90410418310969</v>
      </c>
      <c r="T217" s="158">
        <v>1243.1000000000004</v>
      </c>
      <c r="U217" s="167">
        <f t="shared" si="78"/>
        <v>83.090660445660006</v>
      </c>
      <c r="V217" s="246"/>
    </row>
    <row r="218" spans="1:22" ht="13.5" customHeight="1" x14ac:dyDescent="0.2">
      <c r="A218" s="157"/>
      <c r="B218" s="355"/>
      <c r="C218" s="699"/>
      <c r="D218" s="365" t="s">
        <v>73</v>
      </c>
      <c r="E218" s="174">
        <v>0.1</v>
      </c>
      <c r="F218" s="174">
        <v>0.3</v>
      </c>
      <c r="G218" s="174">
        <v>0.4</v>
      </c>
      <c r="H218" s="174">
        <v>0.7</v>
      </c>
      <c r="I218" s="174">
        <v>0.8</v>
      </c>
      <c r="J218" s="174">
        <v>5.6</v>
      </c>
      <c r="K218" s="173">
        <v>0.2</v>
      </c>
      <c r="L218" s="173">
        <v>0.1</v>
      </c>
      <c r="M218" s="173">
        <v>0.1</v>
      </c>
      <c r="N218" s="173">
        <v>0.1</v>
      </c>
      <c r="O218" s="173">
        <v>0</v>
      </c>
      <c r="P218" s="173">
        <v>0</v>
      </c>
      <c r="Q218" s="174">
        <f t="shared" si="77"/>
        <v>8.3999999999999986</v>
      </c>
      <c r="R218" s="174">
        <v>3.1999999999999997</v>
      </c>
      <c r="S218" s="362">
        <f t="shared" si="73"/>
        <v>262.49999999999994</v>
      </c>
      <c r="T218" s="159">
        <v>8.6999999999999993</v>
      </c>
      <c r="U218" s="162">
        <f t="shared" si="78"/>
        <v>96.551724137931032</v>
      </c>
      <c r="V218" s="246"/>
    </row>
    <row r="219" spans="1:22" ht="13.5" customHeight="1" x14ac:dyDescent="0.2">
      <c r="A219" s="157"/>
      <c r="B219" s="355"/>
      <c r="C219" s="699"/>
      <c r="D219" s="365" t="s">
        <v>74</v>
      </c>
      <c r="E219" s="174">
        <v>72</v>
      </c>
      <c r="F219" s="174">
        <v>108.8</v>
      </c>
      <c r="G219" s="174">
        <v>103.2</v>
      </c>
      <c r="H219" s="174">
        <v>137.69999999999999</v>
      </c>
      <c r="I219" s="174">
        <v>146.4</v>
      </c>
      <c r="J219" s="174">
        <v>98.2</v>
      </c>
      <c r="K219" s="175">
        <v>119.7</v>
      </c>
      <c r="L219" s="175">
        <v>65.3</v>
      </c>
      <c r="M219" s="175">
        <v>39.9</v>
      </c>
      <c r="N219" s="175">
        <v>41.2</v>
      </c>
      <c r="O219" s="175">
        <v>33.700000000000003</v>
      </c>
      <c r="P219" s="175">
        <v>58.4</v>
      </c>
      <c r="Q219" s="174">
        <f t="shared" si="77"/>
        <v>1024.5000000000002</v>
      </c>
      <c r="R219" s="174">
        <v>1010.4000000000001</v>
      </c>
      <c r="S219" s="362">
        <f t="shared" si="73"/>
        <v>101.395486935867</v>
      </c>
      <c r="T219" s="159">
        <v>1234.4000000000001</v>
      </c>
      <c r="U219" s="162">
        <f t="shared" si="78"/>
        <v>82.995787427090093</v>
      </c>
      <c r="V219" s="246"/>
    </row>
    <row r="220" spans="1:22" ht="13.5" customHeight="1" x14ac:dyDescent="0.2">
      <c r="A220" s="157"/>
      <c r="B220" s="355"/>
      <c r="C220" s="699"/>
      <c r="D220" s="365" t="s">
        <v>75</v>
      </c>
      <c r="E220" s="174">
        <v>71.900000000000006</v>
      </c>
      <c r="F220" s="174">
        <v>108.4</v>
      </c>
      <c r="G220" s="174">
        <v>102.8</v>
      </c>
      <c r="H220" s="174">
        <v>132.9</v>
      </c>
      <c r="I220" s="174">
        <v>142.6</v>
      </c>
      <c r="J220" s="174">
        <v>103.6</v>
      </c>
      <c r="K220" s="175">
        <v>117.8</v>
      </c>
      <c r="L220" s="175">
        <v>64.900000000000006</v>
      </c>
      <c r="M220" s="175">
        <v>39.4</v>
      </c>
      <c r="N220" s="175">
        <v>40.9</v>
      </c>
      <c r="O220" s="175">
        <v>33.6</v>
      </c>
      <c r="P220" s="175">
        <v>58.1</v>
      </c>
      <c r="Q220" s="174">
        <f t="shared" si="77"/>
        <v>1016.9</v>
      </c>
      <c r="R220" s="174">
        <v>994.9</v>
      </c>
      <c r="S220" s="362">
        <f t="shared" si="73"/>
        <v>102.21127751532816</v>
      </c>
      <c r="T220" s="159">
        <v>1218.1999999999998</v>
      </c>
      <c r="U220" s="162">
        <f t="shared" si="78"/>
        <v>83.475619766869158</v>
      </c>
      <c r="V220" s="246"/>
    </row>
    <row r="221" spans="1:22" ht="13.5" customHeight="1" x14ac:dyDescent="0.2">
      <c r="A221" s="157"/>
      <c r="B221" s="355"/>
      <c r="C221" s="699"/>
      <c r="D221" s="365" t="s">
        <v>76</v>
      </c>
      <c r="E221" s="174">
        <v>0.2</v>
      </c>
      <c r="F221" s="174">
        <v>0.7</v>
      </c>
      <c r="G221" s="174">
        <v>0.8</v>
      </c>
      <c r="H221" s="174">
        <v>5.5</v>
      </c>
      <c r="I221" s="174">
        <v>4.5999999999999996</v>
      </c>
      <c r="J221" s="174">
        <v>0.2</v>
      </c>
      <c r="K221" s="182">
        <v>2.1</v>
      </c>
      <c r="L221" s="182">
        <v>0.5</v>
      </c>
      <c r="M221" s="182">
        <v>0.6</v>
      </c>
      <c r="N221" s="182">
        <v>0.4</v>
      </c>
      <c r="O221" s="182">
        <v>0.1</v>
      </c>
      <c r="P221" s="182">
        <v>0.3</v>
      </c>
      <c r="Q221" s="174">
        <f t="shared" si="77"/>
        <v>16</v>
      </c>
      <c r="R221" s="174">
        <v>18.7</v>
      </c>
      <c r="S221" s="362">
        <f t="shared" si="73"/>
        <v>85.561497326203209</v>
      </c>
      <c r="T221" s="159">
        <v>24.900000000000002</v>
      </c>
      <c r="U221" s="162">
        <f t="shared" si="78"/>
        <v>64.257028112449802</v>
      </c>
      <c r="V221" s="246"/>
    </row>
    <row r="222" spans="1:22" ht="13.5" customHeight="1" thickBot="1" x14ac:dyDescent="0.25">
      <c r="A222" s="157"/>
      <c r="B222" s="355"/>
      <c r="C222" s="700"/>
      <c r="D222" s="366" t="s">
        <v>77</v>
      </c>
      <c r="E222" s="178">
        <v>0.2</v>
      </c>
      <c r="F222" s="178">
        <v>0.7</v>
      </c>
      <c r="G222" s="178">
        <v>1.2</v>
      </c>
      <c r="H222" s="178">
        <v>6</v>
      </c>
      <c r="I222" s="178">
        <v>5.5</v>
      </c>
      <c r="J222" s="178">
        <v>1.5</v>
      </c>
      <c r="K222" s="183">
        <v>2.1</v>
      </c>
      <c r="L222" s="183">
        <v>0.8</v>
      </c>
      <c r="M222" s="183">
        <v>1.5</v>
      </c>
      <c r="N222" s="183">
        <v>1.9</v>
      </c>
      <c r="O222" s="183">
        <v>2</v>
      </c>
      <c r="P222" s="183">
        <v>2.4</v>
      </c>
      <c r="Q222" s="178">
        <f t="shared" si="77"/>
        <v>25.799999999999997</v>
      </c>
      <c r="R222" s="178">
        <v>18.7</v>
      </c>
      <c r="S222" s="363">
        <f t="shared" si="73"/>
        <v>137.96791443850267</v>
      </c>
      <c r="T222" s="160">
        <v>24.900000000000002</v>
      </c>
      <c r="U222" s="168">
        <f t="shared" si="78"/>
        <v>103.61445783132528</v>
      </c>
      <c r="V222" s="246"/>
    </row>
    <row r="223" spans="1:22" ht="13.5" customHeight="1" x14ac:dyDescent="0.2">
      <c r="A223" s="157"/>
      <c r="B223" s="355"/>
      <c r="C223" s="698" t="s">
        <v>98</v>
      </c>
      <c r="D223" s="364" t="s">
        <v>72</v>
      </c>
      <c r="E223" s="172">
        <v>8.3000000000000007</v>
      </c>
      <c r="F223" s="172">
        <v>7.4</v>
      </c>
      <c r="G223" s="172">
        <v>5.7</v>
      </c>
      <c r="H223" s="172">
        <v>15.1</v>
      </c>
      <c r="I223" s="172">
        <v>14.9</v>
      </c>
      <c r="J223" s="172">
        <v>10</v>
      </c>
      <c r="K223" s="158">
        <v>11.9</v>
      </c>
      <c r="L223" s="158">
        <v>11.5</v>
      </c>
      <c r="M223" s="158">
        <v>9.8000000000000007</v>
      </c>
      <c r="N223" s="158">
        <v>8.9</v>
      </c>
      <c r="O223" s="158">
        <v>8</v>
      </c>
      <c r="P223" s="158">
        <v>8</v>
      </c>
      <c r="Q223" s="172">
        <f t="shared" si="77"/>
        <v>119.5</v>
      </c>
      <c r="R223" s="172">
        <v>143.19999999999999</v>
      </c>
      <c r="S223" s="361">
        <f t="shared" si="73"/>
        <v>83.449720670391073</v>
      </c>
      <c r="T223" s="158">
        <v>170.9</v>
      </c>
      <c r="U223" s="167">
        <f t="shared" si="78"/>
        <v>69.923932124049145</v>
      </c>
      <c r="V223" s="246"/>
    </row>
    <row r="224" spans="1:22" ht="13.5" customHeight="1" x14ac:dyDescent="0.2">
      <c r="A224" s="157"/>
      <c r="B224" s="355"/>
      <c r="C224" s="699"/>
      <c r="D224" s="365" t="s">
        <v>73</v>
      </c>
      <c r="E224" s="174">
        <v>0</v>
      </c>
      <c r="F224" s="174">
        <v>0</v>
      </c>
      <c r="G224" s="174">
        <v>0</v>
      </c>
      <c r="H224" s="174">
        <v>0.1</v>
      </c>
      <c r="I224" s="174">
        <v>0.1</v>
      </c>
      <c r="J224" s="174">
        <v>0</v>
      </c>
      <c r="K224" s="159">
        <v>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74">
        <f t="shared" si="77"/>
        <v>0.2</v>
      </c>
      <c r="R224" s="174">
        <v>0.2</v>
      </c>
      <c r="S224" s="362">
        <f t="shared" si="73"/>
        <v>100</v>
      </c>
      <c r="T224" s="159">
        <v>1.9000000000000004</v>
      </c>
      <c r="U224" s="162">
        <f t="shared" si="78"/>
        <v>10.526315789473681</v>
      </c>
      <c r="V224" s="246"/>
    </row>
    <row r="225" spans="1:22" ht="13.5" customHeight="1" x14ac:dyDescent="0.2">
      <c r="A225" s="157"/>
      <c r="B225" s="355"/>
      <c r="C225" s="699"/>
      <c r="D225" s="365" t="s">
        <v>74</v>
      </c>
      <c r="E225" s="174">
        <v>8.3000000000000007</v>
      </c>
      <c r="F225" s="174">
        <v>7.4</v>
      </c>
      <c r="G225" s="174">
        <v>5.7</v>
      </c>
      <c r="H225" s="174">
        <v>15</v>
      </c>
      <c r="I225" s="174">
        <v>14.8</v>
      </c>
      <c r="J225" s="174">
        <v>10</v>
      </c>
      <c r="K225" s="174">
        <v>11.9</v>
      </c>
      <c r="L225" s="174">
        <v>11.5</v>
      </c>
      <c r="M225" s="174">
        <v>9.8000000000000007</v>
      </c>
      <c r="N225" s="174">
        <v>8.9</v>
      </c>
      <c r="O225" s="174">
        <v>8</v>
      </c>
      <c r="P225" s="174">
        <v>8</v>
      </c>
      <c r="Q225" s="174">
        <f t="shared" si="77"/>
        <v>119.30000000000001</v>
      </c>
      <c r="R225" s="174">
        <v>143</v>
      </c>
      <c r="S225" s="362">
        <f t="shared" si="73"/>
        <v>83.426573426573441</v>
      </c>
      <c r="T225" s="159">
        <v>169</v>
      </c>
      <c r="U225" s="162">
        <f t="shared" si="78"/>
        <v>70.591715976331372</v>
      </c>
      <c r="V225" s="246"/>
    </row>
    <row r="226" spans="1:22" ht="13.5" customHeight="1" x14ac:dyDescent="0.2">
      <c r="A226" s="157"/>
      <c r="B226" s="355"/>
      <c r="C226" s="699"/>
      <c r="D226" s="365" t="s">
        <v>75</v>
      </c>
      <c r="E226" s="174">
        <v>7.8</v>
      </c>
      <c r="F226" s="174">
        <v>6.9</v>
      </c>
      <c r="G226" s="174">
        <v>5.6</v>
      </c>
      <c r="H226" s="174">
        <v>14</v>
      </c>
      <c r="I226" s="174">
        <v>13.8</v>
      </c>
      <c r="J226" s="174">
        <v>9.6</v>
      </c>
      <c r="K226" s="174">
        <v>11.3</v>
      </c>
      <c r="L226" s="174">
        <v>10.7</v>
      </c>
      <c r="M226" s="174">
        <v>8.8000000000000007</v>
      </c>
      <c r="N226" s="174">
        <v>8.3000000000000007</v>
      </c>
      <c r="O226" s="174">
        <v>7.7</v>
      </c>
      <c r="P226" s="174">
        <v>7.7</v>
      </c>
      <c r="Q226" s="174">
        <f t="shared" si="77"/>
        <v>112.2</v>
      </c>
      <c r="R226" s="174">
        <v>133.6</v>
      </c>
      <c r="S226" s="362">
        <f t="shared" si="73"/>
        <v>83.982035928143716</v>
      </c>
      <c r="T226" s="159">
        <v>155.5</v>
      </c>
      <c r="U226" s="162">
        <f t="shared" si="78"/>
        <v>72.154340836012864</v>
      </c>
      <c r="V226" s="246"/>
    </row>
    <row r="227" spans="1:22" ht="13.5" customHeight="1" x14ac:dyDescent="0.2">
      <c r="A227" s="157"/>
      <c r="B227" s="355"/>
      <c r="C227" s="699"/>
      <c r="D227" s="365" t="s">
        <v>76</v>
      </c>
      <c r="E227" s="174">
        <v>0.5</v>
      </c>
      <c r="F227" s="174">
        <v>0.5</v>
      </c>
      <c r="G227" s="174">
        <v>0.1</v>
      </c>
      <c r="H227" s="174">
        <v>1.1000000000000001</v>
      </c>
      <c r="I227" s="174">
        <v>1.1000000000000001</v>
      </c>
      <c r="J227" s="174">
        <v>0.4</v>
      </c>
      <c r="K227" s="159">
        <v>0.6</v>
      </c>
      <c r="L227" s="159">
        <v>0.8</v>
      </c>
      <c r="M227" s="159">
        <v>1</v>
      </c>
      <c r="N227" s="159">
        <v>0.6</v>
      </c>
      <c r="O227" s="159">
        <v>0.3</v>
      </c>
      <c r="P227" s="159">
        <v>0.3</v>
      </c>
      <c r="Q227" s="174">
        <f t="shared" si="77"/>
        <v>7.2999999999999989</v>
      </c>
      <c r="R227" s="174">
        <v>9.6</v>
      </c>
      <c r="S227" s="362">
        <f t="shared" si="73"/>
        <v>76.041666666666657</v>
      </c>
      <c r="T227" s="159">
        <v>15.4</v>
      </c>
      <c r="U227" s="162">
        <f t="shared" si="78"/>
        <v>47.402597402597394</v>
      </c>
      <c r="V227" s="246"/>
    </row>
    <row r="228" spans="1:22" ht="13.5" customHeight="1" thickBot="1" x14ac:dyDescent="0.25">
      <c r="A228" s="157"/>
      <c r="B228" s="356"/>
      <c r="C228" s="700"/>
      <c r="D228" s="366" t="s">
        <v>77</v>
      </c>
      <c r="E228" s="178">
        <v>0.5</v>
      </c>
      <c r="F228" s="178">
        <v>0.5</v>
      </c>
      <c r="G228" s="178">
        <v>0.1</v>
      </c>
      <c r="H228" s="178">
        <v>1.1000000000000001</v>
      </c>
      <c r="I228" s="178">
        <v>1.1000000000000001</v>
      </c>
      <c r="J228" s="178">
        <v>0.4</v>
      </c>
      <c r="K228" s="160">
        <v>0.6</v>
      </c>
      <c r="L228" s="160">
        <v>0.8</v>
      </c>
      <c r="M228" s="160">
        <v>1</v>
      </c>
      <c r="N228" s="160">
        <v>0.6</v>
      </c>
      <c r="O228" s="160">
        <v>0.3</v>
      </c>
      <c r="P228" s="160">
        <v>0.3</v>
      </c>
      <c r="Q228" s="178">
        <f t="shared" si="77"/>
        <v>7.2999999999999989</v>
      </c>
      <c r="R228" s="178">
        <v>9.6</v>
      </c>
      <c r="S228" s="363">
        <f t="shared" si="73"/>
        <v>76.041666666666657</v>
      </c>
      <c r="T228" s="160">
        <v>15.4</v>
      </c>
      <c r="U228" s="168">
        <f t="shared" si="78"/>
        <v>47.402597402597394</v>
      </c>
      <c r="V228" s="246"/>
    </row>
    <row r="229" spans="1:22" ht="18.75" customHeight="1" x14ac:dyDescent="0.3">
      <c r="A229" s="213" t="str">
        <f>$A$1</f>
        <v>５　令和３年度市町村別・月別観光入込客数</v>
      </c>
      <c r="T229" s="339"/>
      <c r="U229" s="245"/>
    </row>
    <row r="230" spans="1:22" ht="13.5" customHeight="1" thickBot="1" x14ac:dyDescent="0.25">
      <c r="T230" s="339"/>
      <c r="U230" s="147" t="s">
        <v>301</v>
      </c>
      <c r="V230" s="147"/>
    </row>
    <row r="231" spans="1:22" ht="13.5" customHeight="1" thickBot="1" x14ac:dyDescent="0.25">
      <c r="A231" s="148" t="s">
        <v>58</v>
      </c>
      <c r="B231" s="185" t="s">
        <v>344</v>
      </c>
      <c r="C231" s="185" t="s">
        <v>59</v>
      </c>
      <c r="D231" s="340" t="s">
        <v>60</v>
      </c>
      <c r="E231" s="341" t="s">
        <v>61</v>
      </c>
      <c r="F231" s="341" t="s">
        <v>62</v>
      </c>
      <c r="G231" s="341" t="s">
        <v>63</v>
      </c>
      <c r="H231" s="341" t="s">
        <v>64</v>
      </c>
      <c r="I231" s="341" t="s">
        <v>65</v>
      </c>
      <c r="J231" s="341" t="s">
        <v>66</v>
      </c>
      <c r="K231" s="341" t="s">
        <v>67</v>
      </c>
      <c r="L231" s="341" t="s">
        <v>68</v>
      </c>
      <c r="M231" s="341" t="s">
        <v>69</v>
      </c>
      <c r="N231" s="341" t="s">
        <v>36</v>
      </c>
      <c r="O231" s="341" t="s">
        <v>37</v>
      </c>
      <c r="P231" s="341" t="s">
        <v>38</v>
      </c>
      <c r="Q231" s="341" t="s">
        <v>345</v>
      </c>
      <c r="R231" s="341" t="str">
        <f>$R$3</f>
        <v>R２年度</v>
      </c>
      <c r="S231" s="342" t="s">
        <v>71</v>
      </c>
      <c r="T231" s="150" t="str">
        <f>'2頁'!$T$3</f>
        <v>R元年度</v>
      </c>
      <c r="U231" s="370" t="s">
        <v>419</v>
      </c>
      <c r="V231" s="243"/>
    </row>
    <row r="232" spans="1:22" ht="13.5" customHeight="1" x14ac:dyDescent="0.2">
      <c r="A232" s="355"/>
      <c r="B232" s="681" t="s">
        <v>318</v>
      </c>
      <c r="C232" s="682"/>
      <c r="D232" s="346" t="s">
        <v>72</v>
      </c>
      <c r="E232" s="158">
        <f t="shared" ref="E232:R232" si="79">+E238+E244+E250+E256+E262+E268+E274+E280+E289+E295+E301+E307+E313+E319+E325+E331+E337+E346+E352+E358</f>
        <v>682.70000000000016</v>
      </c>
      <c r="F232" s="158">
        <f t="shared" si="79"/>
        <v>781.9</v>
      </c>
      <c r="G232" s="158">
        <f t="shared" si="79"/>
        <v>737.7</v>
      </c>
      <c r="H232" s="158">
        <f t="shared" si="79"/>
        <v>1533.4999999999998</v>
      </c>
      <c r="I232" s="158">
        <f t="shared" si="79"/>
        <v>1341.2</v>
      </c>
      <c r="J232" s="158">
        <f t="shared" si="79"/>
        <v>832.10000000000014</v>
      </c>
      <c r="K232" s="158">
        <f t="shared" si="79"/>
        <v>1011.1000000000001</v>
      </c>
      <c r="L232" s="158">
        <f t="shared" si="79"/>
        <v>553.29999999999984</v>
      </c>
      <c r="M232" s="158">
        <f t="shared" si="79"/>
        <v>718.09999999999991</v>
      </c>
      <c r="N232" s="158">
        <f t="shared" si="79"/>
        <v>803.4000000000002</v>
      </c>
      <c r="O232" s="158">
        <f t="shared" si="79"/>
        <v>618.89999999999986</v>
      </c>
      <c r="P232" s="158">
        <f t="shared" si="79"/>
        <v>727.49999999999989</v>
      </c>
      <c r="Q232" s="158">
        <f t="shared" si="79"/>
        <v>10341.4</v>
      </c>
      <c r="R232" s="158">
        <f t="shared" si="79"/>
        <v>10710.199999999997</v>
      </c>
      <c r="S232" s="158">
        <f t="shared" ref="S232:S285" si="80">IF(Q232=0,"－",Q232/R232*100)</f>
        <v>96.556553565759756</v>
      </c>
      <c r="T232" s="158">
        <v>21419.100000000002</v>
      </c>
      <c r="U232" s="167">
        <f t="shared" si="78"/>
        <v>48.281206960143038</v>
      </c>
      <c r="V232" s="244"/>
    </row>
    <row r="233" spans="1:22" ht="13.5" customHeight="1" x14ac:dyDescent="0.2">
      <c r="A233" s="355"/>
      <c r="B233" s="683"/>
      <c r="C233" s="684"/>
      <c r="D233" s="347" t="s">
        <v>73</v>
      </c>
      <c r="E233" s="159">
        <f t="shared" ref="E233:Q237" si="81">+E239+E245+E251+E257+E263+E269+E275+E281+E290+E296+E302+E308+E314+E320+E326+E332+E338+E347+E353+E359</f>
        <v>109.79999999999997</v>
      </c>
      <c r="F233" s="159">
        <f t="shared" si="81"/>
        <v>79.699999999999989</v>
      </c>
      <c r="G233" s="159">
        <f t="shared" si="81"/>
        <v>106.9</v>
      </c>
      <c r="H233" s="159">
        <f t="shared" si="81"/>
        <v>223.20000000000005</v>
      </c>
      <c r="I233" s="159">
        <f t="shared" si="81"/>
        <v>231.2</v>
      </c>
      <c r="J233" s="159">
        <f t="shared" si="81"/>
        <v>153.40000000000003</v>
      </c>
      <c r="K233" s="159">
        <f t="shared" si="81"/>
        <v>173.79999999999995</v>
      </c>
      <c r="L233" s="159">
        <f t="shared" si="81"/>
        <v>132</v>
      </c>
      <c r="M233" s="159">
        <f t="shared" si="81"/>
        <v>205.89999999999995</v>
      </c>
      <c r="N233" s="159">
        <f t="shared" si="81"/>
        <v>200.29999999999998</v>
      </c>
      <c r="O233" s="159">
        <f t="shared" si="81"/>
        <v>149.4</v>
      </c>
      <c r="P233" s="159">
        <f t="shared" si="81"/>
        <v>180</v>
      </c>
      <c r="Q233" s="159">
        <f t="shared" si="81"/>
        <v>1945.6</v>
      </c>
      <c r="R233" s="159">
        <f>+R239+R245+R251+R257+R263+R269+R275+R281+R290+R296+R302+R308+R314+R320+R326+R332+R338+R347+R353+R359</f>
        <v>1676.4799999999996</v>
      </c>
      <c r="S233" s="159">
        <f t="shared" si="80"/>
        <v>116.05268180950566</v>
      </c>
      <c r="T233" s="159">
        <v>6520.3999999999987</v>
      </c>
      <c r="U233" s="162">
        <f t="shared" si="78"/>
        <v>29.838660204895412</v>
      </c>
      <c r="V233" s="244"/>
    </row>
    <row r="234" spans="1:22" ht="13.5" customHeight="1" x14ac:dyDescent="0.2">
      <c r="A234" s="355" t="s">
        <v>346</v>
      </c>
      <c r="B234" s="683"/>
      <c r="C234" s="684"/>
      <c r="D234" s="347" t="s">
        <v>74</v>
      </c>
      <c r="E234" s="159">
        <f t="shared" si="81"/>
        <v>572.9</v>
      </c>
      <c r="F234" s="159">
        <f t="shared" si="81"/>
        <v>702.2</v>
      </c>
      <c r="G234" s="159">
        <f t="shared" si="81"/>
        <v>630.79999999999995</v>
      </c>
      <c r="H234" s="159">
        <f t="shared" si="81"/>
        <v>1310.3</v>
      </c>
      <c r="I234" s="159">
        <f t="shared" si="81"/>
        <v>1109.9999999999998</v>
      </c>
      <c r="J234" s="159">
        <f t="shared" si="81"/>
        <v>678.70000000000016</v>
      </c>
      <c r="K234" s="159">
        <f t="shared" si="81"/>
        <v>837.30000000000007</v>
      </c>
      <c r="L234" s="159">
        <f t="shared" si="81"/>
        <v>421.29999999999995</v>
      </c>
      <c r="M234" s="159">
        <f t="shared" si="81"/>
        <v>512.20000000000005</v>
      </c>
      <c r="N234" s="159">
        <f t="shared" si="81"/>
        <v>603.10000000000014</v>
      </c>
      <c r="O234" s="159">
        <f t="shared" si="81"/>
        <v>469.49999999999989</v>
      </c>
      <c r="P234" s="159">
        <f t="shared" si="81"/>
        <v>547.5</v>
      </c>
      <c r="Q234" s="159">
        <f t="shared" si="81"/>
        <v>8395.8000000000011</v>
      </c>
      <c r="R234" s="159">
        <f>+R240+R246+R252+R258+R264+R270+R276+R282+R291+R297+R303+R309+R315+R321+R327+R333+R339+R348+R354+R360</f>
        <v>9033.7199999999993</v>
      </c>
      <c r="S234" s="159">
        <f t="shared" si="80"/>
        <v>92.9384572468485</v>
      </c>
      <c r="T234" s="159">
        <v>14898.700000000003</v>
      </c>
      <c r="U234" s="162">
        <f t="shared" si="78"/>
        <v>56.352567673689649</v>
      </c>
      <c r="V234" s="244"/>
    </row>
    <row r="235" spans="1:22" ht="13.5" customHeight="1" x14ac:dyDescent="0.2">
      <c r="A235" s="355"/>
      <c r="B235" s="683"/>
      <c r="C235" s="684"/>
      <c r="D235" s="347" t="s">
        <v>75</v>
      </c>
      <c r="E235" s="159">
        <f t="shared" si="81"/>
        <v>633.1</v>
      </c>
      <c r="F235" s="159">
        <f t="shared" si="81"/>
        <v>718.19999999999982</v>
      </c>
      <c r="G235" s="159">
        <f t="shared" si="81"/>
        <v>686</v>
      </c>
      <c r="H235" s="159">
        <f t="shared" si="81"/>
        <v>1407.1000000000001</v>
      </c>
      <c r="I235" s="159">
        <f t="shared" si="81"/>
        <v>1193.6000000000004</v>
      </c>
      <c r="J235" s="159">
        <f t="shared" si="81"/>
        <v>747.40000000000009</v>
      </c>
      <c r="K235" s="159">
        <f t="shared" si="81"/>
        <v>890.4</v>
      </c>
      <c r="L235" s="159">
        <f t="shared" si="81"/>
        <v>472.1</v>
      </c>
      <c r="M235" s="159">
        <f t="shared" si="81"/>
        <v>601.10000000000025</v>
      </c>
      <c r="N235" s="159">
        <f t="shared" si="81"/>
        <v>700.50000000000011</v>
      </c>
      <c r="O235" s="159">
        <f t="shared" si="81"/>
        <v>542</v>
      </c>
      <c r="P235" s="159">
        <f t="shared" si="81"/>
        <v>623.50000000000023</v>
      </c>
      <c r="Q235" s="159">
        <f t="shared" si="81"/>
        <v>9215.0000000000036</v>
      </c>
      <c r="R235" s="159">
        <f>+R241+R247+R253+R259+R265+R271+R277+R283+R292+R298+R304+R310+R316+R322+R328+R334+R340+R349+R355+R361</f>
        <v>9715.2999999999993</v>
      </c>
      <c r="S235" s="159">
        <f t="shared" si="80"/>
        <v>94.850390620979326</v>
      </c>
      <c r="T235" s="159">
        <v>19126.5</v>
      </c>
      <c r="U235" s="162">
        <f t="shared" si="78"/>
        <v>48.179227772985143</v>
      </c>
      <c r="V235" s="244"/>
    </row>
    <row r="236" spans="1:22" ht="13.5" customHeight="1" x14ac:dyDescent="0.2">
      <c r="A236" s="355"/>
      <c r="B236" s="683"/>
      <c r="C236" s="684"/>
      <c r="D236" s="347" t="s">
        <v>76</v>
      </c>
      <c r="E236" s="159">
        <f t="shared" si="81"/>
        <v>49.600000000000016</v>
      </c>
      <c r="F236" s="159">
        <f t="shared" si="81"/>
        <v>63.7</v>
      </c>
      <c r="G236" s="159">
        <f t="shared" si="81"/>
        <v>51.7</v>
      </c>
      <c r="H236" s="159">
        <f t="shared" si="81"/>
        <v>126.39999999999998</v>
      </c>
      <c r="I236" s="159">
        <f t="shared" si="81"/>
        <v>147.59999999999997</v>
      </c>
      <c r="J236" s="159">
        <f t="shared" si="81"/>
        <v>84.699999999999989</v>
      </c>
      <c r="K236" s="159">
        <f t="shared" si="81"/>
        <v>120.69999999999997</v>
      </c>
      <c r="L236" s="159">
        <f t="shared" si="81"/>
        <v>81.199999999999974</v>
      </c>
      <c r="M236" s="159">
        <f t="shared" si="81"/>
        <v>116.99999999999999</v>
      </c>
      <c r="N236" s="159">
        <f t="shared" si="81"/>
        <v>102.89999999999999</v>
      </c>
      <c r="O236" s="159">
        <f t="shared" si="81"/>
        <v>76.899999999999977</v>
      </c>
      <c r="P236" s="159">
        <f t="shared" si="81"/>
        <v>103.99999999999999</v>
      </c>
      <c r="Q236" s="159">
        <f t="shared" si="81"/>
        <v>1126.4000000000005</v>
      </c>
      <c r="R236" s="159">
        <f>+R242+R248+R254+R260+R266+R272+R278+R284+R293+R299+R305+R311+R317+R323+R329+R335+R341+R350+R356+R362</f>
        <v>994.90000000000009</v>
      </c>
      <c r="S236" s="159">
        <f t="shared" si="80"/>
        <v>113.21740878480253</v>
      </c>
      <c r="T236" s="159">
        <v>2292.6</v>
      </c>
      <c r="U236" s="162">
        <f t="shared" si="78"/>
        <v>49.131989880485065</v>
      </c>
      <c r="V236" s="244"/>
    </row>
    <row r="237" spans="1:22" ht="13.5" customHeight="1" thickBot="1" x14ac:dyDescent="0.25">
      <c r="A237" s="355"/>
      <c r="B237" s="685"/>
      <c r="C237" s="686"/>
      <c r="D237" s="348" t="s">
        <v>77</v>
      </c>
      <c r="E237" s="160">
        <f t="shared" si="81"/>
        <v>63.600000000000023</v>
      </c>
      <c r="F237" s="160">
        <f t="shared" si="81"/>
        <v>78.400000000000006</v>
      </c>
      <c r="G237" s="160">
        <f t="shared" si="81"/>
        <v>68.600000000000009</v>
      </c>
      <c r="H237" s="160">
        <f t="shared" si="81"/>
        <v>159.99999999999994</v>
      </c>
      <c r="I237" s="160">
        <f t="shared" si="81"/>
        <v>199.89999999999995</v>
      </c>
      <c r="J237" s="160">
        <f t="shared" si="81"/>
        <v>109.1</v>
      </c>
      <c r="K237" s="160">
        <f t="shared" si="81"/>
        <v>144.19999999999996</v>
      </c>
      <c r="L237" s="160">
        <f t="shared" si="81"/>
        <v>99.59999999999998</v>
      </c>
      <c r="M237" s="160">
        <f t="shared" si="81"/>
        <v>179.79999999999995</v>
      </c>
      <c r="N237" s="160">
        <f t="shared" si="81"/>
        <v>181.79999999999995</v>
      </c>
      <c r="O237" s="160">
        <f t="shared" si="81"/>
        <v>135</v>
      </c>
      <c r="P237" s="160">
        <f t="shared" si="81"/>
        <v>160.69999999999999</v>
      </c>
      <c r="Q237" s="160">
        <f t="shared" si="81"/>
        <v>1580.7</v>
      </c>
      <c r="R237" s="160">
        <f>+R243+R249+R255+R261+R267+R273+R279+R285+R294+R300+R306+R312+R318+R324+R330+R336+R342+R351+R357+R363</f>
        <v>1345.4999999999995</v>
      </c>
      <c r="S237" s="160">
        <f t="shared" si="80"/>
        <v>117.48049052396883</v>
      </c>
      <c r="T237" s="160">
        <v>3440.9</v>
      </c>
      <c r="U237" s="168">
        <f t="shared" si="78"/>
        <v>45.938562585370107</v>
      </c>
      <c r="V237" s="244"/>
    </row>
    <row r="238" spans="1:22" ht="13.5" customHeight="1" x14ac:dyDescent="0.2">
      <c r="A238" s="157"/>
      <c r="B238" s="157"/>
      <c r="C238" s="688" t="s">
        <v>99</v>
      </c>
      <c r="D238" s="344" t="s">
        <v>72</v>
      </c>
      <c r="E238" s="181">
        <v>162.80000000000001</v>
      </c>
      <c r="F238" s="181">
        <v>160.30000000000001</v>
      </c>
      <c r="G238" s="181">
        <v>145.80000000000001</v>
      </c>
      <c r="H238" s="181">
        <v>379.2</v>
      </c>
      <c r="I238" s="181">
        <v>336</v>
      </c>
      <c r="J238" s="181">
        <v>178</v>
      </c>
      <c r="K238" s="181">
        <v>243</v>
      </c>
      <c r="L238" s="181">
        <v>214.9</v>
      </c>
      <c r="M238" s="181">
        <v>242.7</v>
      </c>
      <c r="N238" s="181">
        <v>216.4</v>
      </c>
      <c r="O238" s="181">
        <v>159.4</v>
      </c>
      <c r="P238" s="181">
        <v>220.5</v>
      </c>
      <c r="Q238" s="181">
        <f t="shared" ref="Q238:Q285" si="82">SUM(E238:P238)</f>
        <v>2659</v>
      </c>
      <c r="R238" s="181">
        <v>2595.3999999999996</v>
      </c>
      <c r="S238" s="345">
        <f t="shared" si="80"/>
        <v>102.45048932727134</v>
      </c>
      <c r="T238" s="158">
        <v>6991.7999999999993</v>
      </c>
      <c r="U238" s="167">
        <f t="shared" si="78"/>
        <v>38.030264023570467</v>
      </c>
      <c r="V238" s="244"/>
    </row>
    <row r="239" spans="1:22" ht="13.5" customHeight="1" x14ac:dyDescent="0.2">
      <c r="A239" s="157"/>
      <c r="B239" s="146"/>
      <c r="C239" s="688"/>
      <c r="D239" s="153" t="s">
        <v>73</v>
      </c>
      <c r="E239" s="159">
        <v>52</v>
      </c>
      <c r="F239" s="159">
        <v>41.6</v>
      </c>
      <c r="G239" s="159">
        <v>62.6</v>
      </c>
      <c r="H239" s="159">
        <v>116.7</v>
      </c>
      <c r="I239" s="159">
        <v>125.7</v>
      </c>
      <c r="J239" s="159">
        <v>91.7</v>
      </c>
      <c r="K239" s="159">
        <v>99.5</v>
      </c>
      <c r="L239" s="159">
        <v>105</v>
      </c>
      <c r="M239" s="159">
        <v>109.1</v>
      </c>
      <c r="N239" s="159">
        <v>72.5</v>
      </c>
      <c r="O239" s="159">
        <v>50.6</v>
      </c>
      <c r="P239" s="159">
        <v>84.8</v>
      </c>
      <c r="Q239" s="159">
        <f t="shared" si="82"/>
        <v>1011.8</v>
      </c>
      <c r="R239" s="159">
        <v>785</v>
      </c>
      <c r="S239" s="252">
        <f t="shared" si="80"/>
        <v>128.89171974522293</v>
      </c>
      <c r="T239" s="159">
        <v>3002.2</v>
      </c>
      <c r="U239" s="162">
        <f t="shared" si="78"/>
        <v>33.701951901938578</v>
      </c>
      <c r="V239" s="244"/>
    </row>
    <row r="240" spans="1:22" ht="13.5" customHeight="1" x14ac:dyDescent="0.2">
      <c r="A240" s="157"/>
      <c r="B240" s="146"/>
      <c r="C240" s="688"/>
      <c r="D240" s="153" t="s">
        <v>74</v>
      </c>
      <c r="E240" s="159">
        <f t="shared" ref="E240:P240" si="83">+E238-E239</f>
        <v>110.80000000000001</v>
      </c>
      <c r="F240" s="159">
        <f t="shared" si="83"/>
        <v>118.70000000000002</v>
      </c>
      <c r="G240" s="159">
        <f t="shared" si="83"/>
        <v>83.200000000000017</v>
      </c>
      <c r="H240" s="159">
        <f t="shared" si="83"/>
        <v>262.5</v>
      </c>
      <c r="I240" s="159">
        <f t="shared" si="83"/>
        <v>210.3</v>
      </c>
      <c r="J240" s="159">
        <f t="shared" si="83"/>
        <v>86.3</v>
      </c>
      <c r="K240" s="159">
        <f t="shared" si="83"/>
        <v>143.5</v>
      </c>
      <c r="L240" s="159">
        <f t="shared" si="83"/>
        <v>109.9</v>
      </c>
      <c r="M240" s="159">
        <f t="shared" si="83"/>
        <v>133.6</v>
      </c>
      <c r="N240" s="159">
        <f t="shared" si="83"/>
        <v>143.9</v>
      </c>
      <c r="O240" s="159">
        <f t="shared" si="83"/>
        <v>108.80000000000001</v>
      </c>
      <c r="P240" s="159">
        <f t="shared" si="83"/>
        <v>135.69999999999999</v>
      </c>
      <c r="Q240" s="159">
        <f t="shared" si="82"/>
        <v>1647.2</v>
      </c>
      <c r="R240" s="159">
        <v>1810.3999999999999</v>
      </c>
      <c r="S240" s="252">
        <f t="shared" si="80"/>
        <v>90.985417587273545</v>
      </c>
      <c r="T240" s="159">
        <v>3989.6000000000004</v>
      </c>
      <c r="U240" s="162">
        <f t="shared" si="78"/>
        <v>41.287347102466413</v>
      </c>
      <c r="V240" s="244"/>
    </row>
    <row r="241" spans="1:22" ht="13.5" customHeight="1" x14ac:dyDescent="0.2">
      <c r="A241" s="157"/>
      <c r="B241" s="146"/>
      <c r="C241" s="688"/>
      <c r="D241" s="153" t="s">
        <v>75</v>
      </c>
      <c r="E241" s="159">
        <f t="shared" ref="E241:P241" si="84">+E238-E242</f>
        <v>142.20000000000002</v>
      </c>
      <c r="F241" s="159">
        <f t="shared" si="84"/>
        <v>139.4</v>
      </c>
      <c r="G241" s="159">
        <f t="shared" si="84"/>
        <v>127.10000000000001</v>
      </c>
      <c r="H241" s="159">
        <f t="shared" si="84"/>
        <v>337.9</v>
      </c>
      <c r="I241" s="159">
        <f t="shared" si="84"/>
        <v>289</v>
      </c>
      <c r="J241" s="159">
        <f t="shared" si="84"/>
        <v>148.19999999999999</v>
      </c>
      <c r="K241" s="159">
        <f t="shared" si="84"/>
        <v>203.1</v>
      </c>
      <c r="L241" s="159">
        <f t="shared" si="84"/>
        <v>171.9</v>
      </c>
      <c r="M241" s="159">
        <f t="shared" si="84"/>
        <v>198.5</v>
      </c>
      <c r="N241" s="159">
        <f t="shared" si="84"/>
        <v>184.9</v>
      </c>
      <c r="O241" s="159">
        <f t="shared" si="84"/>
        <v>135.1</v>
      </c>
      <c r="P241" s="159">
        <f t="shared" si="84"/>
        <v>184.2</v>
      </c>
      <c r="Q241" s="159">
        <f t="shared" si="82"/>
        <v>2261.5</v>
      </c>
      <c r="R241" s="159">
        <v>2259.6999999999998</v>
      </c>
      <c r="S241" s="252">
        <f t="shared" si="80"/>
        <v>100.07965659158296</v>
      </c>
      <c r="T241" s="159">
        <v>6200.0999999999995</v>
      </c>
      <c r="U241" s="162">
        <f t="shared" si="78"/>
        <v>36.475218141642877</v>
      </c>
      <c r="V241" s="244"/>
    </row>
    <row r="242" spans="1:22" ht="13.5" customHeight="1" x14ac:dyDescent="0.2">
      <c r="A242" s="157"/>
      <c r="B242" s="146"/>
      <c r="C242" s="688"/>
      <c r="D242" s="153" t="s">
        <v>76</v>
      </c>
      <c r="E242" s="159">
        <v>20.6</v>
      </c>
      <c r="F242" s="159">
        <v>20.9</v>
      </c>
      <c r="G242" s="159">
        <v>18.7</v>
      </c>
      <c r="H242" s="159">
        <v>41.3</v>
      </c>
      <c r="I242" s="159">
        <v>47</v>
      </c>
      <c r="J242" s="159">
        <v>29.8</v>
      </c>
      <c r="K242" s="159">
        <v>39.9</v>
      </c>
      <c r="L242" s="159">
        <v>43</v>
      </c>
      <c r="M242" s="159">
        <v>44.2</v>
      </c>
      <c r="N242" s="159">
        <v>31.5</v>
      </c>
      <c r="O242" s="159">
        <v>24.3</v>
      </c>
      <c r="P242" s="159">
        <v>36.299999999999997</v>
      </c>
      <c r="Q242" s="159">
        <f t="shared" si="82"/>
        <v>397.50000000000006</v>
      </c>
      <c r="R242" s="159">
        <v>335.7</v>
      </c>
      <c r="S242" s="252">
        <f t="shared" si="80"/>
        <v>118.4092940125112</v>
      </c>
      <c r="T242" s="159">
        <v>791.69999999999993</v>
      </c>
      <c r="U242" s="162">
        <f t="shared" si="78"/>
        <v>50.208412277377803</v>
      </c>
      <c r="V242" s="244"/>
    </row>
    <row r="243" spans="1:22" ht="13.5" customHeight="1" thickBot="1" x14ac:dyDescent="0.25">
      <c r="A243" s="157"/>
      <c r="B243" s="146"/>
      <c r="C243" s="689"/>
      <c r="D243" s="155" t="s">
        <v>77</v>
      </c>
      <c r="E243" s="160">
        <v>25.2</v>
      </c>
      <c r="F243" s="160">
        <v>25.1</v>
      </c>
      <c r="G243" s="160">
        <v>23.3</v>
      </c>
      <c r="H243" s="160">
        <v>47.2</v>
      </c>
      <c r="I243" s="160">
        <v>55.3</v>
      </c>
      <c r="J243" s="160">
        <v>35.5</v>
      </c>
      <c r="K243" s="160">
        <v>48.3</v>
      </c>
      <c r="L243" s="160">
        <v>49.8</v>
      </c>
      <c r="M243" s="160">
        <v>54.2</v>
      </c>
      <c r="N243" s="160">
        <v>38.700000000000003</v>
      </c>
      <c r="O243" s="160">
        <v>30</v>
      </c>
      <c r="P243" s="160">
        <v>43.8</v>
      </c>
      <c r="Q243" s="160">
        <f t="shared" si="82"/>
        <v>476.4</v>
      </c>
      <c r="R243" s="160">
        <v>394.1</v>
      </c>
      <c r="S243" s="327">
        <f t="shared" si="80"/>
        <v>120.88302461304237</v>
      </c>
      <c r="T243" s="160">
        <v>943.40000000000009</v>
      </c>
      <c r="U243" s="168">
        <f t="shared" si="78"/>
        <v>50.498198007207961</v>
      </c>
      <c r="V243" s="244"/>
    </row>
    <row r="244" spans="1:22" ht="13.5" customHeight="1" x14ac:dyDescent="0.2">
      <c r="A244" s="157"/>
      <c r="B244" s="146"/>
      <c r="C244" s="687" t="s">
        <v>100</v>
      </c>
      <c r="D244" s="151" t="s">
        <v>72</v>
      </c>
      <c r="E244" s="158">
        <v>2</v>
      </c>
      <c r="F244" s="158">
        <v>5.2</v>
      </c>
      <c r="G244" s="158">
        <v>5.0999999999999996</v>
      </c>
      <c r="H244" s="158">
        <v>7.8</v>
      </c>
      <c r="I244" s="158">
        <v>9.4</v>
      </c>
      <c r="J244" s="158">
        <v>4.8</v>
      </c>
      <c r="K244" s="158">
        <v>2.2000000000000002</v>
      </c>
      <c r="L244" s="158">
        <v>1.2</v>
      </c>
      <c r="M244" s="158">
        <v>0.6</v>
      </c>
      <c r="N244" s="158">
        <v>0.5</v>
      </c>
      <c r="O244" s="158">
        <v>0.6</v>
      </c>
      <c r="P244" s="158">
        <v>1</v>
      </c>
      <c r="Q244" s="158">
        <f t="shared" si="82"/>
        <v>40.400000000000006</v>
      </c>
      <c r="R244" s="158">
        <v>50.399999999999991</v>
      </c>
      <c r="S244" s="251">
        <f t="shared" si="80"/>
        <v>80.158730158730179</v>
      </c>
      <c r="T244" s="158">
        <v>54.600000000000009</v>
      </c>
      <c r="U244" s="167">
        <f t="shared" si="78"/>
        <v>73.992673992674</v>
      </c>
      <c r="V244" s="244"/>
    </row>
    <row r="245" spans="1:22" ht="13.5" customHeight="1" x14ac:dyDescent="0.2">
      <c r="A245" s="157"/>
      <c r="B245" s="146"/>
      <c r="C245" s="688"/>
      <c r="D245" s="153" t="s">
        <v>73</v>
      </c>
      <c r="E245" s="159">
        <v>0.4</v>
      </c>
      <c r="F245" s="159">
        <v>1</v>
      </c>
      <c r="G245" s="159">
        <v>1</v>
      </c>
      <c r="H245" s="159">
        <v>1.5</v>
      </c>
      <c r="I245" s="159">
        <v>1.9</v>
      </c>
      <c r="J245" s="159">
        <v>0.9</v>
      </c>
      <c r="K245" s="159">
        <v>0.4</v>
      </c>
      <c r="L245" s="159">
        <v>0.2</v>
      </c>
      <c r="M245" s="159">
        <v>0.1</v>
      </c>
      <c r="N245" s="159">
        <v>0.1</v>
      </c>
      <c r="O245" s="159">
        <v>0.1</v>
      </c>
      <c r="P245" s="159">
        <v>0.2</v>
      </c>
      <c r="Q245" s="159">
        <f t="shared" si="82"/>
        <v>7.8</v>
      </c>
      <c r="R245" s="159">
        <v>10</v>
      </c>
      <c r="S245" s="252">
        <f t="shared" si="80"/>
        <v>78</v>
      </c>
      <c r="T245" s="159">
        <v>11.200000000000001</v>
      </c>
      <c r="U245" s="162">
        <f t="shared" si="78"/>
        <v>69.642857142857139</v>
      </c>
      <c r="V245" s="244"/>
    </row>
    <row r="246" spans="1:22" ht="13.5" customHeight="1" x14ac:dyDescent="0.2">
      <c r="A246" s="157"/>
      <c r="B246" s="146"/>
      <c r="C246" s="688"/>
      <c r="D246" s="153" t="s">
        <v>74</v>
      </c>
      <c r="E246" s="159">
        <f t="shared" ref="E246:P246" si="85">+E244-E245</f>
        <v>1.6</v>
      </c>
      <c r="F246" s="159">
        <f t="shared" si="85"/>
        <v>4.2</v>
      </c>
      <c r="G246" s="159">
        <f t="shared" si="85"/>
        <v>4.0999999999999996</v>
      </c>
      <c r="H246" s="159">
        <f t="shared" si="85"/>
        <v>6.3</v>
      </c>
      <c r="I246" s="159">
        <f t="shared" si="85"/>
        <v>7.5</v>
      </c>
      <c r="J246" s="159">
        <f t="shared" si="85"/>
        <v>3.9</v>
      </c>
      <c r="K246" s="159">
        <f t="shared" si="85"/>
        <v>1.8000000000000003</v>
      </c>
      <c r="L246" s="159">
        <f t="shared" si="85"/>
        <v>1</v>
      </c>
      <c r="M246" s="159">
        <f t="shared" si="85"/>
        <v>0.5</v>
      </c>
      <c r="N246" s="159">
        <f t="shared" si="85"/>
        <v>0.4</v>
      </c>
      <c r="O246" s="159">
        <f t="shared" si="85"/>
        <v>0.5</v>
      </c>
      <c r="P246" s="159">
        <f t="shared" si="85"/>
        <v>0.8</v>
      </c>
      <c r="Q246" s="159">
        <f t="shared" si="82"/>
        <v>32.599999999999994</v>
      </c>
      <c r="R246" s="159">
        <v>40.399999999999991</v>
      </c>
      <c r="S246" s="252">
        <f t="shared" si="80"/>
        <v>80.693069306930695</v>
      </c>
      <c r="T246" s="159">
        <v>43.400000000000006</v>
      </c>
      <c r="U246" s="162">
        <f t="shared" si="78"/>
        <v>75.115207373271858</v>
      </c>
      <c r="V246" s="244"/>
    </row>
    <row r="247" spans="1:22" ht="13.5" customHeight="1" x14ac:dyDescent="0.2">
      <c r="A247" s="157"/>
      <c r="B247" s="146"/>
      <c r="C247" s="688"/>
      <c r="D247" s="153" t="s">
        <v>75</v>
      </c>
      <c r="E247" s="159">
        <f t="shared" ref="E247:P247" si="86">+E244-E248</f>
        <v>1.9</v>
      </c>
      <c r="F247" s="159">
        <f t="shared" si="86"/>
        <v>5</v>
      </c>
      <c r="G247" s="159">
        <f t="shared" si="86"/>
        <v>5</v>
      </c>
      <c r="H247" s="159">
        <f t="shared" si="86"/>
        <v>5.4</v>
      </c>
      <c r="I247" s="159">
        <f t="shared" si="86"/>
        <v>5.1000000000000005</v>
      </c>
      <c r="J247" s="159">
        <f t="shared" si="86"/>
        <v>4</v>
      </c>
      <c r="K247" s="159">
        <f t="shared" si="86"/>
        <v>1.9000000000000001</v>
      </c>
      <c r="L247" s="159">
        <f t="shared" si="86"/>
        <v>1</v>
      </c>
      <c r="M247" s="159">
        <f t="shared" si="86"/>
        <v>0.5</v>
      </c>
      <c r="N247" s="159">
        <f t="shared" si="86"/>
        <v>0.4</v>
      </c>
      <c r="O247" s="159">
        <f t="shared" si="86"/>
        <v>0.5</v>
      </c>
      <c r="P247" s="159">
        <f t="shared" si="86"/>
        <v>0.9</v>
      </c>
      <c r="Q247" s="159">
        <f t="shared" si="82"/>
        <v>31.599999999999998</v>
      </c>
      <c r="R247" s="159">
        <v>40.699999999999996</v>
      </c>
      <c r="S247" s="252">
        <f t="shared" si="80"/>
        <v>77.64127764127764</v>
      </c>
      <c r="T247" s="159">
        <v>42.5</v>
      </c>
      <c r="U247" s="162">
        <f t="shared" si="78"/>
        <v>74.352941176470594</v>
      </c>
      <c r="V247" s="244"/>
    </row>
    <row r="248" spans="1:22" ht="13.5" customHeight="1" x14ac:dyDescent="0.2">
      <c r="A248" s="157"/>
      <c r="B248" s="146"/>
      <c r="C248" s="688"/>
      <c r="D248" s="153" t="s">
        <v>76</v>
      </c>
      <c r="E248" s="159">
        <v>0.1</v>
      </c>
      <c r="F248" s="159">
        <v>0.2</v>
      </c>
      <c r="G248" s="159">
        <v>0.1</v>
      </c>
      <c r="H248" s="159">
        <v>2.4</v>
      </c>
      <c r="I248" s="159">
        <v>4.3</v>
      </c>
      <c r="J248" s="159">
        <v>0.8</v>
      </c>
      <c r="K248" s="159">
        <v>0.3</v>
      </c>
      <c r="L248" s="159">
        <v>0.2</v>
      </c>
      <c r="M248" s="159">
        <v>0.1</v>
      </c>
      <c r="N248" s="159">
        <v>0.1</v>
      </c>
      <c r="O248" s="159">
        <v>0.1</v>
      </c>
      <c r="P248" s="159">
        <v>0.1</v>
      </c>
      <c r="Q248" s="159">
        <f t="shared" si="82"/>
        <v>8.7999999999999972</v>
      </c>
      <c r="R248" s="159">
        <v>9.6999999999999975</v>
      </c>
      <c r="S248" s="252">
        <f t="shared" si="80"/>
        <v>90.721649484536073</v>
      </c>
      <c r="T248" s="159">
        <v>12.099999999999998</v>
      </c>
      <c r="U248" s="162">
        <f t="shared" si="78"/>
        <v>72.72727272727272</v>
      </c>
      <c r="V248" s="244"/>
    </row>
    <row r="249" spans="1:22" ht="13.5" customHeight="1" thickBot="1" x14ac:dyDescent="0.25">
      <c r="A249" s="157"/>
      <c r="B249" s="146"/>
      <c r="C249" s="689"/>
      <c r="D249" s="155" t="s">
        <v>77</v>
      </c>
      <c r="E249" s="160">
        <v>0.1</v>
      </c>
      <c r="F249" s="160">
        <v>0.2</v>
      </c>
      <c r="G249" s="160">
        <v>0.1</v>
      </c>
      <c r="H249" s="160">
        <v>2.5</v>
      </c>
      <c r="I249" s="160">
        <v>4.5</v>
      </c>
      <c r="J249" s="160">
        <v>0.9</v>
      </c>
      <c r="K249" s="160">
        <v>0.3</v>
      </c>
      <c r="L249" s="160">
        <v>0.2</v>
      </c>
      <c r="M249" s="160">
        <v>0.1</v>
      </c>
      <c r="N249" s="160">
        <v>0.1</v>
      </c>
      <c r="O249" s="160">
        <v>0.1</v>
      </c>
      <c r="P249" s="160">
        <v>0.2</v>
      </c>
      <c r="Q249" s="160">
        <f t="shared" si="82"/>
        <v>9.2999999999999989</v>
      </c>
      <c r="R249" s="160">
        <v>10.299999999999999</v>
      </c>
      <c r="S249" s="327">
        <f t="shared" si="80"/>
        <v>90.291262135922338</v>
      </c>
      <c r="T249" s="160">
        <v>12.6</v>
      </c>
      <c r="U249" s="168">
        <f t="shared" si="78"/>
        <v>73.809523809523796</v>
      </c>
      <c r="V249" s="244"/>
    </row>
    <row r="250" spans="1:22" ht="13.5" customHeight="1" x14ac:dyDescent="0.2">
      <c r="A250" s="157"/>
      <c r="B250" s="146"/>
      <c r="C250" s="687" t="s">
        <v>101</v>
      </c>
      <c r="D250" s="151" t="s">
        <v>72</v>
      </c>
      <c r="E250" s="158">
        <v>14.8</v>
      </c>
      <c r="F250" s="158">
        <v>10</v>
      </c>
      <c r="G250" s="158">
        <v>4.3</v>
      </c>
      <c r="H250" s="158">
        <v>18.8</v>
      </c>
      <c r="I250" s="158">
        <v>18</v>
      </c>
      <c r="J250" s="158">
        <v>4.0999999999999996</v>
      </c>
      <c r="K250" s="158">
        <v>7.7</v>
      </c>
      <c r="L250" s="158">
        <v>5.5</v>
      </c>
      <c r="M250" s="158">
        <v>4.7</v>
      </c>
      <c r="N250" s="158">
        <v>4</v>
      </c>
      <c r="O250" s="158">
        <v>3.7</v>
      </c>
      <c r="P250" s="158">
        <v>5.6</v>
      </c>
      <c r="Q250" s="158">
        <f t="shared" si="82"/>
        <v>101.2</v>
      </c>
      <c r="R250" s="158">
        <v>142.79999999999998</v>
      </c>
      <c r="S250" s="251">
        <f t="shared" si="80"/>
        <v>70.868347338935592</v>
      </c>
      <c r="T250" s="158">
        <v>271.89999999999998</v>
      </c>
      <c r="U250" s="167">
        <f t="shared" si="78"/>
        <v>37.219566016917987</v>
      </c>
      <c r="V250" s="244"/>
    </row>
    <row r="251" spans="1:22" ht="13.5" customHeight="1" x14ac:dyDescent="0.2">
      <c r="A251" s="157"/>
      <c r="B251" s="146"/>
      <c r="C251" s="688"/>
      <c r="D251" s="153" t="s">
        <v>73</v>
      </c>
      <c r="E251" s="159">
        <v>0.6</v>
      </c>
      <c r="F251" s="159">
        <v>0.3</v>
      </c>
      <c r="G251" s="159">
        <v>0.1</v>
      </c>
      <c r="H251" s="159">
        <v>0.7</v>
      </c>
      <c r="I251" s="159">
        <v>0.6</v>
      </c>
      <c r="J251" s="159">
        <v>0.2</v>
      </c>
      <c r="K251" s="159">
        <v>0.1</v>
      </c>
      <c r="L251" s="159">
        <v>0.1</v>
      </c>
      <c r="M251" s="159">
        <v>0</v>
      </c>
      <c r="N251" s="159">
        <v>0</v>
      </c>
      <c r="O251" s="159">
        <v>0</v>
      </c>
      <c r="P251" s="159">
        <v>0.1</v>
      </c>
      <c r="Q251" s="159">
        <f t="shared" si="82"/>
        <v>2.8000000000000003</v>
      </c>
      <c r="R251" s="159">
        <v>4.5799999999999992</v>
      </c>
      <c r="S251" s="252">
        <f t="shared" si="80"/>
        <v>61.135371179039325</v>
      </c>
      <c r="T251" s="159">
        <v>11.2</v>
      </c>
      <c r="U251" s="162">
        <f t="shared" si="78"/>
        <v>25.000000000000007</v>
      </c>
      <c r="V251" s="244"/>
    </row>
    <row r="252" spans="1:22" ht="13.5" customHeight="1" x14ac:dyDescent="0.2">
      <c r="A252" s="157"/>
      <c r="B252" s="146"/>
      <c r="C252" s="688"/>
      <c r="D252" s="153" t="s">
        <v>74</v>
      </c>
      <c r="E252" s="159">
        <f t="shared" ref="E252:P252" si="87">+E250-E251</f>
        <v>14.200000000000001</v>
      </c>
      <c r="F252" s="159">
        <f t="shared" si="87"/>
        <v>9.6999999999999993</v>
      </c>
      <c r="G252" s="159">
        <f t="shared" si="87"/>
        <v>4.2</v>
      </c>
      <c r="H252" s="159">
        <f t="shared" si="87"/>
        <v>18.100000000000001</v>
      </c>
      <c r="I252" s="159">
        <f t="shared" si="87"/>
        <v>17.399999999999999</v>
      </c>
      <c r="J252" s="159">
        <f t="shared" si="87"/>
        <v>3.8999999999999995</v>
      </c>
      <c r="K252" s="159">
        <f t="shared" si="87"/>
        <v>7.6000000000000005</v>
      </c>
      <c r="L252" s="159">
        <f t="shared" si="87"/>
        <v>5.4</v>
      </c>
      <c r="M252" s="159">
        <f t="shared" si="87"/>
        <v>4.7</v>
      </c>
      <c r="N252" s="159">
        <f t="shared" si="87"/>
        <v>4</v>
      </c>
      <c r="O252" s="159">
        <f t="shared" si="87"/>
        <v>3.7</v>
      </c>
      <c r="P252" s="159">
        <f t="shared" si="87"/>
        <v>5.5</v>
      </c>
      <c r="Q252" s="159">
        <f t="shared" si="82"/>
        <v>98.4</v>
      </c>
      <c r="R252" s="159">
        <v>138.22</v>
      </c>
      <c r="S252" s="252">
        <f t="shared" si="80"/>
        <v>71.190855158443071</v>
      </c>
      <c r="T252" s="159">
        <v>260.7</v>
      </c>
      <c r="U252" s="162">
        <f t="shared" si="78"/>
        <v>37.744533947065598</v>
      </c>
      <c r="V252" s="244"/>
    </row>
    <row r="253" spans="1:22" ht="13.5" customHeight="1" x14ac:dyDescent="0.2">
      <c r="A253" s="157"/>
      <c r="B253" s="146"/>
      <c r="C253" s="688"/>
      <c r="D253" s="153" t="s">
        <v>75</v>
      </c>
      <c r="E253" s="159">
        <f t="shared" ref="E253:P253" si="88">+E250-E254</f>
        <v>12.600000000000001</v>
      </c>
      <c r="F253" s="159">
        <f t="shared" si="88"/>
        <v>8.6999999999999993</v>
      </c>
      <c r="G253" s="159">
        <f t="shared" si="88"/>
        <v>3.5999999999999996</v>
      </c>
      <c r="H253" s="159">
        <f t="shared" si="88"/>
        <v>15.700000000000001</v>
      </c>
      <c r="I253" s="159">
        <f t="shared" si="88"/>
        <v>15.1</v>
      </c>
      <c r="J253" s="159">
        <f t="shared" si="88"/>
        <v>3.4999999999999996</v>
      </c>
      <c r="K253" s="159">
        <f t="shared" si="88"/>
        <v>6.9</v>
      </c>
      <c r="L253" s="159">
        <f t="shared" si="88"/>
        <v>4.9000000000000004</v>
      </c>
      <c r="M253" s="159">
        <f t="shared" si="88"/>
        <v>4.2</v>
      </c>
      <c r="N253" s="159">
        <f t="shared" si="88"/>
        <v>3.6</v>
      </c>
      <c r="O253" s="159">
        <f t="shared" si="88"/>
        <v>3.3000000000000003</v>
      </c>
      <c r="P253" s="159">
        <f t="shared" si="88"/>
        <v>5</v>
      </c>
      <c r="Q253" s="159">
        <f t="shared" si="82"/>
        <v>87.100000000000009</v>
      </c>
      <c r="R253" s="159">
        <v>123.49999999999997</v>
      </c>
      <c r="S253" s="252">
        <f t="shared" si="80"/>
        <v>70.526315789473699</v>
      </c>
      <c r="T253" s="159">
        <v>231.9</v>
      </c>
      <c r="U253" s="162">
        <f t="shared" si="78"/>
        <v>37.559292798620099</v>
      </c>
      <c r="V253" s="244"/>
    </row>
    <row r="254" spans="1:22" ht="13.5" customHeight="1" x14ac:dyDescent="0.2">
      <c r="A254" s="157"/>
      <c r="B254" s="146"/>
      <c r="C254" s="688"/>
      <c r="D254" s="153" t="s">
        <v>76</v>
      </c>
      <c r="E254" s="159">
        <v>2.2000000000000002</v>
      </c>
      <c r="F254" s="159">
        <v>1.3</v>
      </c>
      <c r="G254" s="159">
        <v>0.7</v>
      </c>
      <c r="H254" s="159">
        <v>3.1</v>
      </c>
      <c r="I254" s="159">
        <v>2.9</v>
      </c>
      <c r="J254" s="159">
        <v>0.6</v>
      </c>
      <c r="K254" s="159">
        <v>0.8</v>
      </c>
      <c r="L254" s="159">
        <v>0.6</v>
      </c>
      <c r="M254" s="159">
        <v>0.5</v>
      </c>
      <c r="N254" s="159">
        <v>0.4</v>
      </c>
      <c r="O254" s="159">
        <v>0.4</v>
      </c>
      <c r="P254" s="159">
        <v>0.6</v>
      </c>
      <c r="Q254" s="159">
        <f t="shared" si="82"/>
        <v>14.100000000000001</v>
      </c>
      <c r="R254" s="159">
        <v>19.299999999999997</v>
      </c>
      <c r="S254" s="252">
        <f t="shared" si="80"/>
        <v>73.056994818652868</v>
      </c>
      <c r="T254" s="159">
        <v>40</v>
      </c>
      <c r="U254" s="162">
        <f t="shared" si="78"/>
        <v>35.25</v>
      </c>
      <c r="V254" s="244"/>
    </row>
    <row r="255" spans="1:22" ht="13.5" customHeight="1" thickBot="1" x14ac:dyDescent="0.25">
      <c r="A255" s="157"/>
      <c r="B255" s="146"/>
      <c r="C255" s="689"/>
      <c r="D255" s="155" t="s">
        <v>77</v>
      </c>
      <c r="E255" s="160">
        <v>2.2999999999999998</v>
      </c>
      <c r="F255" s="160">
        <v>1.4</v>
      </c>
      <c r="G255" s="160">
        <v>0.8</v>
      </c>
      <c r="H255" s="160">
        <v>3.2</v>
      </c>
      <c r="I255" s="160">
        <v>3.1</v>
      </c>
      <c r="J255" s="160">
        <v>0.6</v>
      </c>
      <c r="K255" s="160">
        <v>0.8</v>
      </c>
      <c r="L255" s="160">
        <v>0.6</v>
      </c>
      <c r="M255" s="160">
        <v>0.5</v>
      </c>
      <c r="N255" s="160">
        <v>0.4</v>
      </c>
      <c r="O255" s="160">
        <v>0.4</v>
      </c>
      <c r="P255" s="160">
        <v>0.6</v>
      </c>
      <c r="Q255" s="160">
        <f t="shared" si="82"/>
        <v>14.700000000000001</v>
      </c>
      <c r="R255" s="160">
        <v>20.299999999999997</v>
      </c>
      <c r="S255" s="327">
        <f t="shared" si="80"/>
        <v>72.413793103448285</v>
      </c>
      <c r="T255" s="160">
        <v>42.000000000000007</v>
      </c>
      <c r="U255" s="168">
        <f t="shared" si="78"/>
        <v>35</v>
      </c>
      <c r="V255" s="244"/>
    </row>
    <row r="256" spans="1:22" ht="13.5" customHeight="1" x14ac:dyDescent="0.2">
      <c r="A256" s="157"/>
      <c r="B256" s="146"/>
      <c r="C256" s="687" t="s">
        <v>102</v>
      </c>
      <c r="D256" s="151" t="s">
        <v>72</v>
      </c>
      <c r="E256" s="158">
        <v>19.8</v>
      </c>
      <c r="F256" s="158">
        <v>25</v>
      </c>
      <c r="G256" s="158">
        <v>18.899999999999999</v>
      </c>
      <c r="H256" s="158">
        <v>27.8</v>
      </c>
      <c r="I256" s="158">
        <v>31.2</v>
      </c>
      <c r="J256" s="158">
        <v>19.3</v>
      </c>
      <c r="K256" s="158">
        <v>23.4</v>
      </c>
      <c r="L256" s="158">
        <v>14.8</v>
      </c>
      <c r="M256" s="158">
        <v>9.8000000000000007</v>
      </c>
      <c r="N256" s="158">
        <v>8.4</v>
      </c>
      <c r="O256" s="158">
        <v>8.1</v>
      </c>
      <c r="P256" s="158">
        <v>13.2</v>
      </c>
      <c r="Q256" s="158">
        <f t="shared" si="82"/>
        <v>219.70000000000002</v>
      </c>
      <c r="R256" s="158">
        <v>242</v>
      </c>
      <c r="S256" s="251">
        <f t="shared" si="80"/>
        <v>90.785123966942166</v>
      </c>
      <c r="T256" s="158">
        <v>356.4</v>
      </c>
      <c r="U256" s="167">
        <f t="shared" si="78"/>
        <v>61.64421997755332</v>
      </c>
      <c r="V256" s="244"/>
    </row>
    <row r="257" spans="1:22" ht="13.5" customHeight="1" x14ac:dyDescent="0.2">
      <c r="A257" s="157"/>
      <c r="B257" s="146"/>
      <c r="C257" s="688"/>
      <c r="D257" s="153" t="s">
        <v>73</v>
      </c>
      <c r="E257" s="159">
        <v>0.8</v>
      </c>
      <c r="F257" s="159">
        <v>1</v>
      </c>
      <c r="G257" s="159">
        <v>0.8</v>
      </c>
      <c r="H257" s="159">
        <v>1.2</v>
      </c>
      <c r="I257" s="159">
        <v>1.3</v>
      </c>
      <c r="J257" s="159">
        <v>0.9</v>
      </c>
      <c r="K257" s="159">
        <v>1.3</v>
      </c>
      <c r="L257" s="159">
        <v>0.8</v>
      </c>
      <c r="M257" s="159">
        <v>0.4</v>
      </c>
      <c r="N257" s="159">
        <v>0.3</v>
      </c>
      <c r="O257" s="159">
        <v>0.3</v>
      </c>
      <c r="P257" s="159">
        <v>0.6</v>
      </c>
      <c r="Q257" s="159">
        <f t="shared" si="82"/>
        <v>9.7000000000000011</v>
      </c>
      <c r="R257" s="159">
        <v>10.000000000000002</v>
      </c>
      <c r="S257" s="252">
        <f t="shared" si="80"/>
        <v>97</v>
      </c>
      <c r="T257" s="159">
        <v>17.3</v>
      </c>
      <c r="U257" s="162">
        <f t="shared" si="78"/>
        <v>56.069364161849713</v>
      </c>
      <c r="V257" s="244"/>
    </row>
    <row r="258" spans="1:22" ht="13.5" customHeight="1" x14ac:dyDescent="0.2">
      <c r="A258" s="157"/>
      <c r="B258" s="146"/>
      <c r="C258" s="688"/>
      <c r="D258" s="153" t="s">
        <v>74</v>
      </c>
      <c r="E258" s="159">
        <f t="shared" ref="E258:P258" si="89">+E256-E257</f>
        <v>19</v>
      </c>
      <c r="F258" s="159">
        <f t="shared" si="89"/>
        <v>24</v>
      </c>
      <c r="G258" s="159">
        <f t="shared" si="89"/>
        <v>18.099999999999998</v>
      </c>
      <c r="H258" s="159">
        <f t="shared" si="89"/>
        <v>26.6</v>
      </c>
      <c r="I258" s="159">
        <f t="shared" si="89"/>
        <v>29.9</v>
      </c>
      <c r="J258" s="159">
        <f t="shared" si="89"/>
        <v>18.400000000000002</v>
      </c>
      <c r="K258" s="159">
        <f t="shared" si="89"/>
        <v>22.099999999999998</v>
      </c>
      <c r="L258" s="159">
        <f t="shared" si="89"/>
        <v>14</v>
      </c>
      <c r="M258" s="159">
        <f t="shared" si="89"/>
        <v>9.4</v>
      </c>
      <c r="N258" s="159">
        <f t="shared" si="89"/>
        <v>8.1</v>
      </c>
      <c r="O258" s="159">
        <f t="shared" si="89"/>
        <v>7.8</v>
      </c>
      <c r="P258" s="159">
        <f t="shared" si="89"/>
        <v>12.6</v>
      </c>
      <c r="Q258" s="159">
        <f t="shared" si="82"/>
        <v>210</v>
      </c>
      <c r="R258" s="159">
        <v>232</v>
      </c>
      <c r="S258" s="252">
        <f t="shared" si="80"/>
        <v>90.517241379310349</v>
      </c>
      <c r="T258" s="159">
        <v>339.10000000000008</v>
      </c>
      <c r="U258" s="162">
        <f t="shared" si="78"/>
        <v>61.928634621055721</v>
      </c>
      <c r="V258" s="244"/>
    </row>
    <row r="259" spans="1:22" ht="13.5" customHeight="1" x14ac:dyDescent="0.2">
      <c r="A259" s="157"/>
      <c r="B259" s="146"/>
      <c r="C259" s="688"/>
      <c r="D259" s="153" t="s">
        <v>75</v>
      </c>
      <c r="E259" s="159">
        <f t="shared" ref="E259:P259" si="90">+E256-E260</f>
        <v>19.5</v>
      </c>
      <c r="F259" s="159">
        <f t="shared" si="90"/>
        <v>24.4</v>
      </c>
      <c r="G259" s="159">
        <f t="shared" si="90"/>
        <v>18.5</v>
      </c>
      <c r="H259" s="159">
        <f t="shared" si="90"/>
        <v>26</v>
      </c>
      <c r="I259" s="159">
        <f t="shared" si="90"/>
        <v>29.8</v>
      </c>
      <c r="J259" s="159">
        <f t="shared" si="90"/>
        <v>19</v>
      </c>
      <c r="K259" s="159">
        <f t="shared" si="90"/>
        <v>22.5</v>
      </c>
      <c r="L259" s="159">
        <f t="shared" si="90"/>
        <v>14.5</v>
      </c>
      <c r="M259" s="159">
        <f t="shared" si="90"/>
        <v>9.6000000000000014</v>
      </c>
      <c r="N259" s="159">
        <f t="shared" si="90"/>
        <v>8.2000000000000011</v>
      </c>
      <c r="O259" s="159">
        <f t="shared" si="90"/>
        <v>8</v>
      </c>
      <c r="P259" s="159">
        <f t="shared" si="90"/>
        <v>13</v>
      </c>
      <c r="Q259" s="159">
        <f t="shared" si="82"/>
        <v>212.99999999999997</v>
      </c>
      <c r="R259" s="159">
        <v>237.7</v>
      </c>
      <c r="S259" s="252">
        <f t="shared" si="80"/>
        <v>89.608750525872935</v>
      </c>
      <c r="T259" s="159">
        <v>344.70000000000005</v>
      </c>
      <c r="U259" s="162">
        <f t="shared" si="78"/>
        <v>61.792863359442975</v>
      </c>
      <c r="V259" s="244"/>
    </row>
    <row r="260" spans="1:22" ht="13.5" customHeight="1" x14ac:dyDescent="0.2">
      <c r="A260" s="157"/>
      <c r="B260" s="146"/>
      <c r="C260" s="688"/>
      <c r="D260" s="153" t="s">
        <v>76</v>
      </c>
      <c r="E260" s="159">
        <v>0.3</v>
      </c>
      <c r="F260" s="159">
        <v>0.6</v>
      </c>
      <c r="G260" s="159">
        <v>0.4</v>
      </c>
      <c r="H260" s="159">
        <v>1.8</v>
      </c>
      <c r="I260" s="159">
        <v>1.4</v>
      </c>
      <c r="J260" s="159">
        <v>0.3</v>
      </c>
      <c r="K260" s="159">
        <v>0.9</v>
      </c>
      <c r="L260" s="159">
        <v>0.3</v>
      </c>
      <c r="M260" s="159">
        <v>0.2</v>
      </c>
      <c r="N260" s="159">
        <v>0.2</v>
      </c>
      <c r="O260" s="159">
        <v>0.1</v>
      </c>
      <c r="P260" s="159">
        <v>0.2</v>
      </c>
      <c r="Q260" s="159">
        <f t="shared" si="82"/>
        <v>6.7</v>
      </c>
      <c r="R260" s="159">
        <v>4.3</v>
      </c>
      <c r="S260" s="252">
        <f t="shared" si="80"/>
        <v>155.81395348837211</v>
      </c>
      <c r="T260" s="159">
        <v>11.700000000000001</v>
      </c>
      <c r="U260" s="162">
        <f t="shared" si="78"/>
        <v>57.26495726495726</v>
      </c>
      <c r="V260" s="244"/>
    </row>
    <row r="261" spans="1:22" ht="13.5" customHeight="1" thickBot="1" x14ac:dyDescent="0.25">
      <c r="A261" s="157"/>
      <c r="B261" s="146"/>
      <c r="C261" s="689"/>
      <c r="D261" s="155" t="s">
        <v>77</v>
      </c>
      <c r="E261" s="160">
        <v>0.3</v>
      </c>
      <c r="F261" s="160">
        <v>0.6</v>
      </c>
      <c r="G261" s="160">
        <v>0.4</v>
      </c>
      <c r="H261" s="160">
        <v>1.8</v>
      </c>
      <c r="I261" s="160">
        <v>1.4</v>
      </c>
      <c r="J261" s="160">
        <v>0.3</v>
      </c>
      <c r="K261" s="160">
        <v>0.9</v>
      </c>
      <c r="L261" s="160">
        <v>0.3</v>
      </c>
      <c r="M261" s="160">
        <v>0.2</v>
      </c>
      <c r="N261" s="160">
        <v>0.2</v>
      </c>
      <c r="O261" s="160">
        <v>0.1</v>
      </c>
      <c r="P261" s="160">
        <v>0.2</v>
      </c>
      <c r="Q261" s="160">
        <f t="shared" si="82"/>
        <v>6.7</v>
      </c>
      <c r="R261" s="160">
        <v>4.3</v>
      </c>
      <c r="S261" s="327">
        <f t="shared" si="80"/>
        <v>155.81395348837211</v>
      </c>
      <c r="T261" s="160">
        <v>11.700000000000001</v>
      </c>
      <c r="U261" s="168">
        <f t="shared" ref="U261:U324" si="91">IF(Q261=0,"－",Q261/T261*100)</f>
        <v>57.26495726495726</v>
      </c>
      <c r="V261" s="244"/>
    </row>
    <row r="262" spans="1:22" ht="13.5" customHeight="1" x14ac:dyDescent="0.2">
      <c r="A262" s="157"/>
      <c r="B262" s="146"/>
      <c r="C262" s="687" t="s">
        <v>103</v>
      </c>
      <c r="D262" s="151" t="s">
        <v>72</v>
      </c>
      <c r="E262" s="158">
        <v>32.5</v>
      </c>
      <c r="F262" s="158">
        <v>43.5</v>
      </c>
      <c r="G262" s="158">
        <v>45.3</v>
      </c>
      <c r="H262" s="158">
        <v>56.8</v>
      </c>
      <c r="I262" s="158">
        <v>63.1</v>
      </c>
      <c r="J262" s="158">
        <v>51.8</v>
      </c>
      <c r="K262" s="158">
        <v>56.4</v>
      </c>
      <c r="L262" s="158">
        <v>31.3</v>
      </c>
      <c r="M262" s="158">
        <v>22.2</v>
      </c>
      <c r="N262" s="158">
        <v>29.7</v>
      </c>
      <c r="O262" s="158">
        <v>26.5</v>
      </c>
      <c r="P262" s="158">
        <v>31.5</v>
      </c>
      <c r="Q262" s="158">
        <f t="shared" si="82"/>
        <v>490.59999999999997</v>
      </c>
      <c r="R262" s="158">
        <v>564.00000000000011</v>
      </c>
      <c r="S262" s="251">
        <f t="shared" si="80"/>
        <v>86.985815602836851</v>
      </c>
      <c r="T262" s="158">
        <v>781.80000000000007</v>
      </c>
      <c r="U262" s="167">
        <f t="shared" si="91"/>
        <v>62.752622154003568</v>
      </c>
      <c r="V262" s="244"/>
    </row>
    <row r="263" spans="1:22" ht="13.5" customHeight="1" x14ac:dyDescent="0.2">
      <c r="A263" s="157"/>
      <c r="B263" s="146"/>
      <c r="C263" s="688"/>
      <c r="D263" s="153" t="s">
        <v>73</v>
      </c>
      <c r="E263" s="159">
        <v>1.3</v>
      </c>
      <c r="F263" s="159">
        <v>2.6</v>
      </c>
      <c r="G263" s="159">
        <v>5.3</v>
      </c>
      <c r="H263" s="159">
        <v>9.9</v>
      </c>
      <c r="I263" s="159">
        <v>13.1</v>
      </c>
      <c r="J263" s="159">
        <v>8.6999999999999993</v>
      </c>
      <c r="K263" s="159">
        <v>2.2000000000000002</v>
      </c>
      <c r="L263" s="159">
        <v>1.9</v>
      </c>
      <c r="M263" s="159">
        <v>2.6</v>
      </c>
      <c r="N263" s="159">
        <v>5.2</v>
      </c>
      <c r="O263" s="159">
        <v>5.5</v>
      </c>
      <c r="P263" s="159">
        <v>5.3</v>
      </c>
      <c r="Q263" s="159">
        <f t="shared" si="82"/>
        <v>63.600000000000009</v>
      </c>
      <c r="R263" s="159">
        <v>78.400000000000006</v>
      </c>
      <c r="S263" s="252">
        <f t="shared" si="80"/>
        <v>81.122448979591837</v>
      </c>
      <c r="T263" s="159">
        <v>139</v>
      </c>
      <c r="U263" s="162">
        <f t="shared" si="91"/>
        <v>45.755395683453244</v>
      </c>
      <c r="V263" s="244"/>
    </row>
    <row r="264" spans="1:22" ht="13.5" customHeight="1" x14ac:dyDescent="0.2">
      <c r="A264" s="157"/>
      <c r="B264" s="146"/>
      <c r="C264" s="688"/>
      <c r="D264" s="153" t="s">
        <v>74</v>
      </c>
      <c r="E264" s="159">
        <f t="shared" ref="E264:P264" si="92">+E262-E263</f>
        <v>31.2</v>
      </c>
      <c r="F264" s="159">
        <f t="shared" si="92"/>
        <v>40.9</v>
      </c>
      <c r="G264" s="159">
        <f t="shared" si="92"/>
        <v>40</v>
      </c>
      <c r="H264" s="159">
        <f t="shared" si="92"/>
        <v>46.9</v>
      </c>
      <c r="I264" s="159">
        <f t="shared" si="92"/>
        <v>50</v>
      </c>
      <c r="J264" s="159">
        <f t="shared" si="92"/>
        <v>43.099999999999994</v>
      </c>
      <c r="K264" s="159">
        <f t="shared" si="92"/>
        <v>54.199999999999996</v>
      </c>
      <c r="L264" s="159">
        <f t="shared" si="92"/>
        <v>29.400000000000002</v>
      </c>
      <c r="M264" s="159">
        <f t="shared" si="92"/>
        <v>19.599999999999998</v>
      </c>
      <c r="N264" s="159">
        <f t="shared" si="92"/>
        <v>24.5</v>
      </c>
      <c r="O264" s="159">
        <f t="shared" si="92"/>
        <v>21</v>
      </c>
      <c r="P264" s="159">
        <f t="shared" si="92"/>
        <v>26.2</v>
      </c>
      <c r="Q264" s="159">
        <f t="shared" si="82"/>
        <v>427</v>
      </c>
      <c r="R264" s="159">
        <v>485.6</v>
      </c>
      <c r="S264" s="252">
        <f t="shared" si="80"/>
        <v>87.932454695222404</v>
      </c>
      <c r="T264" s="159">
        <v>642.79999999999995</v>
      </c>
      <c r="U264" s="162">
        <f t="shared" si="91"/>
        <v>66.428126944617304</v>
      </c>
      <c r="V264" s="244"/>
    </row>
    <row r="265" spans="1:22" ht="13.5" customHeight="1" x14ac:dyDescent="0.2">
      <c r="A265" s="157"/>
      <c r="B265" s="146"/>
      <c r="C265" s="688"/>
      <c r="D265" s="153" t="s">
        <v>75</v>
      </c>
      <c r="E265" s="159">
        <f t="shared" ref="E265:P265" si="93">+E262-E266</f>
        <v>29.8</v>
      </c>
      <c r="F265" s="159">
        <f t="shared" si="93"/>
        <v>39.799999999999997</v>
      </c>
      <c r="G265" s="159">
        <f t="shared" si="93"/>
        <v>40.299999999999997</v>
      </c>
      <c r="H265" s="159">
        <f t="shared" si="93"/>
        <v>50.8</v>
      </c>
      <c r="I265" s="159">
        <f t="shared" si="93"/>
        <v>54.7</v>
      </c>
      <c r="J265" s="159">
        <f t="shared" si="93"/>
        <v>45.5</v>
      </c>
      <c r="K265" s="159">
        <f t="shared" si="93"/>
        <v>48.5</v>
      </c>
      <c r="L265" s="159">
        <f t="shared" si="93"/>
        <v>27.6</v>
      </c>
      <c r="M265" s="159">
        <f t="shared" si="93"/>
        <v>18.599999999999998</v>
      </c>
      <c r="N265" s="159">
        <f t="shared" si="93"/>
        <v>24.5</v>
      </c>
      <c r="O265" s="159">
        <f t="shared" si="93"/>
        <v>21.9</v>
      </c>
      <c r="P265" s="159">
        <f t="shared" si="93"/>
        <v>26.5</v>
      </c>
      <c r="Q265" s="159">
        <f t="shared" si="82"/>
        <v>428.5</v>
      </c>
      <c r="R265" s="159">
        <v>500.2</v>
      </c>
      <c r="S265" s="252">
        <f t="shared" si="80"/>
        <v>85.6657337065174</v>
      </c>
      <c r="T265" s="159">
        <v>704.5</v>
      </c>
      <c r="U265" s="162">
        <f t="shared" si="91"/>
        <v>60.823278921220727</v>
      </c>
      <c r="V265" s="244"/>
    </row>
    <row r="266" spans="1:22" ht="13.5" customHeight="1" x14ac:dyDescent="0.2">
      <c r="A266" s="157"/>
      <c r="B266" s="146"/>
      <c r="C266" s="688"/>
      <c r="D266" s="153" t="s">
        <v>76</v>
      </c>
      <c r="E266" s="159">
        <v>2.7</v>
      </c>
      <c r="F266" s="159">
        <v>3.7</v>
      </c>
      <c r="G266" s="159">
        <v>5</v>
      </c>
      <c r="H266" s="159">
        <v>6</v>
      </c>
      <c r="I266" s="159">
        <v>8.4</v>
      </c>
      <c r="J266" s="159">
        <v>6.3</v>
      </c>
      <c r="K266" s="159">
        <v>7.9</v>
      </c>
      <c r="L266" s="159">
        <v>3.7</v>
      </c>
      <c r="M266" s="159">
        <v>3.6</v>
      </c>
      <c r="N266" s="159">
        <v>5.2</v>
      </c>
      <c r="O266" s="159">
        <v>4.5999999999999996</v>
      </c>
      <c r="P266" s="159">
        <v>5</v>
      </c>
      <c r="Q266" s="159">
        <f t="shared" si="82"/>
        <v>62.1</v>
      </c>
      <c r="R266" s="159">
        <v>63.800000000000004</v>
      </c>
      <c r="S266" s="252">
        <f t="shared" si="80"/>
        <v>97.335423197492162</v>
      </c>
      <c r="T266" s="159">
        <v>77.300000000000011</v>
      </c>
      <c r="U266" s="162">
        <f t="shared" si="91"/>
        <v>80.336351875808532</v>
      </c>
      <c r="V266" s="244"/>
    </row>
    <row r="267" spans="1:22" ht="13.5" customHeight="1" thickBot="1" x14ac:dyDescent="0.25">
      <c r="A267" s="157"/>
      <c r="B267" s="146"/>
      <c r="C267" s="689"/>
      <c r="D267" s="155" t="s">
        <v>77</v>
      </c>
      <c r="E267" s="160">
        <v>3.2</v>
      </c>
      <c r="F267" s="160">
        <v>4.4000000000000004</v>
      </c>
      <c r="G267" s="160">
        <v>6</v>
      </c>
      <c r="H267" s="160">
        <v>7.2</v>
      </c>
      <c r="I267" s="160">
        <v>10.1</v>
      </c>
      <c r="J267" s="160">
        <v>7.6</v>
      </c>
      <c r="K267" s="160">
        <v>7.9</v>
      </c>
      <c r="L267" s="160">
        <v>3.7</v>
      </c>
      <c r="M267" s="160">
        <v>3.6</v>
      </c>
      <c r="N267" s="160">
        <v>5.2</v>
      </c>
      <c r="O267" s="160">
        <v>4.5999999999999996</v>
      </c>
      <c r="P267" s="160">
        <v>5</v>
      </c>
      <c r="Q267" s="160">
        <f t="shared" si="82"/>
        <v>68.5</v>
      </c>
      <c r="R267" s="160">
        <v>76.5</v>
      </c>
      <c r="S267" s="327">
        <f t="shared" si="80"/>
        <v>89.542483660130728</v>
      </c>
      <c r="T267" s="160">
        <v>92.600000000000009</v>
      </c>
      <c r="U267" s="168">
        <f t="shared" si="91"/>
        <v>73.974082073434118</v>
      </c>
      <c r="V267" s="244"/>
    </row>
    <row r="268" spans="1:22" ht="13.5" customHeight="1" x14ac:dyDescent="0.2">
      <c r="A268" s="157"/>
      <c r="B268" s="146"/>
      <c r="C268" s="687" t="s">
        <v>104</v>
      </c>
      <c r="D268" s="151" t="s">
        <v>72</v>
      </c>
      <c r="E268" s="158">
        <v>54.1</v>
      </c>
      <c r="F268" s="158">
        <v>68</v>
      </c>
      <c r="G268" s="158">
        <v>66.2</v>
      </c>
      <c r="H268" s="158">
        <v>92.899999999999991</v>
      </c>
      <c r="I268" s="158">
        <v>112.10000000000001</v>
      </c>
      <c r="J268" s="158">
        <v>89.5</v>
      </c>
      <c r="K268" s="158">
        <v>97.7</v>
      </c>
      <c r="L268" s="158">
        <v>50.1</v>
      </c>
      <c r="M268" s="158">
        <v>88.9</v>
      </c>
      <c r="N268" s="158">
        <v>108.7</v>
      </c>
      <c r="O268" s="158">
        <v>89.8</v>
      </c>
      <c r="P268" s="158">
        <v>90.2</v>
      </c>
      <c r="Q268" s="158">
        <f t="shared" si="82"/>
        <v>1008.2</v>
      </c>
      <c r="R268" s="158">
        <v>940.00000000000011</v>
      </c>
      <c r="S268" s="251">
        <f t="shared" si="80"/>
        <v>107.25531914893615</v>
      </c>
      <c r="T268" s="158">
        <v>1752.7</v>
      </c>
      <c r="U268" s="167">
        <f t="shared" si="91"/>
        <v>57.522679294802302</v>
      </c>
      <c r="V268" s="244"/>
    </row>
    <row r="269" spans="1:22" ht="13.5" customHeight="1" x14ac:dyDescent="0.2">
      <c r="A269" s="157"/>
      <c r="B269" s="146"/>
      <c r="C269" s="688"/>
      <c r="D269" s="153" t="s">
        <v>73</v>
      </c>
      <c r="E269" s="159">
        <v>8.5</v>
      </c>
      <c r="F269" s="159">
        <v>12.8</v>
      </c>
      <c r="G269" s="159">
        <v>12</v>
      </c>
      <c r="H269" s="159">
        <v>23.8</v>
      </c>
      <c r="I269" s="159">
        <v>30.2</v>
      </c>
      <c r="J269" s="159">
        <v>20.3</v>
      </c>
      <c r="K269" s="159">
        <v>20.7</v>
      </c>
      <c r="L269" s="159">
        <v>8.4</v>
      </c>
      <c r="M269" s="159">
        <v>41.9</v>
      </c>
      <c r="N269" s="159">
        <v>47.9</v>
      </c>
      <c r="O269" s="159">
        <v>41.3</v>
      </c>
      <c r="P269" s="159">
        <v>37.6</v>
      </c>
      <c r="Q269" s="159">
        <f t="shared" si="82"/>
        <v>305.40000000000003</v>
      </c>
      <c r="R269" s="159">
        <v>230</v>
      </c>
      <c r="S269" s="252">
        <f t="shared" si="80"/>
        <v>132.78260869565219</v>
      </c>
      <c r="T269" s="159">
        <v>951.90000000000009</v>
      </c>
      <c r="U269" s="162">
        <f t="shared" si="91"/>
        <v>32.0832020170186</v>
      </c>
      <c r="V269" s="244"/>
    </row>
    <row r="270" spans="1:22" ht="13.5" customHeight="1" x14ac:dyDescent="0.2">
      <c r="A270" s="157"/>
      <c r="B270" s="146"/>
      <c r="C270" s="688"/>
      <c r="D270" s="153" t="s">
        <v>74</v>
      </c>
      <c r="E270" s="159">
        <f t="shared" ref="E270:P270" si="94">+E268-E269</f>
        <v>45.6</v>
      </c>
      <c r="F270" s="159">
        <f t="shared" si="94"/>
        <v>55.2</v>
      </c>
      <c r="G270" s="159">
        <f t="shared" si="94"/>
        <v>54.2</v>
      </c>
      <c r="H270" s="159">
        <f t="shared" si="94"/>
        <v>69.099999999999994</v>
      </c>
      <c r="I270" s="159">
        <f t="shared" si="94"/>
        <v>81.900000000000006</v>
      </c>
      <c r="J270" s="159">
        <f t="shared" si="94"/>
        <v>69.2</v>
      </c>
      <c r="K270" s="159">
        <f t="shared" si="94"/>
        <v>77</v>
      </c>
      <c r="L270" s="159">
        <f t="shared" si="94"/>
        <v>41.7</v>
      </c>
      <c r="M270" s="159">
        <f t="shared" si="94"/>
        <v>47.000000000000007</v>
      </c>
      <c r="N270" s="159">
        <f t="shared" si="94"/>
        <v>60.800000000000004</v>
      </c>
      <c r="O270" s="159">
        <f t="shared" si="94"/>
        <v>48.5</v>
      </c>
      <c r="P270" s="159">
        <f t="shared" si="94"/>
        <v>52.6</v>
      </c>
      <c r="Q270" s="159">
        <f t="shared" si="82"/>
        <v>702.8</v>
      </c>
      <c r="R270" s="159">
        <v>709.99999999999989</v>
      </c>
      <c r="S270" s="252">
        <f t="shared" si="80"/>
        <v>98.985915492957758</v>
      </c>
      <c r="T270" s="159">
        <v>800.80000000000018</v>
      </c>
      <c r="U270" s="162">
        <f t="shared" si="91"/>
        <v>87.762237762237731</v>
      </c>
      <c r="V270" s="244"/>
    </row>
    <row r="271" spans="1:22" ht="13.5" customHeight="1" x14ac:dyDescent="0.2">
      <c r="A271" s="157"/>
      <c r="B271" s="146"/>
      <c r="C271" s="688"/>
      <c r="D271" s="153" t="s">
        <v>75</v>
      </c>
      <c r="E271" s="159">
        <f t="shared" ref="E271:P271" si="95">+E268-E272</f>
        <v>43.900000000000006</v>
      </c>
      <c r="F271" s="159">
        <f t="shared" si="95"/>
        <v>54.4</v>
      </c>
      <c r="G271" s="159">
        <f t="shared" si="95"/>
        <v>55</v>
      </c>
      <c r="H271" s="159">
        <f t="shared" si="95"/>
        <v>68.399999999999991</v>
      </c>
      <c r="I271" s="159">
        <f t="shared" si="95"/>
        <v>85.300000000000011</v>
      </c>
      <c r="J271" s="159">
        <f t="shared" si="95"/>
        <v>67.7</v>
      </c>
      <c r="K271" s="159">
        <f t="shared" si="95"/>
        <v>71.900000000000006</v>
      </c>
      <c r="L271" s="159">
        <f t="shared" si="95"/>
        <v>34.400000000000006</v>
      </c>
      <c r="M271" s="159">
        <f t="shared" si="95"/>
        <v>64.900000000000006</v>
      </c>
      <c r="N271" s="159">
        <f t="shared" si="95"/>
        <v>83.9</v>
      </c>
      <c r="O271" s="159">
        <f t="shared" si="95"/>
        <v>71</v>
      </c>
      <c r="P271" s="159">
        <f t="shared" si="95"/>
        <v>67.5</v>
      </c>
      <c r="Q271" s="159">
        <f t="shared" si="82"/>
        <v>768.3</v>
      </c>
      <c r="R271" s="159">
        <v>731.7</v>
      </c>
      <c r="S271" s="252">
        <f t="shared" si="80"/>
        <v>105.00205002050018</v>
      </c>
      <c r="T271" s="159">
        <v>1418.9999999999998</v>
      </c>
      <c r="U271" s="162">
        <f t="shared" si="91"/>
        <v>54.143763213530661</v>
      </c>
      <c r="V271" s="244"/>
    </row>
    <row r="272" spans="1:22" ht="13.5" customHeight="1" x14ac:dyDescent="0.2">
      <c r="A272" s="157"/>
      <c r="B272" s="146"/>
      <c r="C272" s="688"/>
      <c r="D272" s="153" t="s">
        <v>76</v>
      </c>
      <c r="E272" s="159">
        <v>10.199999999999999</v>
      </c>
      <c r="F272" s="159">
        <v>13.6</v>
      </c>
      <c r="G272" s="159">
        <v>11.2</v>
      </c>
      <c r="H272" s="159">
        <v>24.5</v>
      </c>
      <c r="I272" s="159">
        <v>26.8</v>
      </c>
      <c r="J272" s="159">
        <v>21.8</v>
      </c>
      <c r="K272" s="159">
        <v>25.8</v>
      </c>
      <c r="L272" s="159">
        <v>15.7</v>
      </c>
      <c r="M272" s="159">
        <v>24</v>
      </c>
      <c r="N272" s="159">
        <v>24.8</v>
      </c>
      <c r="O272" s="159">
        <v>18.8</v>
      </c>
      <c r="P272" s="159">
        <v>22.7</v>
      </c>
      <c r="Q272" s="159">
        <f t="shared" si="82"/>
        <v>239.9</v>
      </c>
      <c r="R272" s="159">
        <v>208.29999999999998</v>
      </c>
      <c r="S272" s="252">
        <f t="shared" si="80"/>
        <v>115.17042726836296</v>
      </c>
      <c r="T272" s="159">
        <v>333.7</v>
      </c>
      <c r="U272" s="162">
        <f t="shared" si="91"/>
        <v>71.890919988013195</v>
      </c>
      <c r="V272" s="244"/>
    </row>
    <row r="273" spans="1:22" ht="13.5" customHeight="1" thickBot="1" x14ac:dyDescent="0.25">
      <c r="A273" s="157"/>
      <c r="B273" s="146"/>
      <c r="C273" s="689"/>
      <c r="D273" s="155" t="s">
        <v>77</v>
      </c>
      <c r="E273" s="160">
        <v>11.3</v>
      </c>
      <c r="F273" s="160">
        <v>14.7</v>
      </c>
      <c r="G273" s="160">
        <v>12.8</v>
      </c>
      <c r="H273" s="160">
        <v>28.3</v>
      </c>
      <c r="I273" s="160">
        <v>30.6</v>
      </c>
      <c r="J273" s="160">
        <v>24.6</v>
      </c>
      <c r="K273" s="160">
        <v>28.6</v>
      </c>
      <c r="L273" s="160">
        <v>18.399999999999999</v>
      </c>
      <c r="M273" s="160">
        <v>40.9</v>
      </c>
      <c r="N273" s="160">
        <v>49.1</v>
      </c>
      <c r="O273" s="160">
        <v>37.299999999999997</v>
      </c>
      <c r="P273" s="160">
        <v>39.4</v>
      </c>
      <c r="Q273" s="160">
        <f t="shared" si="82"/>
        <v>336</v>
      </c>
      <c r="R273" s="160">
        <v>302</v>
      </c>
      <c r="S273" s="327">
        <f t="shared" si="80"/>
        <v>111.25827814569536</v>
      </c>
      <c r="T273" s="160">
        <v>473.50000000000006</v>
      </c>
      <c r="U273" s="168">
        <f t="shared" si="91"/>
        <v>70.960929250263987</v>
      </c>
      <c r="V273" s="244"/>
    </row>
    <row r="274" spans="1:22" ht="13.5" customHeight="1" x14ac:dyDescent="0.2">
      <c r="A274" s="157"/>
      <c r="B274" s="146"/>
      <c r="C274" s="687" t="s">
        <v>105</v>
      </c>
      <c r="D274" s="151" t="s">
        <v>72</v>
      </c>
      <c r="E274" s="158">
        <v>18.100000000000001</v>
      </c>
      <c r="F274" s="158">
        <v>28.4</v>
      </c>
      <c r="G274" s="158">
        <v>29.3</v>
      </c>
      <c r="H274" s="158">
        <v>35.4</v>
      </c>
      <c r="I274" s="158">
        <v>36.1</v>
      </c>
      <c r="J274" s="158">
        <v>30</v>
      </c>
      <c r="K274" s="158">
        <v>37.700000000000003</v>
      </c>
      <c r="L274" s="158">
        <v>25.5</v>
      </c>
      <c r="M274" s="158">
        <v>22.6</v>
      </c>
      <c r="N274" s="158">
        <v>25.8</v>
      </c>
      <c r="O274" s="158">
        <v>22.2</v>
      </c>
      <c r="P274" s="158">
        <v>26.9</v>
      </c>
      <c r="Q274" s="158">
        <f t="shared" si="82"/>
        <v>338</v>
      </c>
      <c r="R274" s="158">
        <v>375.2</v>
      </c>
      <c r="S274" s="251">
        <f t="shared" si="80"/>
        <v>90.085287846481876</v>
      </c>
      <c r="T274" s="158">
        <v>414.5</v>
      </c>
      <c r="U274" s="167">
        <f t="shared" si="91"/>
        <v>81.544028950542824</v>
      </c>
      <c r="V274" s="244"/>
    </row>
    <row r="275" spans="1:22" ht="13.5" customHeight="1" x14ac:dyDescent="0.2">
      <c r="A275" s="157"/>
      <c r="B275" s="146"/>
      <c r="C275" s="688"/>
      <c r="D275" s="153" t="s">
        <v>73</v>
      </c>
      <c r="E275" s="159">
        <v>3.6</v>
      </c>
      <c r="F275" s="159">
        <v>5.7</v>
      </c>
      <c r="G275" s="159">
        <v>5.9</v>
      </c>
      <c r="H275" s="159">
        <v>7.1</v>
      </c>
      <c r="I275" s="159">
        <v>7.3</v>
      </c>
      <c r="J275" s="159">
        <v>6</v>
      </c>
      <c r="K275" s="159">
        <v>4.2</v>
      </c>
      <c r="L275" s="159">
        <v>2.8</v>
      </c>
      <c r="M275" s="159">
        <v>2.5</v>
      </c>
      <c r="N275" s="159">
        <v>2.9</v>
      </c>
      <c r="O275" s="159">
        <v>2.5</v>
      </c>
      <c r="P275" s="159">
        <v>3</v>
      </c>
      <c r="Q275" s="159">
        <f t="shared" si="82"/>
        <v>53.5</v>
      </c>
      <c r="R275" s="159">
        <v>60.000000000000007</v>
      </c>
      <c r="S275" s="252">
        <f t="shared" si="80"/>
        <v>89.166666666666657</v>
      </c>
      <c r="T275" s="159">
        <v>66.3</v>
      </c>
      <c r="U275" s="162">
        <f t="shared" si="91"/>
        <v>80.693815987933633</v>
      </c>
      <c r="V275" s="244"/>
    </row>
    <row r="276" spans="1:22" ht="13.5" customHeight="1" x14ac:dyDescent="0.2">
      <c r="A276" s="157"/>
      <c r="B276" s="146"/>
      <c r="C276" s="688"/>
      <c r="D276" s="153" t="s">
        <v>74</v>
      </c>
      <c r="E276" s="159">
        <f t="shared" ref="E276:P276" si="96">+E274-E275</f>
        <v>14.500000000000002</v>
      </c>
      <c r="F276" s="159">
        <f t="shared" si="96"/>
        <v>22.7</v>
      </c>
      <c r="G276" s="159">
        <f t="shared" si="96"/>
        <v>23.4</v>
      </c>
      <c r="H276" s="159">
        <f t="shared" si="96"/>
        <v>28.299999999999997</v>
      </c>
      <c r="I276" s="159">
        <f t="shared" si="96"/>
        <v>28.8</v>
      </c>
      <c r="J276" s="159">
        <f t="shared" si="96"/>
        <v>24</v>
      </c>
      <c r="K276" s="159">
        <f t="shared" si="96"/>
        <v>33.5</v>
      </c>
      <c r="L276" s="159">
        <f t="shared" si="96"/>
        <v>22.7</v>
      </c>
      <c r="M276" s="159">
        <f t="shared" si="96"/>
        <v>20.100000000000001</v>
      </c>
      <c r="N276" s="159">
        <f t="shared" si="96"/>
        <v>22.900000000000002</v>
      </c>
      <c r="O276" s="159">
        <f t="shared" si="96"/>
        <v>19.7</v>
      </c>
      <c r="P276" s="159">
        <f t="shared" si="96"/>
        <v>23.9</v>
      </c>
      <c r="Q276" s="159">
        <f t="shared" si="82"/>
        <v>284.49999999999994</v>
      </c>
      <c r="R276" s="159">
        <v>315.20000000000005</v>
      </c>
      <c r="S276" s="252">
        <f t="shared" si="80"/>
        <v>90.260152284263924</v>
      </c>
      <c r="T276" s="159">
        <v>348.2</v>
      </c>
      <c r="U276" s="162">
        <f t="shared" si="91"/>
        <v>81.705916140149327</v>
      </c>
      <c r="V276" s="244"/>
    </row>
    <row r="277" spans="1:22" ht="13.5" customHeight="1" x14ac:dyDescent="0.2">
      <c r="A277" s="157"/>
      <c r="B277" s="146"/>
      <c r="C277" s="688"/>
      <c r="D277" s="153" t="s">
        <v>75</v>
      </c>
      <c r="E277" s="159">
        <f t="shared" ref="E277:P277" si="97">+E274-E278</f>
        <v>18</v>
      </c>
      <c r="F277" s="159">
        <f t="shared" si="97"/>
        <v>27.4</v>
      </c>
      <c r="G277" s="159">
        <f t="shared" si="97"/>
        <v>28.2</v>
      </c>
      <c r="H277" s="159">
        <f t="shared" si="97"/>
        <v>30.9</v>
      </c>
      <c r="I277" s="159">
        <f t="shared" si="97"/>
        <v>32.1</v>
      </c>
      <c r="J277" s="159">
        <f t="shared" si="97"/>
        <v>29.4</v>
      </c>
      <c r="K277" s="159">
        <f t="shared" si="97"/>
        <v>36.5</v>
      </c>
      <c r="L277" s="159">
        <f t="shared" si="97"/>
        <v>25.1</v>
      </c>
      <c r="M277" s="159">
        <f t="shared" si="97"/>
        <v>22.1</v>
      </c>
      <c r="N277" s="159">
        <f t="shared" si="97"/>
        <v>25.3</v>
      </c>
      <c r="O277" s="159">
        <f t="shared" si="97"/>
        <v>21.9</v>
      </c>
      <c r="P277" s="159">
        <f t="shared" si="97"/>
        <v>26.7</v>
      </c>
      <c r="Q277" s="159">
        <f t="shared" si="82"/>
        <v>323.59999999999997</v>
      </c>
      <c r="R277" s="159">
        <v>358.09999999999997</v>
      </c>
      <c r="S277" s="252">
        <f t="shared" si="80"/>
        <v>90.365819603462711</v>
      </c>
      <c r="T277" s="159">
        <v>398.9</v>
      </c>
      <c r="U277" s="162">
        <f t="shared" si="91"/>
        <v>81.123088493356732</v>
      </c>
      <c r="V277" s="244"/>
    </row>
    <row r="278" spans="1:22" ht="13.5" customHeight="1" x14ac:dyDescent="0.2">
      <c r="A278" s="157"/>
      <c r="B278" s="146"/>
      <c r="C278" s="688"/>
      <c r="D278" s="153" t="s">
        <v>76</v>
      </c>
      <c r="E278" s="159">
        <v>0.1</v>
      </c>
      <c r="F278" s="159">
        <v>1</v>
      </c>
      <c r="G278" s="159">
        <v>1.1000000000000001</v>
      </c>
      <c r="H278" s="159">
        <v>4.5</v>
      </c>
      <c r="I278" s="159">
        <v>4</v>
      </c>
      <c r="J278" s="159">
        <v>0.6</v>
      </c>
      <c r="K278" s="159">
        <v>1.2</v>
      </c>
      <c r="L278" s="159">
        <v>0.4</v>
      </c>
      <c r="M278" s="159">
        <v>0.5</v>
      </c>
      <c r="N278" s="159">
        <v>0.5</v>
      </c>
      <c r="O278" s="159">
        <v>0.3</v>
      </c>
      <c r="P278" s="159">
        <v>0.2</v>
      </c>
      <c r="Q278" s="159">
        <f t="shared" si="82"/>
        <v>14.399999999999999</v>
      </c>
      <c r="R278" s="159">
        <v>17.100000000000001</v>
      </c>
      <c r="S278" s="252">
        <f t="shared" si="80"/>
        <v>84.210526315789451</v>
      </c>
      <c r="T278" s="159">
        <v>15.6</v>
      </c>
      <c r="U278" s="162">
        <f t="shared" si="91"/>
        <v>92.307692307692307</v>
      </c>
      <c r="V278" s="244"/>
    </row>
    <row r="279" spans="1:22" ht="13.5" customHeight="1" thickBot="1" x14ac:dyDescent="0.25">
      <c r="A279" s="157"/>
      <c r="B279" s="146"/>
      <c r="C279" s="689"/>
      <c r="D279" s="155" t="s">
        <v>77</v>
      </c>
      <c r="E279" s="160">
        <v>0.5</v>
      </c>
      <c r="F279" s="160">
        <v>1.3</v>
      </c>
      <c r="G279" s="160">
        <v>1.5</v>
      </c>
      <c r="H279" s="160">
        <v>5.0999999999999996</v>
      </c>
      <c r="I279" s="160">
        <v>4.7</v>
      </c>
      <c r="J279" s="160">
        <v>1.3</v>
      </c>
      <c r="K279" s="160">
        <v>1.9</v>
      </c>
      <c r="L279" s="160">
        <v>1.3</v>
      </c>
      <c r="M279" s="160">
        <v>1.4</v>
      </c>
      <c r="N279" s="160">
        <v>1.1000000000000001</v>
      </c>
      <c r="O279" s="160">
        <v>0.9</v>
      </c>
      <c r="P279" s="160">
        <v>0.7</v>
      </c>
      <c r="Q279" s="160">
        <f t="shared" si="82"/>
        <v>21.699999999999996</v>
      </c>
      <c r="R279" s="160">
        <v>21.800000000000008</v>
      </c>
      <c r="S279" s="327">
        <f t="shared" si="80"/>
        <v>99.541284403669678</v>
      </c>
      <c r="T279" s="160">
        <v>19.999999999999996</v>
      </c>
      <c r="U279" s="168">
        <f t="shared" si="91"/>
        <v>108.5</v>
      </c>
      <c r="V279" s="244"/>
    </row>
    <row r="280" spans="1:22" ht="13.5" customHeight="1" x14ac:dyDescent="0.2">
      <c r="A280" s="157"/>
      <c r="B280" s="146"/>
      <c r="C280" s="687" t="s">
        <v>106</v>
      </c>
      <c r="D280" s="151" t="s">
        <v>72</v>
      </c>
      <c r="E280" s="158">
        <v>9.8000000000000007</v>
      </c>
      <c r="F280" s="158">
        <v>19.3</v>
      </c>
      <c r="G280" s="158">
        <v>5.4</v>
      </c>
      <c r="H280" s="158">
        <v>36.799999999999997</v>
      </c>
      <c r="I280" s="158">
        <v>50.9</v>
      </c>
      <c r="J280" s="158">
        <v>22.3</v>
      </c>
      <c r="K280" s="158">
        <v>35.1</v>
      </c>
      <c r="L280" s="158">
        <v>4.8</v>
      </c>
      <c r="M280" s="158">
        <v>90</v>
      </c>
      <c r="N280" s="158">
        <v>148.4</v>
      </c>
      <c r="O280" s="158">
        <v>115.8</v>
      </c>
      <c r="P280" s="158">
        <v>124.8</v>
      </c>
      <c r="Q280" s="158">
        <f t="shared" si="82"/>
        <v>663.39999999999986</v>
      </c>
      <c r="R280" s="158">
        <v>470.79999999999995</v>
      </c>
      <c r="S280" s="251">
        <f t="shared" si="80"/>
        <v>140.90909090909091</v>
      </c>
      <c r="T280" s="158">
        <v>1370.2</v>
      </c>
      <c r="U280" s="167">
        <f t="shared" si="91"/>
        <v>48.416289592760172</v>
      </c>
      <c r="V280" s="244"/>
    </row>
    <row r="281" spans="1:22" ht="13.5" customHeight="1" x14ac:dyDescent="0.2">
      <c r="A281" s="157"/>
      <c r="B281" s="146"/>
      <c r="C281" s="688"/>
      <c r="D281" s="153" t="s">
        <v>73</v>
      </c>
      <c r="E281" s="159">
        <v>0.3</v>
      </c>
      <c r="F281" s="159">
        <v>0.6</v>
      </c>
      <c r="G281" s="159">
        <v>0.5</v>
      </c>
      <c r="H281" s="159">
        <v>2.2000000000000002</v>
      </c>
      <c r="I281" s="159">
        <v>2.6</v>
      </c>
      <c r="J281" s="159">
        <v>0.7</v>
      </c>
      <c r="K281" s="159">
        <v>3.9</v>
      </c>
      <c r="L281" s="159">
        <v>1</v>
      </c>
      <c r="M281" s="159">
        <v>12.9</v>
      </c>
      <c r="N281" s="159">
        <v>16.2</v>
      </c>
      <c r="O281" s="159">
        <v>8.9</v>
      </c>
      <c r="P281" s="159">
        <v>10.1</v>
      </c>
      <c r="Q281" s="159">
        <f t="shared" si="82"/>
        <v>59.900000000000006</v>
      </c>
      <c r="R281" s="159">
        <v>34.4</v>
      </c>
      <c r="S281" s="252">
        <f t="shared" si="80"/>
        <v>174.12790697674421</v>
      </c>
      <c r="T281" s="159">
        <v>434.5</v>
      </c>
      <c r="U281" s="162">
        <f t="shared" si="91"/>
        <v>13.78596087456847</v>
      </c>
      <c r="V281" s="244"/>
    </row>
    <row r="282" spans="1:22" ht="13.5" customHeight="1" x14ac:dyDescent="0.2">
      <c r="A282" s="157"/>
      <c r="B282" s="146"/>
      <c r="C282" s="688"/>
      <c r="D282" s="153" t="s">
        <v>74</v>
      </c>
      <c r="E282" s="159">
        <f t="shared" ref="E282:P282" si="98">+E280-E281</f>
        <v>9.5</v>
      </c>
      <c r="F282" s="159">
        <f t="shared" si="98"/>
        <v>18.7</v>
      </c>
      <c r="G282" s="159">
        <f t="shared" si="98"/>
        <v>4.9000000000000004</v>
      </c>
      <c r="H282" s="159">
        <f t="shared" si="98"/>
        <v>34.599999999999994</v>
      </c>
      <c r="I282" s="159">
        <f t="shared" si="98"/>
        <v>48.3</v>
      </c>
      <c r="J282" s="159">
        <f t="shared" si="98"/>
        <v>21.6</v>
      </c>
      <c r="K282" s="159">
        <f t="shared" si="98"/>
        <v>31.200000000000003</v>
      </c>
      <c r="L282" s="159">
        <f t="shared" si="98"/>
        <v>3.8</v>
      </c>
      <c r="M282" s="159">
        <f t="shared" si="98"/>
        <v>77.099999999999994</v>
      </c>
      <c r="N282" s="159">
        <f t="shared" si="98"/>
        <v>132.20000000000002</v>
      </c>
      <c r="O282" s="159">
        <f t="shared" si="98"/>
        <v>106.89999999999999</v>
      </c>
      <c r="P282" s="159">
        <f t="shared" si="98"/>
        <v>114.7</v>
      </c>
      <c r="Q282" s="159">
        <f t="shared" si="82"/>
        <v>603.5</v>
      </c>
      <c r="R282" s="159">
        <v>436.40000000000003</v>
      </c>
      <c r="S282" s="252">
        <f t="shared" si="80"/>
        <v>138.29055912007331</v>
      </c>
      <c r="T282" s="159">
        <v>935.7</v>
      </c>
      <c r="U282" s="162">
        <f t="shared" si="91"/>
        <v>64.497167895693067</v>
      </c>
      <c r="V282" s="244"/>
    </row>
    <row r="283" spans="1:22" ht="13.5" customHeight="1" x14ac:dyDescent="0.2">
      <c r="A283" s="157"/>
      <c r="B283" s="146"/>
      <c r="C283" s="688"/>
      <c r="D283" s="153" t="s">
        <v>75</v>
      </c>
      <c r="E283" s="159">
        <f t="shared" ref="E283:P283" si="99">+E280-E284</f>
        <v>7.8000000000000007</v>
      </c>
      <c r="F283" s="159">
        <f t="shared" si="99"/>
        <v>13.5</v>
      </c>
      <c r="G283" s="159">
        <f t="shared" si="99"/>
        <v>4</v>
      </c>
      <c r="H283" s="159">
        <f t="shared" si="99"/>
        <v>27.099999999999998</v>
      </c>
      <c r="I283" s="159">
        <f t="shared" si="99"/>
        <v>39.599999999999994</v>
      </c>
      <c r="J283" s="159">
        <f t="shared" si="99"/>
        <v>16.399999999999999</v>
      </c>
      <c r="K283" s="159">
        <f t="shared" si="99"/>
        <v>20.5</v>
      </c>
      <c r="L283" s="159">
        <f t="shared" si="99"/>
        <v>3.5</v>
      </c>
      <c r="M283" s="159">
        <f t="shared" si="99"/>
        <v>78.099999999999994</v>
      </c>
      <c r="N283" s="159">
        <f t="shared" si="99"/>
        <v>134.70000000000002</v>
      </c>
      <c r="O283" s="159">
        <f t="shared" si="99"/>
        <v>107.2</v>
      </c>
      <c r="P283" s="159">
        <f t="shared" si="99"/>
        <v>111.39999999999999</v>
      </c>
      <c r="Q283" s="159">
        <f t="shared" si="82"/>
        <v>563.80000000000007</v>
      </c>
      <c r="R283" s="159">
        <v>397</v>
      </c>
      <c r="S283" s="252">
        <f t="shared" si="80"/>
        <v>142.01511335012594</v>
      </c>
      <c r="T283" s="159">
        <v>1191.0999999999999</v>
      </c>
      <c r="U283" s="162">
        <f t="shared" si="91"/>
        <v>47.334396776089335</v>
      </c>
      <c r="V283" s="244"/>
    </row>
    <row r="284" spans="1:22" ht="13.5" customHeight="1" x14ac:dyDescent="0.2">
      <c r="A284" s="157"/>
      <c r="B284" s="146"/>
      <c r="C284" s="688"/>
      <c r="D284" s="153" t="s">
        <v>76</v>
      </c>
      <c r="E284" s="159">
        <v>2</v>
      </c>
      <c r="F284" s="159">
        <v>5.8</v>
      </c>
      <c r="G284" s="159">
        <v>1.4</v>
      </c>
      <c r="H284" s="159">
        <v>9.6999999999999993</v>
      </c>
      <c r="I284" s="159">
        <v>11.3</v>
      </c>
      <c r="J284" s="159">
        <v>5.9</v>
      </c>
      <c r="K284" s="159">
        <v>14.6</v>
      </c>
      <c r="L284" s="159">
        <v>1.3</v>
      </c>
      <c r="M284" s="159">
        <v>11.9</v>
      </c>
      <c r="N284" s="159">
        <v>13.7</v>
      </c>
      <c r="O284" s="159">
        <v>8.6</v>
      </c>
      <c r="P284" s="159">
        <v>13.4</v>
      </c>
      <c r="Q284" s="159">
        <f t="shared" si="82"/>
        <v>99.6</v>
      </c>
      <c r="R284" s="159">
        <v>73.8</v>
      </c>
      <c r="S284" s="252">
        <f t="shared" si="80"/>
        <v>134.95934959349594</v>
      </c>
      <c r="T284" s="159">
        <v>179.09999999999997</v>
      </c>
      <c r="U284" s="162">
        <f t="shared" si="91"/>
        <v>55.611390284757121</v>
      </c>
      <c r="V284" s="244"/>
    </row>
    <row r="285" spans="1:22" ht="13.5" customHeight="1" thickBot="1" x14ac:dyDescent="0.25">
      <c r="A285" s="157"/>
      <c r="B285" s="161"/>
      <c r="C285" s="689"/>
      <c r="D285" s="155" t="s">
        <v>77</v>
      </c>
      <c r="E285" s="160">
        <v>3.2</v>
      </c>
      <c r="F285" s="160">
        <v>6.8</v>
      </c>
      <c r="G285" s="160">
        <v>1.9</v>
      </c>
      <c r="H285" s="160">
        <v>13</v>
      </c>
      <c r="I285" s="160">
        <v>16.899999999999999</v>
      </c>
      <c r="J285" s="160">
        <v>7.2</v>
      </c>
      <c r="K285" s="160">
        <v>18.100000000000001</v>
      </c>
      <c r="L285" s="160">
        <v>2.6</v>
      </c>
      <c r="M285" s="160">
        <v>27.2</v>
      </c>
      <c r="N285" s="160">
        <v>35.700000000000003</v>
      </c>
      <c r="O285" s="160">
        <v>21.1</v>
      </c>
      <c r="P285" s="160">
        <v>29.9</v>
      </c>
      <c r="Q285" s="160">
        <f t="shared" si="82"/>
        <v>183.6</v>
      </c>
      <c r="R285" s="160">
        <v>116.09999999999998</v>
      </c>
      <c r="S285" s="327">
        <f t="shared" si="80"/>
        <v>158.13953488372096</v>
      </c>
      <c r="T285" s="160">
        <v>342.3</v>
      </c>
      <c r="U285" s="168">
        <f t="shared" si="91"/>
        <v>53.637160385626636</v>
      </c>
      <c r="V285" s="244"/>
    </row>
    <row r="286" spans="1:22" ht="18.75" customHeight="1" x14ac:dyDescent="0.3">
      <c r="A286" s="213" t="str">
        <f>$A$1</f>
        <v>５　令和３年度市町村別・月別観光入込客数</v>
      </c>
      <c r="T286" s="339"/>
      <c r="U286" s="245"/>
    </row>
    <row r="287" spans="1:22" ht="13.5" customHeight="1" thickBot="1" x14ac:dyDescent="0.25">
      <c r="T287" s="339"/>
      <c r="U287" s="147" t="s">
        <v>301</v>
      </c>
      <c r="V287" s="147"/>
    </row>
    <row r="288" spans="1:22" ht="13.5" customHeight="1" thickBot="1" x14ac:dyDescent="0.25">
      <c r="A288" s="148" t="s">
        <v>58</v>
      </c>
      <c r="B288" s="148" t="s">
        <v>344</v>
      </c>
      <c r="C288" s="148" t="s">
        <v>59</v>
      </c>
      <c r="D288" s="149" t="s">
        <v>60</v>
      </c>
      <c r="E288" s="150" t="s">
        <v>61</v>
      </c>
      <c r="F288" s="150" t="s">
        <v>62</v>
      </c>
      <c r="G288" s="150" t="s">
        <v>63</v>
      </c>
      <c r="H288" s="150" t="s">
        <v>64</v>
      </c>
      <c r="I288" s="150" t="s">
        <v>65</v>
      </c>
      <c r="J288" s="150" t="s">
        <v>66</v>
      </c>
      <c r="K288" s="150" t="s">
        <v>67</v>
      </c>
      <c r="L288" s="150" t="s">
        <v>68</v>
      </c>
      <c r="M288" s="150" t="s">
        <v>69</v>
      </c>
      <c r="N288" s="150" t="s">
        <v>36</v>
      </c>
      <c r="O288" s="150" t="s">
        <v>37</v>
      </c>
      <c r="P288" s="150" t="s">
        <v>38</v>
      </c>
      <c r="Q288" s="150" t="s">
        <v>345</v>
      </c>
      <c r="R288" s="150" t="str">
        <f>$R$3</f>
        <v>R２年度</v>
      </c>
      <c r="S288" s="326" t="s">
        <v>71</v>
      </c>
      <c r="T288" s="150" t="str">
        <f>'2頁'!$T$3</f>
        <v>R元年度</v>
      </c>
      <c r="U288" s="370" t="s">
        <v>419</v>
      </c>
      <c r="V288" s="243"/>
    </row>
    <row r="289" spans="1:22" ht="13.5" customHeight="1" x14ac:dyDescent="0.2">
      <c r="A289" s="185"/>
      <c r="B289" s="146"/>
      <c r="C289" s="687" t="s">
        <v>107</v>
      </c>
      <c r="D289" s="151" t="s">
        <v>72</v>
      </c>
      <c r="E289" s="158">
        <v>103.7</v>
      </c>
      <c r="F289" s="158">
        <v>248.2</v>
      </c>
      <c r="G289" s="158">
        <v>185.4</v>
      </c>
      <c r="H289" s="158">
        <v>203.8</v>
      </c>
      <c r="I289" s="158">
        <v>254.7</v>
      </c>
      <c r="J289" s="158">
        <v>152.4</v>
      </c>
      <c r="K289" s="158">
        <v>174.8</v>
      </c>
      <c r="L289" s="158">
        <v>77.3</v>
      </c>
      <c r="M289" s="158">
        <v>62.3</v>
      </c>
      <c r="N289" s="158">
        <v>74.099999999999994</v>
      </c>
      <c r="O289" s="158">
        <v>40.700000000000003</v>
      </c>
      <c r="P289" s="158">
        <v>47.1</v>
      </c>
      <c r="Q289" s="158">
        <f t="shared" ref="Q289:Q342" si="100">SUM(E289:P289)</f>
        <v>1624.4999999999998</v>
      </c>
      <c r="R289" s="158">
        <v>1725.3999999999999</v>
      </c>
      <c r="S289" s="332">
        <f>IF(Q289=0,"－",Q289/R289*100)</f>
        <v>94.152080676944479</v>
      </c>
      <c r="T289" s="158">
        <v>2440.1999999999998</v>
      </c>
      <c r="U289" s="167">
        <f t="shared" si="91"/>
        <v>66.572412097369067</v>
      </c>
      <c r="V289" s="245"/>
    </row>
    <row r="290" spans="1:22" ht="13.5" customHeight="1" x14ac:dyDescent="0.2">
      <c r="A290" s="157"/>
      <c r="B290" s="146"/>
      <c r="C290" s="688"/>
      <c r="D290" s="153" t="s">
        <v>73</v>
      </c>
      <c r="E290" s="159">
        <v>1.3</v>
      </c>
      <c r="F290" s="159">
        <v>2</v>
      </c>
      <c r="G290" s="159">
        <v>1.7</v>
      </c>
      <c r="H290" s="159">
        <v>1.8</v>
      </c>
      <c r="I290" s="159">
        <v>2</v>
      </c>
      <c r="J290" s="159">
        <v>1.5</v>
      </c>
      <c r="K290" s="159">
        <v>1.6</v>
      </c>
      <c r="L290" s="159">
        <v>0.8</v>
      </c>
      <c r="M290" s="159">
        <v>0.7</v>
      </c>
      <c r="N290" s="159">
        <v>0.9</v>
      </c>
      <c r="O290" s="159">
        <v>0.4</v>
      </c>
      <c r="P290" s="159">
        <v>0.4</v>
      </c>
      <c r="Q290" s="159">
        <f t="shared" si="100"/>
        <v>15.100000000000001</v>
      </c>
      <c r="R290" s="159">
        <v>119.1</v>
      </c>
      <c r="S290" s="331">
        <f t="shared" ref="S290:S342" si="101">IF(Q290=0,"－",Q290/R290*100)</f>
        <v>12.678421494542402</v>
      </c>
      <c r="T290" s="159">
        <v>233.10000000000002</v>
      </c>
      <c r="U290" s="162">
        <f t="shared" si="91"/>
        <v>6.4779064779064779</v>
      </c>
      <c r="V290" s="245"/>
    </row>
    <row r="291" spans="1:22" ht="13.5" customHeight="1" x14ac:dyDescent="0.2">
      <c r="A291" s="157" t="s">
        <v>346</v>
      </c>
      <c r="B291" s="146" t="s">
        <v>348</v>
      </c>
      <c r="C291" s="688"/>
      <c r="D291" s="153" t="s">
        <v>74</v>
      </c>
      <c r="E291" s="159">
        <f t="shared" ref="E291:P291" si="102">+E289-E290</f>
        <v>102.4</v>
      </c>
      <c r="F291" s="159">
        <f t="shared" si="102"/>
        <v>246.2</v>
      </c>
      <c r="G291" s="159">
        <f t="shared" si="102"/>
        <v>183.70000000000002</v>
      </c>
      <c r="H291" s="159">
        <f t="shared" si="102"/>
        <v>202</v>
      </c>
      <c r="I291" s="159">
        <f t="shared" si="102"/>
        <v>252.7</v>
      </c>
      <c r="J291" s="159">
        <f t="shared" si="102"/>
        <v>150.9</v>
      </c>
      <c r="K291" s="159">
        <f t="shared" si="102"/>
        <v>173.20000000000002</v>
      </c>
      <c r="L291" s="159">
        <f t="shared" si="102"/>
        <v>76.5</v>
      </c>
      <c r="M291" s="159">
        <f t="shared" si="102"/>
        <v>61.599999999999994</v>
      </c>
      <c r="N291" s="159">
        <f t="shared" si="102"/>
        <v>73.199999999999989</v>
      </c>
      <c r="O291" s="159">
        <f t="shared" si="102"/>
        <v>40.300000000000004</v>
      </c>
      <c r="P291" s="159">
        <f t="shared" si="102"/>
        <v>46.7</v>
      </c>
      <c r="Q291" s="159">
        <f t="shared" si="100"/>
        <v>1609.4</v>
      </c>
      <c r="R291" s="159">
        <v>1606.3</v>
      </c>
      <c r="S291" s="331">
        <f t="shared" si="101"/>
        <v>100.19299010147544</v>
      </c>
      <c r="T291" s="159">
        <v>2207.0999999999995</v>
      </c>
      <c r="U291" s="162">
        <f t="shared" si="91"/>
        <v>72.919215259843256</v>
      </c>
      <c r="V291" s="245"/>
    </row>
    <row r="292" spans="1:22" ht="13.5" customHeight="1" x14ac:dyDescent="0.2">
      <c r="A292" s="157"/>
      <c r="B292" s="146"/>
      <c r="C292" s="688"/>
      <c r="D292" s="153" t="s">
        <v>75</v>
      </c>
      <c r="E292" s="159">
        <f t="shared" ref="E292:P292" si="103">+E289-E293</f>
        <v>103.60000000000001</v>
      </c>
      <c r="F292" s="159">
        <f t="shared" si="103"/>
        <v>248.1</v>
      </c>
      <c r="G292" s="159">
        <f t="shared" si="103"/>
        <v>185.3</v>
      </c>
      <c r="H292" s="159">
        <f t="shared" si="103"/>
        <v>203.70000000000002</v>
      </c>
      <c r="I292" s="159">
        <f t="shared" si="103"/>
        <v>254.6</v>
      </c>
      <c r="J292" s="159">
        <f t="shared" si="103"/>
        <v>152.30000000000001</v>
      </c>
      <c r="K292" s="159">
        <f t="shared" si="103"/>
        <v>174.70000000000002</v>
      </c>
      <c r="L292" s="159">
        <f t="shared" si="103"/>
        <v>77.2</v>
      </c>
      <c r="M292" s="159">
        <f t="shared" si="103"/>
        <v>62.199999999999996</v>
      </c>
      <c r="N292" s="159">
        <f t="shared" si="103"/>
        <v>74</v>
      </c>
      <c r="O292" s="159">
        <f t="shared" si="103"/>
        <v>40.6</v>
      </c>
      <c r="P292" s="159">
        <f t="shared" si="103"/>
        <v>47</v>
      </c>
      <c r="Q292" s="159">
        <f t="shared" si="100"/>
        <v>1623.3000000000002</v>
      </c>
      <c r="R292" s="159">
        <v>1725.3999999999999</v>
      </c>
      <c r="S292" s="331">
        <f t="shared" si="101"/>
        <v>94.082531586878432</v>
      </c>
      <c r="T292" s="159">
        <v>2440.1999999999998</v>
      </c>
      <c r="U292" s="162">
        <f t="shared" si="91"/>
        <v>66.523235800344253</v>
      </c>
      <c r="V292" s="245"/>
    </row>
    <row r="293" spans="1:22" ht="13.5" customHeight="1" x14ac:dyDescent="0.2">
      <c r="A293" s="157"/>
      <c r="B293" s="146"/>
      <c r="C293" s="688"/>
      <c r="D293" s="153" t="s">
        <v>76</v>
      </c>
      <c r="E293" s="159">
        <v>0.1</v>
      </c>
      <c r="F293" s="159">
        <v>0.1</v>
      </c>
      <c r="G293" s="159">
        <v>0.1</v>
      </c>
      <c r="H293" s="159">
        <v>0.1</v>
      </c>
      <c r="I293" s="159">
        <v>0.1</v>
      </c>
      <c r="J293" s="159">
        <v>0.1</v>
      </c>
      <c r="K293" s="159">
        <v>0.1</v>
      </c>
      <c r="L293" s="159">
        <v>0.1</v>
      </c>
      <c r="M293" s="159">
        <v>0.1</v>
      </c>
      <c r="N293" s="159">
        <v>0.1</v>
      </c>
      <c r="O293" s="159">
        <v>0.1</v>
      </c>
      <c r="P293" s="159">
        <v>0.1</v>
      </c>
      <c r="Q293" s="159">
        <f t="shared" si="100"/>
        <v>1.2</v>
      </c>
      <c r="R293" s="159">
        <v>0</v>
      </c>
      <c r="S293" s="331" t="s">
        <v>401</v>
      </c>
      <c r="T293" s="159">
        <v>0</v>
      </c>
      <c r="U293" s="162" t="s">
        <v>401</v>
      </c>
      <c r="V293" s="245"/>
    </row>
    <row r="294" spans="1:22" ht="13.5" customHeight="1" thickBot="1" x14ac:dyDescent="0.25">
      <c r="A294" s="157"/>
      <c r="B294" s="146"/>
      <c r="C294" s="689"/>
      <c r="D294" s="155" t="s">
        <v>77</v>
      </c>
      <c r="E294" s="160">
        <v>0.1</v>
      </c>
      <c r="F294" s="160">
        <v>0.1</v>
      </c>
      <c r="G294" s="160">
        <v>0.1</v>
      </c>
      <c r="H294" s="160">
        <v>0.1</v>
      </c>
      <c r="I294" s="160">
        <v>0.1</v>
      </c>
      <c r="J294" s="160">
        <v>0.1</v>
      </c>
      <c r="K294" s="160">
        <v>0.1</v>
      </c>
      <c r="L294" s="160">
        <v>0.1</v>
      </c>
      <c r="M294" s="160">
        <v>0.2</v>
      </c>
      <c r="N294" s="160">
        <v>0.2</v>
      </c>
      <c r="O294" s="160">
        <v>0.2</v>
      </c>
      <c r="P294" s="160">
        <v>0.1</v>
      </c>
      <c r="Q294" s="160">
        <f t="shared" si="100"/>
        <v>1.5</v>
      </c>
      <c r="R294" s="160">
        <v>0</v>
      </c>
      <c r="S294" s="333" t="s">
        <v>401</v>
      </c>
      <c r="T294" s="160">
        <v>0</v>
      </c>
      <c r="U294" s="168" t="s">
        <v>401</v>
      </c>
      <c r="V294" s="245"/>
    </row>
    <row r="295" spans="1:22" ht="13.5" customHeight="1" x14ac:dyDescent="0.2">
      <c r="A295" s="157"/>
      <c r="B295" s="146"/>
      <c r="C295" s="687" t="s">
        <v>108</v>
      </c>
      <c r="D295" s="151" t="s">
        <v>72</v>
      </c>
      <c r="E295" s="158">
        <v>23.8</v>
      </c>
      <c r="F295" s="158">
        <v>11.5</v>
      </c>
      <c r="G295" s="158">
        <v>13.9</v>
      </c>
      <c r="H295" s="158">
        <v>49</v>
      </c>
      <c r="I295" s="158">
        <v>47.1</v>
      </c>
      <c r="J295" s="158">
        <v>14.3</v>
      </c>
      <c r="K295" s="158">
        <v>49.7</v>
      </c>
      <c r="L295" s="158">
        <v>22.2</v>
      </c>
      <c r="M295" s="158">
        <v>19.100000000000001</v>
      </c>
      <c r="N295" s="158">
        <v>15.4</v>
      </c>
      <c r="O295" s="158">
        <v>7.9</v>
      </c>
      <c r="P295" s="158">
        <v>18.3</v>
      </c>
      <c r="Q295" s="158">
        <f t="shared" si="100"/>
        <v>292.2</v>
      </c>
      <c r="R295" s="158">
        <v>607.30000000000007</v>
      </c>
      <c r="S295" s="332">
        <f t="shared" si="101"/>
        <v>48.114605631483606</v>
      </c>
      <c r="T295" s="158">
        <v>906.19999999999982</v>
      </c>
      <c r="U295" s="167">
        <f t="shared" si="91"/>
        <v>32.244537629662332</v>
      </c>
      <c r="V295" s="245"/>
    </row>
    <row r="296" spans="1:22" ht="13.5" customHeight="1" x14ac:dyDescent="0.2">
      <c r="A296" s="157"/>
      <c r="B296" s="146"/>
      <c r="C296" s="688"/>
      <c r="D296" s="153" t="s">
        <v>73</v>
      </c>
      <c r="E296" s="159">
        <v>0</v>
      </c>
      <c r="F296" s="159">
        <v>0</v>
      </c>
      <c r="G296" s="159">
        <v>0</v>
      </c>
      <c r="H296" s="159">
        <v>4.4000000000000004</v>
      </c>
      <c r="I296" s="159">
        <v>6.3</v>
      </c>
      <c r="J296" s="159">
        <v>0.3</v>
      </c>
      <c r="K296" s="159">
        <v>14.2</v>
      </c>
      <c r="L296" s="159">
        <v>0.3</v>
      </c>
      <c r="M296" s="159">
        <v>0.5</v>
      </c>
      <c r="N296" s="159">
        <v>0.2</v>
      </c>
      <c r="O296" s="159">
        <v>0</v>
      </c>
      <c r="P296" s="159">
        <v>0.1</v>
      </c>
      <c r="Q296" s="159">
        <f t="shared" si="100"/>
        <v>26.3</v>
      </c>
      <c r="R296" s="159">
        <v>16.299999999999997</v>
      </c>
      <c r="S296" s="331">
        <f t="shared" si="101"/>
        <v>161.34969325153378</v>
      </c>
      <c r="T296" s="159">
        <v>189</v>
      </c>
      <c r="U296" s="162">
        <f t="shared" si="91"/>
        <v>13.915343915343916</v>
      </c>
      <c r="V296" s="245"/>
    </row>
    <row r="297" spans="1:22" ht="13.5" customHeight="1" x14ac:dyDescent="0.2">
      <c r="A297" s="157"/>
      <c r="B297" s="146"/>
      <c r="C297" s="688"/>
      <c r="D297" s="153" t="s">
        <v>74</v>
      </c>
      <c r="E297" s="159">
        <f t="shared" ref="E297:P297" si="104">+E295-E296</f>
        <v>23.8</v>
      </c>
      <c r="F297" s="159">
        <f t="shared" si="104"/>
        <v>11.5</v>
      </c>
      <c r="G297" s="159">
        <f t="shared" si="104"/>
        <v>13.9</v>
      </c>
      <c r="H297" s="159">
        <f t="shared" si="104"/>
        <v>44.6</v>
      </c>
      <c r="I297" s="159">
        <f t="shared" si="104"/>
        <v>40.800000000000004</v>
      </c>
      <c r="J297" s="159">
        <f t="shared" si="104"/>
        <v>14</v>
      </c>
      <c r="K297" s="159">
        <f t="shared" si="104"/>
        <v>35.5</v>
      </c>
      <c r="L297" s="159">
        <f t="shared" si="104"/>
        <v>21.9</v>
      </c>
      <c r="M297" s="159">
        <f t="shared" si="104"/>
        <v>18.600000000000001</v>
      </c>
      <c r="N297" s="159">
        <f t="shared" si="104"/>
        <v>15.200000000000001</v>
      </c>
      <c r="O297" s="159">
        <f t="shared" si="104"/>
        <v>7.9</v>
      </c>
      <c r="P297" s="159">
        <f t="shared" si="104"/>
        <v>18.2</v>
      </c>
      <c r="Q297" s="159">
        <f t="shared" si="100"/>
        <v>265.89999999999998</v>
      </c>
      <c r="R297" s="159">
        <v>590.99999999999989</v>
      </c>
      <c r="S297" s="331">
        <f t="shared" si="101"/>
        <v>44.991539763113373</v>
      </c>
      <c r="T297" s="159">
        <v>717.19999999999993</v>
      </c>
      <c r="U297" s="162">
        <f t="shared" si="91"/>
        <v>37.074735080870056</v>
      </c>
      <c r="V297" s="245"/>
    </row>
    <row r="298" spans="1:22" ht="13.5" customHeight="1" x14ac:dyDescent="0.2">
      <c r="A298" s="157"/>
      <c r="B298" s="146"/>
      <c r="C298" s="688"/>
      <c r="D298" s="153" t="s">
        <v>75</v>
      </c>
      <c r="E298" s="159">
        <f t="shared" ref="E298:P298" si="105">+E295-E299</f>
        <v>23.7</v>
      </c>
      <c r="F298" s="159">
        <f t="shared" si="105"/>
        <v>11.3</v>
      </c>
      <c r="G298" s="159">
        <f t="shared" si="105"/>
        <v>13.700000000000001</v>
      </c>
      <c r="H298" s="159">
        <f t="shared" si="105"/>
        <v>48.2</v>
      </c>
      <c r="I298" s="159">
        <f t="shared" si="105"/>
        <v>47</v>
      </c>
      <c r="J298" s="159">
        <f t="shared" si="105"/>
        <v>14.100000000000001</v>
      </c>
      <c r="K298" s="159">
        <f t="shared" si="105"/>
        <v>49.1</v>
      </c>
      <c r="L298" s="159">
        <f t="shared" si="105"/>
        <v>21.9</v>
      </c>
      <c r="M298" s="159">
        <f t="shared" si="105"/>
        <v>19</v>
      </c>
      <c r="N298" s="159">
        <f t="shared" si="105"/>
        <v>15.200000000000001</v>
      </c>
      <c r="O298" s="159">
        <f t="shared" si="105"/>
        <v>7.7</v>
      </c>
      <c r="P298" s="159">
        <f t="shared" si="105"/>
        <v>18.2</v>
      </c>
      <c r="Q298" s="159">
        <f t="shared" si="100"/>
        <v>289.09999999999997</v>
      </c>
      <c r="R298" s="159">
        <v>602.6</v>
      </c>
      <c r="S298" s="331">
        <f t="shared" si="101"/>
        <v>47.975439761035503</v>
      </c>
      <c r="T298" s="159">
        <v>894.39999999999986</v>
      </c>
      <c r="U298" s="162">
        <f t="shared" si="91"/>
        <v>32.323345259391772</v>
      </c>
      <c r="V298" s="245"/>
    </row>
    <row r="299" spans="1:22" ht="13.5" customHeight="1" x14ac:dyDescent="0.2">
      <c r="A299" s="157"/>
      <c r="B299" s="146"/>
      <c r="C299" s="688"/>
      <c r="D299" s="153" t="s">
        <v>76</v>
      </c>
      <c r="E299" s="159">
        <v>0.1</v>
      </c>
      <c r="F299" s="159">
        <v>0.2</v>
      </c>
      <c r="G299" s="159">
        <v>0.2</v>
      </c>
      <c r="H299" s="159">
        <v>0.8</v>
      </c>
      <c r="I299" s="159">
        <v>0.1</v>
      </c>
      <c r="J299" s="159">
        <v>0.2</v>
      </c>
      <c r="K299" s="159">
        <v>0.6</v>
      </c>
      <c r="L299" s="159">
        <v>0.3</v>
      </c>
      <c r="M299" s="159">
        <v>0.1</v>
      </c>
      <c r="N299" s="159">
        <v>0.2</v>
      </c>
      <c r="O299" s="159">
        <v>0.2</v>
      </c>
      <c r="P299" s="159">
        <v>0.1</v>
      </c>
      <c r="Q299" s="159">
        <f t="shared" si="100"/>
        <v>3.1000000000000005</v>
      </c>
      <c r="R299" s="159">
        <v>4.7</v>
      </c>
      <c r="S299" s="331">
        <f t="shared" si="101"/>
        <v>65.957446808510639</v>
      </c>
      <c r="T299" s="159">
        <v>11.799999999999999</v>
      </c>
      <c r="U299" s="162">
        <f t="shared" si="91"/>
        <v>26.271186440677972</v>
      </c>
      <c r="V299" s="245"/>
    </row>
    <row r="300" spans="1:22" ht="13.5" customHeight="1" thickBot="1" x14ac:dyDescent="0.25">
      <c r="A300" s="157"/>
      <c r="B300" s="146"/>
      <c r="C300" s="689"/>
      <c r="D300" s="155" t="s">
        <v>77</v>
      </c>
      <c r="E300" s="160">
        <v>0.1</v>
      </c>
      <c r="F300" s="160">
        <v>0.2</v>
      </c>
      <c r="G300" s="160">
        <v>0.2</v>
      </c>
      <c r="H300" s="160">
        <v>0.8</v>
      </c>
      <c r="I300" s="160">
        <v>0.1</v>
      </c>
      <c r="J300" s="160">
        <v>0.2</v>
      </c>
      <c r="K300" s="160">
        <v>0.6</v>
      </c>
      <c r="L300" s="160">
        <v>0.3</v>
      </c>
      <c r="M300" s="160">
        <v>0.1</v>
      </c>
      <c r="N300" s="160">
        <v>0.2</v>
      </c>
      <c r="O300" s="160">
        <v>0.2</v>
      </c>
      <c r="P300" s="160">
        <v>0.1</v>
      </c>
      <c r="Q300" s="160">
        <f t="shared" si="100"/>
        <v>3.1000000000000005</v>
      </c>
      <c r="R300" s="160">
        <v>4.7</v>
      </c>
      <c r="S300" s="333">
        <f t="shared" si="101"/>
        <v>65.957446808510639</v>
      </c>
      <c r="T300" s="160">
        <v>11.799999999999999</v>
      </c>
      <c r="U300" s="168">
        <f t="shared" si="91"/>
        <v>26.271186440677972</v>
      </c>
      <c r="V300" s="245"/>
    </row>
    <row r="301" spans="1:22" ht="13.5" customHeight="1" x14ac:dyDescent="0.2">
      <c r="A301" s="157"/>
      <c r="B301" s="146"/>
      <c r="C301" s="687" t="s">
        <v>109</v>
      </c>
      <c r="D301" s="151" t="s">
        <v>72</v>
      </c>
      <c r="E301" s="158">
        <v>110.7</v>
      </c>
      <c r="F301" s="158">
        <v>15.5</v>
      </c>
      <c r="G301" s="158">
        <v>12.3</v>
      </c>
      <c r="H301" s="158">
        <v>27.1</v>
      </c>
      <c r="I301" s="158">
        <v>48.7</v>
      </c>
      <c r="J301" s="158">
        <v>22.4</v>
      </c>
      <c r="K301" s="158">
        <v>31.1</v>
      </c>
      <c r="L301" s="158">
        <v>9.9</v>
      </c>
      <c r="M301" s="158">
        <v>56.2</v>
      </c>
      <c r="N301" s="158">
        <v>93.2</v>
      </c>
      <c r="O301" s="158">
        <v>83.3</v>
      </c>
      <c r="P301" s="158">
        <v>66.5</v>
      </c>
      <c r="Q301" s="158">
        <f t="shared" si="100"/>
        <v>576.9</v>
      </c>
      <c r="R301" s="158">
        <v>464</v>
      </c>
      <c r="S301" s="332">
        <f t="shared" si="101"/>
        <v>124.33189655172414</v>
      </c>
      <c r="T301" s="158">
        <v>1493.3999999999999</v>
      </c>
      <c r="U301" s="167">
        <f t="shared" si="91"/>
        <v>38.629971876255524</v>
      </c>
      <c r="V301" s="245"/>
    </row>
    <row r="302" spans="1:22" ht="13.5" customHeight="1" x14ac:dyDescent="0.2">
      <c r="A302" s="157"/>
      <c r="B302" s="146"/>
      <c r="C302" s="688"/>
      <c r="D302" s="153" t="s">
        <v>73</v>
      </c>
      <c r="E302" s="159">
        <v>32.5</v>
      </c>
      <c r="F302" s="159">
        <v>2.8</v>
      </c>
      <c r="G302" s="159">
        <v>3</v>
      </c>
      <c r="H302" s="159">
        <v>8.3000000000000007</v>
      </c>
      <c r="I302" s="159">
        <v>12.9</v>
      </c>
      <c r="J302" s="159">
        <v>5.8</v>
      </c>
      <c r="K302" s="159">
        <v>9.5</v>
      </c>
      <c r="L302" s="159">
        <v>1.9</v>
      </c>
      <c r="M302" s="159">
        <v>25.5</v>
      </c>
      <c r="N302" s="159">
        <v>48.5</v>
      </c>
      <c r="O302" s="159">
        <v>37</v>
      </c>
      <c r="P302" s="159">
        <v>32.5</v>
      </c>
      <c r="Q302" s="159">
        <f t="shared" si="100"/>
        <v>220.2</v>
      </c>
      <c r="R302" s="159">
        <v>141.30000000000001</v>
      </c>
      <c r="S302" s="331">
        <f t="shared" si="101"/>
        <v>155.83864118895966</v>
      </c>
      <c r="T302" s="159">
        <v>588.4</v>
      </c>
      <c r="U302" s="162">
        <f t="shared" si="91"/>
        <v>37.423521414004078</v>
      </c>
      <c r="V302" s="245"/>
    </row>
    <row r="303" spans="1:22" ht="13.5" customHeight="1" x14ac:dyDescent="0.2">
      <c r="A303" s="157"/>
      <c r="B303" s="146"/>
      <c r="C303" s="688"/>
      <c r="D303" s="153" t="s">
        <v>74</v>
      </c>
      <c r="E303" s="159">
        <f t="shared" ref="E303:P303" si="106">+E301-E302</f>
        <v>78.2</v>
      </c>
      <c r="F303" s="159">
        <f t="shared" si="106"/>
        <v>12.7</v>
      </c>
      <c r="G303" s="159">
        <f t="shared" si="106"/>
        <v>9.3000000000000007</v>
      </c>
      <c r="H303" s="159">
        <f t="shared" si="106"/>
        <v>18.8</v>
      </c>
      <c r="I303" s="159">
        <f t="shared" si="106"/>
        <v>35.800000000000004</v>
      </c>
      <c r="J303" s="159">
        <f t="shared" si="106"/>
        <v>16.599999999999998</v>
      </c>
      <c r="K303" s="159">
        <f t="shared" si="106"/>
        <v>21.6</v>
      </c>
      <c r="L303" s="159">
        <f t="shared" si="106"/>
        <v>8</v>
      </c>
      <c r="M303" s="159">
        <f t="shared" si="106"/>
        <v>30.700000000000003</v>
      </c>
      <c r="N303" s="159">
        <f t="shared" si="106"/>
        <v>44.7</v>
      </c>
      <c r="O303" s="159">
        <f t="shared" si="106"/>
        <v>46.3</v>
      </c>
      <c r="P303" s="159">
        <f t="shared" si="106"/>
        <v>34</v>
      </c>
      <c r="Q303" s="159">
        <f t="shared" si="100"/>
        <v>356.7</v>
      </c>
      <c r="R303" s="159">
        <v>322.7</v>
      </c>
      <c r="S303" s="331">
        <f t="shared" si="101"/>
        <v>110.53610164239231</v>
      </c>
      <c r="T303" s="159">
        <v>905</v>
      </c>
      <c r="U303" s="162">
        <f t="shared" si="91"/>
        <v>39.414364640883974</v>
      </c>
      <c r="V303" s="245"/>
    </row>
    <row r="304" spans="1:22" ht="13.5" customHeight="1" x14ac:dyDescent="0.2">
      <c r="A304" s="157"/>
      <c r="B304" s="146"/>
      <c r="C304" s="688"/>
      <c r="D304" s="153" t="s">
        <v>75</v>
      </c>
      <c r="E304" s="159">
        <f t="shared" ref="E304:P304" si="107">+E301-E305</f>
        <v>106.10000000000001</v>
      </c>
      <c r="F304" s="159">
        <f t="shared" si="107"/>
        <v>7</v>
      </c>
      <c r="G304" s="159">
        <f t="shared" si="107"/>
        <v>8.2000000000000011</v>
      </c>
      <c r="H304" s="159">
        <f t="shared" si="107"/>
        <v>15.400000000000002</v>
      </c>
      <c r="I304" s="159">
        <f t="shared" si="107"/>
        <v>31.1</v>
      </c>
      <c r="J304" s="159">
        <f t="shared" si="107"/>
        <v>14.299999999999999</v>
      </c>
      <c r="K304" s="159">
        <f t="shared" si="107"/>
        <v>17.8</v>
      </c>
      <c r="L304" s="159">
        <f t="shared" si="107"/>
        <v>2</v>
      </c>
      <c r="M304" s="159">
        <f t="shared" si="107"/>
        <v>44</v>
      </c>
      <c r="N304" s="159">
        <f t="shared" si="107"/>
        <v>77.7</v>
      </c>
      <c r="O304" s="159">
        <f t="shared" si="107"/>
        <v>72</v>
      </c>
      <c r="P304" s="159">
        <f t="shared" si="107"/>
        <v>52.2</v>
      </c>
      <c r="Q304" s="159">
        <f t="shared" si="100"/>
        <v>447.8</v>
      </c>
      <c r="R304" s="159">
        <v>338.50000000000006</v>
      </c>
      <c r="S304" s="331">
        <f t="shared" si="101"/>
        <v>132.28951255539141</v>
      </c>
      <c r="T304" s="159">
        <v>1008.8000000000002</v>
      </c>
      <c r="U304" s="162">
        <f t="shared" si="91"/>
        <v>44.389373513084848</v>
      </c>
      <c r="V304" s="245"/>
    </row>
    <row r="305" spans="1:22" ht="13.5" customHeight="1" x14ac:dyDescent="0.2">
      <c r="A305" s="157"/>
      <c r="B305" s="146"/>
      <c r="C305" s="688"/>
      <c r="D305" s="153" t="s">
        <v>76</v>
      </c>
      <c r="E305" s="159">
        <v>4.5999999999999996</v>
      </c>
      <c r="F305" s="159">
        <v>8.5</v>
      </c>
      <c r="G305" s="159">
        <v>4.0999999999999996</v>
      </c>
      <c r="H305" s="159">
        <v>11.7</v>
      </c>
      <c r="I305" s="159">
        <v>17.600000000000001</v>
      </c>
      <c r="J305" s="159">
        <v>8.1</v>
      </c>
      <c r="K305" s="159">
        <v>13.3</v>
      </c>
      <c r="L305" s="159">
        <v>7.9</v>
      </c>
      <c r="M305" s="159">
        <v>12.2</v>
      </c>
      <c r="N305" s="159">
        <v>15.5</v>
      </c>
      <c r="O305" s="159">
        <v>11.3</v>
      </c>
      <c r="P305" s="159">
        <v>14.3</v>
      </c>
      <c r="Q305" s="159">
        <f t="shared" si="100"/>
        <v>129.10000000000002</v>
      </c>
      <c r="R305" s="159">
        <v>125.5</v>
      </c>
      <c r="S305" s="331">
        <f t="shared" si="101"/>
        <v>102.86852589641435</v>
      </c>
      <c r="T305" s="159">
        <v>484.6</v>
      </c>
      <c r="U305" s="162">
        <f t="shared" si="91"/>
        <v>26.640528270738756</v>
      </c>
      <c r="V305" s="245"/>
    </row>
    <row r="306" spans="1:22" ht="13.5" customHeight="1" thickBot="1" x14ac:dyDescent="0.25">
      <c r="A306" s="157"/>
      <c r="B306" s="146"/>
      <c r="C306" s="689"/>
      <c r="D306" s="155" t="s">
        <v>77</v>
      </c>
      <c r="E306" s="160">
        <v>10.5</v>
      </c>
      <c r="F306" s="160">
        <v>15.3</v>
      </c>
      <c r="G306" s="160">
        <v>12.4</v>
      </c>
      <c r="H306" s="160">
        <v>28.6</v>
      </c>
      <c r="I306" s="160">
        <v>46.6</v>
      </c>
      <c r="J306" s="160">
        <v>20.100000000000001</v>
      </c>
      <c r="K306" s="160">
        <v>20.8</v>
      </c>
      <c r="L306" s="160">
        <v>14.4</v>
      </c>
      <c r="M306" s="160">
        <v>31.2</v>
      </c>
      <c r="N306" s="160">
        <v>39.700000000000003</v>
      </c>
      <c r="O306" s="160">
        <v>31.1</v>
      </c>
      <c r="P306" s="160">
        <v>29</v>
      </c>
      <c r="Q306" s="160">
        <f t="shared" si="100"/>
        <v>299.70000000000005</v>
      </c>
      <c r="R306" s="160">
        <v>241.1</v>
      </c>
      <c r="S306" s="333">
        <f t="shared" si="101"/>
        <v>124.30526752384905</v>
      </c>
      <c r="T306" s="160">
        <v>1142.1999999999998</v>
      </c>
      <c r="U306" s="168">
        <f t="shared" si="91"/>
        <v>26.238837331465604</v>
      </c>
      <c r="V306" s="245"/>
    </row>
    <row r="307" spans="1:22" ht="13.5" customHeight="1" x14ac:dyDescent="0.2">
      <c r="A307" s="157"/>
      <c r="B307" s="146"/>
      <c r="C307" s="687" t="s">
        <v>110</v>
      </c>
      <c r="D307" s="151" t="s">
        <v>72</v>
      </c>
      <c r="E307" s="158">
        <v>0.8</v>
      </c>
      <c r="F307" s="158">
        <v>0.9</v>
      </c>
      <c r="G307" s="158">
        <v>17.5</v>
      </c>
      <c r="H307" s="158">
        <v>18.100000000000001</v>
      </c>
      <c r="I307" s="158">
        <v>15.5</v>
      </c>
      <c r="J307" s="158">
        <v>20.6</v>
      </c>
      <c r="K307" s="158">
        <v>41.2</v>
      </c>
      <c r="L307" s="158">
        <v>0.9</v>
      </c>
      <c r="M307" s="158">
        <v>0.9</v>
      </c>
      <c r="N307" s="158">
        <v>1.1000000000000001</v>
      </c>
      <c r="O307" s="158">
        <v>0.9</v>
      </c>
      <c r="P307" s="158">
        <v>0.3</v>
      </c>
      <c r="Q307" s="158">
        <f t="shared" si="100"/>
        <v>118.70000000000002</v>
      </c>
      <c r="R307" s="158">
        <v>136.29999999999998</v>
      </c>
      <c r="S307" s="332">
        <f t="shared" si="101"/>
        <v>87.087307410124751</v>
      </c>
      <c r="T307" s="158">
        <v>190.4</v>
      </c>
      <c r="U307" s="167">
        <f t="shared" si="91"/>
        <v>62.342436974789926</v>
      </c>
      <c r="V307" s="245"/>
    </row>
    <row r="308" spans="1:22" ht="13.5" customHeight="1" x14ac:dyDescent="0.2">
      <c r="A308" s="157"/>
      <c r="B308" s="146"/>
      <c r="C308" s="688"/>
      <c r="D308" s="153" t="s">
        <v>73</v>
      </c>
      <c r="E308" s="159">
        <v>0.2</v>
      </c>
      <c r="F308" s="159">
        <v>0.2</v>
      </c>
      <c r="G308" s="159">
        <v>2.2999999999999998</v>
      </c>
      <c r="H308" s="159">
        <v>1.6</v>
      </c>
      <c r="I308" s="159">
        <v>3.1</v>
      </c>
      <c r="J308" s="159">
        <v>2.9</v>
      </c>
      <c r="K308" s="159">
        <v>2.5</v>
      </c>
      <c r="L308" s="159">
        <v>0.2</v>
      </c>
      <c r="M308" s="159">
        <v>0.2</v>
      </c>
      <c r="N308" s="159">
        <v>0.3</v>
      </c>
      <c r="O308" s="159">
        <v>0.1</v>
      </c>
      <c r="P308" s="159">
        <v>0</v>
      </c>
      <c r="Q308" s="159">
        <f t="shared" si="100"/>
        <v>13.6</v>
      </c>
      <c r="R308" s="159">
        <v>13.600000000000001</v>
      </c>
      <c r="S308" s="331">
        <f t="shared" si="101"/>
        <v>99.999999999999986</v>
      </c>
      <c r="T308" s="159">
        <v>24.900000000000002</v>
      </c>
      <c r="U308" s="162">
        <f t="shared" si="91"/>
        <v>54.618473895582319</v>
      </c>
      <c r="V308" s="245"/>
    </row>
    <row r="309" spans="1:22" ht="13.5" customHeight="1" x14ac:dyDescent="0.2">
      <c r="A309" s="157"/>
      <c r="B309" s="146"/>
      <c r="C309" s="688"/>
      <c r="D309" s="153" t="s">
        <v>74</v>
      </c>
      <c r="E309" s="159">
        <f t="shared" ref="E309:P309" si="108">+E307-E308</f>
        <v>0.60000000000000009</v>
      </c>
      <c r="F309" s="159">
        <f t="shared" si="108"/>
        <v>0.7</v>
      </c>
      <c r="G309" s="159">
        <f t="shared" si="108"/>
        <v>15.2</v>
      </c>
      <c r="H309" s="159">
        <f t="shared" si="108"/>
        <v>16.5</v>
      </c>
      <c r="I309" s="159">
        <f t="shared" si="108"/>
        <v>12.4</v>
      </c>
      <c r="J309" s="159">
        <f t="shared" si="108"/>
        <v>17.700000000000003</v>
      </c>
      <c r="K309" s="159">
        <f t="shared" si="108"/>
        <v>38.700000000000003</v>
      </c>
      <c r="L309" s="159">
        <f t="shared" si="108"/>
        <v>0.7</v>
      </c>
      <c r="M309" s="159">
        <f t="shared" si="108"/>
        <v>0.7</v>
      </c>
      <c r="N309" s="159">
        <f t="shared" si="108"/>
        <v>0.8</v>
      </c>
      <c r="O309" s="159">
        <f t="shared" si="108"/>
        <v>0.8</v>
      </c>
      <c r="P309" s="159">
        <f t="shared" si="108"/>
        <v>0.3</v>
      </c>
      <c r="Q309" s="159">
        <f t="shared" si="100"/>
        <v>105.10000000000001</v>
      </c>
      <c r="R309" s="159">
        <v>122.69999999999999</v>
      </c>
      <c r="S309" s="331">
        <f t="shared" si="101"/>
        <v>85.656071719641417</v>
      </c>
      <c r="T309" s="159">
        <v>165.49999999999997</v>
      </c>
      <c r="U309" s="162">
        <f t="shared" si="91"/>
        <v>63.504531722054395</v>
      </c>
      <c r="V309" s="245"/>
    </row>
    <row r="310" spans="1:22" ht="13.5" customHeight="1" x14ac:dyDescent="0.2">
      <c r="A310" s="157"/>
      <c r="B310" s="146"/>
      <c r="C310" s="688"/>
      <c r="D310" s="153" t="s">
        <v>75</v>
      </c>
      <c r="E310" s="159">
        <f t="shared" ref="E310:P310" si="109">+E307-E311</f>
        <v>0.60000000000000009</v>
      </c>
      <c r="F310" s="159">
        <f t="shared" si="109"/>
        <v>0.4</v>
      </c>
      <c r="G310" s="159">
        <f t="shared" si="109"/>
        <v>16.8</v>
      </c>
      <c r="H310" s="159">
        <f t="shared" si="109"/>
        <v>17</v>
      </c>
      <c r="I310" s="159">
        <f t="shared" si="109"/>
        <v>14.3</v>
      </c>
      <c r="J310" s="159">
        <f t="shared" si="109"/>
        <v>19</v>
      </c>
      <c r="K310" s="159">
        <f t="shared" si="109"/>
        <v>40.800000000000004</v>
      </c>
      <c r="L310" s="159">
        <f t="shared" si="109"/>
        <v>0.8</v>
      </c>
      <c r="M310" s="159">
        <f t="shared" si="109"/>
        <v>0.7</v>
      </c>
      <c r="N310" s="159">
        <f t="shared" si="109"/>
        <v>0.8</v>
      </c>
      <c r="O310" s="159">
        <f t="shared" si="109"/>
        <v>0.60000000000000009</v>
      </c>
      <c r="P310" s="159">
        <f t="shared" si="109"/>
        <v>0.19999999999999998</v>
      </c>
      <c r="Q310" s="159">
        <f t="shared" si="100"/>
        <v>112</v>
      </c>
      <c r="R310" s="159">
        <v>130.40000000000003</v>
      </c>
      <c r="S310" s="331">
        <f t="shared" si="101"/>
        <v>85.889570552147219</v>
      </c>
      <c r="T310" s="159">
        <v>181.6</v>
      </c>
      <c r="U310" s="162">
        <f t="shared" si="91"/>
        <v>61.674008810572687</v>
      </c>
      <c r="V310" s="245"/>
    </row>
    <row r="311" spans="1:22" ht="13.5" customHeight="1" x14ac:dyDescent="0.2">
      <c r="A311" s="157"/>
      <c r="B311" s="146"/>
      <c r="C311" s="688"/>
      <c r="D311" s="153" t="s">
        <v>76</v>
      </c>
      <c r="E311" s="159">
        <v>0.2</v>
      </c>
      <c r="F311" s="159">
        <v>0.5</v>
      </c>
      <c r="G311" s="159">
        <v>0.7</v>
      </c>
      <c r="H311" s="159">
        <v>1.1000000000000001</v>
      </c>
      <c r="I311" s="159">
        <v>1.2</v>
      </c>
      <c r="J311" s="159">
        <v>1.6</v>
      </c>
      <c r="K311" s="159">
        <v>0.4</v>
      </c>
      <c r="L311" s="159">
        <v>0.1</v>
      </c>
      <c r="M311" s="159">
        <v>0.2</v>
      </c>
      <c r="N311" s="159">
        <v>0.3</v>
      </c>
      <c r="O311" s="159">
        <v>0.3</v>
      </c>
      <c r="P311" s="159">
        <v>0.1</v>
      </c>
      <c r="Q311" s="159">
        <f t="shared" si="100"/>
        <v>6.7</v>
      </c>
      <c r="R311" s="159">
        <v>5.8999999999999995</v>
      </c>
      <c r="S311" s="331">
        <f t="shared" si="101"/>
        <v>113.55932203389831</v>
      </c>
      <c r="T311" s="159">
        <v>8.7999999999999989</v>
      </c>
      <c r="U311" s="162">
        <f t="shared" si="91"/>
        <v>76.13636363636364</v>
      </c>
      <c r="V311" s="245"/>
    </row>
    <row r="312" spans="1:22" ht="13.5" customHeight="1" thickBot="1" x14ac:dyDescent="0.25">
      <c r="A312" s="157"/>
      <c r="B312" s="146"/>
      <c r="C312" s="689"/>
      <c r="D312" s="155" t="s">
        <v>77</v>
      </c>
      <c r="E312" s="160">
        <v>0.2</v>
      </c>
      <c r="F312" s="160">
        <v>0.5</v>
      </c>
      <c r="G312" s="160">
        <v>0.7</v>
      </c>
      <c r="H312" s="160">
        <v>1.1000000000000001</v>
      </c>
      <c r="I312" s="160">
        <v>1.2</v>
      </c>
      <c r="J312" s="160">
        <v>1.6</v>
      </c>
      <c r="K312" s="160">
        <v>0.4</v>
      </c>
      <c r="L312" s="160">
        <v>0.1</v>
      </c>
      <c r="M312" s="160">
        <v>0.5</v>
      </c>
      <c r="N312" s="160">
        <v>0.3</v>
      </c>
      <c r="O312" s="160">
        <v>0.3</v>
      </c>
      <c r="P312" s="160">
        <v>0.1</v>
      </c>
      <c r="Q312" s="160">
        <f t="shared" si="100"/>
        <v>7</v>
      </c>
      <c r="R312" s="160">
        <v>6.3</v>
      </c>
      <c r="S312" s="333">
        <f t="shared" si="101"/>
        <v>111.11111111111111</v>
      </c>
      <c r="T312" s="160">
        <v>9.5</v>
      </c>
      <c r="U312" s="168">
        <f t="shared" si="91"/>
        <v>73.68421052631578</v>
      </c>
      <c r="V312" s="245"/>
    </row>
    <row r="313" spans="1:22" ht="13.5" customHeight="1" x14ac:dyDescent="0.2">
      <c r="A313" s="157"/>
      <c r="B313" s="146"/>
      <c r="C313" s="687" t="s">
        <v>111</v>
      </c>
      <c r="D313" s="151" t="s">
        <v>72</v>
      </c>
      <c r="E313" s="158">
        <v>12.4</v>
      </c>
      <c r="F313" s="158">
        <v>18.100000000000001</v>
      </c>
      <c r="G313" s="158">
        <v>11.2</v>
      </c>
      <c r="H313" s="158">
        <v>31</v>
      </c>
      <c r="I313" s="158">
        <v>31.6</v>
      </c>
      <c r="J313" s="158">
        <v>16.7</v>
      </c>
      <c r="K313" s="158">
        <v>19.899999999999999</v>
      </c>
      <c r="L313" s="158">
        <v>13</v>
      </c>
      <c r="M313" s="158">
        <v>10.8</v>
      </c>
      <c r="N313" s="158">
        <v>9.3000000000000007</v>
      </c>
      <c r="O313" s="158">
        <v>7.9</v>
      </c>
      <c r="P313" s="158">
        <v>8.6</v>
      </c>
      <c r="Q313" s="158">
        <f t="shared" si="100"/>
        <v>190.50000000000003</v>
      </c>
      <c r="R313" s="158">
        <v>197.8</v>
      </c>
      <c r="S313" s="332">
        <f t="shared" si="101"/>
        <v>96.309403437815988</v>
      </c>
      <c r="T313" s="158">
        <v>362.99999999999994</v>
      </c>
      <c r="U313" s="167">
        <f t="shared" si="91"/>
        <v>52.479338842975224</v>
      </c>
      <c r="V313" s="245"/>
    </row>
    <row r="314" spans="1:22" ht="13.5" customHeight="1" x14ac:dyDescent="0.2">
      <c r="A314" s="157"/>
      <c r="B314" s="146"/>
      <c r="C314" s="688"/>
      <c r="D314" s="153" t="s">
        <v>73</v>
      </c>
      <c r="E314" s="159">
        <v>0.6</v>
      </c>
      <c r="F314" s="159">
        <v>0.7</v>
      </c>
      <c r="G314" s="159">
        <v>0.8</v>
      </c>
      <c r="H314" s="159">
        <v>1.4</v>
      </c>
      <c r="I314" s="159">
        <v>1.2</v>
      </c>
      <c r="J314" s="159">
        <v>1.1000000000000001</v>
      </c>
      <c r="K314" s="159">
        <v>1.1000000000000001</v>
      </c>
      <c r="L314" s="159">
        <v>1</v>
      </c>
      <c r="M314" s="159">
        <v>0.7</v>
      </c>
      <c r="N314" s="159">
        <v>1.1000000000000001</v>
      </c>
      <c r="O314" s="159">
        <v>0.9</v>
      </c>
      <c r="P314" s="159">
        <v>0.9</v>
      </c>
      <c r="Q314" s="159">
        <f t="shared" si="100"/>
        <v>11.499999999999998</v>
      </c>
      <c r="R314" s="159">
        <v>9.8000000000000007</v>
      </c>
      <c r="S314" s="331">
        <f t="shared" si="101"/>
        <v>117.34693877551017</v>
      </c>
      <c r="T314" s="159">
        <v>16.3</v>
      </c>
      <c r="U314" s="162">
        <f t="shared" si="91"/>
        <v>70.552147239263789</v>
      </c>
      <c r="V314" s="245"/>
    </row>
    <row r="315" spans="1:22" ht="13.5" customHeight="1" x14ac:dyDescent="0.2">
      <c r="A315" s="157"/>
      <c r="B315" s="146"/>
      <c r="C315" s="688"/>
      <c r="D315" s="153" t="s">
        <v>74</v>
      </c>
      <c r="E315" s="159">
        <f t="shared" ref="E315:P315" si="110">+E313-E314</f>
        <v>11.8</v>
      </c>
      <c r="F315" s="159">
        <f t="shared" si="110"/>
        <v>17.400000000000002</v>
      </c>
      <c r="G315" s="159">
        <f t="shared" si="110"/>
        <v>10.399999999999999</v>
      </c>
      <c r="H315" s="159">
        <f t="shared" si="110"/>
        <v>29.6</v>
      </c>
      <c r="I315" s="159">
        <f t="shared" si="110"/>
        <v>30.400000000000002</v>
      </c>
      <c r="J315" s="159">
        <f t="shared" si="110"/>
        <v>15.6</v>
      </c>
      <c r="K315" s="159">
        <f t="shared" si="110"/>
        <v>18.799999999999997</v>
      </c>
      <c r="L315" s="159">
        <f t="shared" si="110"/>
        <v>12</v>
      </c>
      <c r="M315" s="159">
        <f t="shared" si="110"/>
        <v>10.100000000000001</v>
      </c>
      <c r="N315" s="159">
        <f t="shared" si="110"/>
        <v>8.2000000000000011</v>
      </c>
      <c r="O315" s="159">
        <f t="shared" si="110"/>
        <v>7</v>
      </c>
      <c r="P315" s="159">
        <f t="shared" si="110"/>
        <v>7.6999999999999993</v>
      </c>
      <c r="Q315" s="159">
        <f t="shared" si="100"/>
        <v>178.99999999999997</v>
      </c>
      <c r="R315" s="159">
        <v>188.00000000000003</v>
      </c>
      <c r="S315" s="331">
        <f t="shared" si="101"/>
        <v>95.212765957446777</v>
      </c>
      <c r="T315" s="159">
        <v>346.7</v>
      </c>
      <c r="U315" s="162">
        <f t="shared" si="91"/>
        <v>51.629650995096618</v>
      </c>
      <c r="V315" s="245"/>
    </row>
    <row r="316" spans="1:22" ht="13.5" customHeight="1" x14ac:dyDescent="0.2">
      <c r="A316" s="157"/>
      <c r="B316" s="146"/>
      <c r="C316" s="688"/>
      <c r="D316" s="153" t="s">
        <v>75</v>
      </c>
      <c r="E316" s="159">
        <f t="shared" ref="E316:P316" si="111">+E313-E317</f>
        <v>9</v>
      </c>
      <c r="F316" s="159">
        <f t="shared" si="111"/>
        <v>13.600000000000001</v>
      </c>
      <c r="G316" s="159">
        <f t="shared" si="111"/>
        <v>6.7999999999999989</v>
      </c>
      <c r="H316" s="159">
        <f t="shared" si="111"/>
        <v>22</v>
      </c>
      <c r="I316" s="159">
        <f t="shared" si="111"/>
        <v>22.3</v>
      </c>
      <c r="J316" s="159">
        <f t="shared" si="111"/>
        <v>11.7</v>
      </c>
      <c r="K316" s="159">
        <f t="shared" si="111"/>
        <v>13.399999999999999</v>
      </c>
      <c r="L316" s="159">
        <f t="shared" si="111"/>
        <v>7.3</v>
      </c>
      <c r="M316" s="159">
        <f t="shared" si="111"/>
        <v>6.1000000000000005</v>
      </c>
      <c r="N316" s="159">
        <f t="shared" si="111"/>
        <v>6.1000000000000005</v>
      </c>
      <c r="O316" s="159">
        <f t="shared" si="111"/>
        <v>4.3000000000000007</v>
      </c>
      <c r="P316" s="159">
        <f t="shared" si="111"/>
        <v>5.1999999999999993</v>
      </c>
      <c r="Q316" s="159">
        <f t="shared" si="100"/>
        <v>127.8</v>
      </c>
      <c r="R316" s="159">
        <v>138.70000000000002</v>
      </c>
      <c r="S316" s="331">
        <f t="shared" si="101"/>
        <v>92.141312184571007</v>
      </c>
      <c r="T316" s="159">
        <v>284.69999999999993</v>
      </c>
      <c r="U316" s="162">
        <f t="shared" si="91"/>
        <v>44.889357218124353</v>
      </c>
      <c r="V316" s="245"/>
    </row>
    <row r="317" spans="1:22" ht="13.5" customHeight="1" x14ac:dyDescent="0.2">
      <c r="A317" s="157"/>
      <c r="B317" s="146"/>
      <c r="C317" s="688"/>
      <c r="D317" s="153" t="s">
        <v>76</v>
      </c>
      <c r="E317" s="159">
        <v>3.4</v>
      </c>
      <c r="F317" s="159">
        <v>4.5</v>
      </c>
      <c r="G317" s="159">
        <v>4.4000000000000004</v>
      </c>
      <c r="H317" s="159">
        <v>9</v>
      </c>
      <c r="I317" s="159">
        <v>9.3000000000000007</v>
      </c>
      <c r="J317" s="159">
        <v>5</v>
      </c>
      <c r="K317" s="159">
        <v>6.5</v>
      </c>
      <c r="L317" s="159">
        <v>5.7</v>
      </c>
      <c r="M317" s="159">
        <v>4.7</v>
      </c>
      <c r="N317" s="159">
        <v>3.2</v>
      </c>
      <c r="O317" s="159">
        <v>3.6</v>
      </c>
      <c r="P317" s="159">
        <v>3.4</v>
      </c>
      <c r="Q317" s="159">
        <f t="shared" si="100"/>
        <v>62.70000000000001</v>
      </c>
      <c r="R317" s="159">
        <v>59.1</v>
      </c>
      <c r="S317" s="331">
        <f t="shared" si="101"/>
        <v>106.09137055837566</v>
      </c>
      <c r="T317" s="159">
        <v>78.299999999999983</v>
      </c>
      <c r="U317" s="162">
        <f t="shared" si="91"/>
        <v>80.076628352490459</v>
      </c>
      <c r="V317" s="245"/>
    </row>
    <row r="318" spans="1:22" ht="13.5" customHeight="1" thickBot="1" x14ac:dyDescent="0.25">
      <c r="A318" s="157"/>
      <c r="B318" s="146"/>
      <c r="C318" s="689"/>
      <c r="D318" s="155" t="s">
        <v>77</v>
      </c>
      <c r="E318" s="160">
        <v>3.4</v>
      </c>
      <c r="F318" s="160">
        <v>4.5</v>
      </c>
      <c r="G318" s="160">
        <v>4.4000000000000004</v>
      </c>
      <c r="H318" s="160">
        <v>9</v>
      </c>
      <c r="I318" s="160">
        <v>9.3000000000000007</v>
      </c>
      <c r="J318" s="160">
        <v>5</v>
      </c>
      <c r="K318" s="160">
        <v>6.5</v>
      </c>
      <c r="L318" s="160">
        <v>5.7</v>
      </c>
      <c r="M318" s="160">
        <v>4.7</v>
      </c>
      <c r="N318" s="160">
        <v>3.2</v>
      </c>
      <c r="O318" s="160">
        <v>3.6</v>
      </c>
      <c r="P318" s="160">
        <v>3.4</v>
      </c>
      <c r="Q318" s="160">
        <f t="shared" si="100"/>
        <v>62.70000000000001</v>
      </c>
      <c r="R318" s="160">
        <v>59.1</v>
      </c>
      <c r="S318" s="333">
        <f t="shared" si="101"/>
        <v>106.09137055837566</v>
      </c>
      <c r="T318" s="160">
        <v>78.299999999999983</v>
      </c>
      <c r="U318" s="168">
        <f t="shared" si="91"/>
        <v>80.076628352490459</v>
      </c>
      <c r="V318" s="245"/>
    </row>
    <row r="319" spans="1:22" ht="13.5" customHeight="1" x14ac:dyDescent="0.2">
      <c r="A319" s="157"/>
      <c r="B319" s="146"/>
      <c r="C319" s="687" t="s">
        <v>112</v>
      </c>
      <c r="D319" s="151" t="s">
        <v>72</v>
      </c>
      <c r="E319" s="158">
        <v>3.2</v>
      </c>
      <c r="F319" s="158">
        <v>2.6</v>
      </c>
      <c r="G319" s="158">
        <v>2</v>
      </c>
      <c r="H319" s="158">
        <v>7</v>
      </c>
      <c r="I319" s="158">
        <v>7.7</v>
      </c>
      <c r="J319" s="158">
        <v>0.9</v>
      </c>
      <c r="K319" s="158">
        <v>4.5</v>
      </c>
      <c r="L319" s="158">
        <v>3.9</v>
      </c>
      <c r="M319" s="158">
        <v>3.2</v>
      </c>
      <c r="N319" s="158">
        <v>1.6</v>
      </c>
      <c r="O319" s="158">
        <v>1.1000000000000001</v>
      </c>
      <c r="P319" s="158">
        <v>1.8</v>
      </c>
      <c r="Q319" s="158">
        <f t="shared" si="100"/>
        <v>39.5</v>
      </c>
      <c r="R319" s="158">
        <v>44.5</v>
      </c>
      <c r="S319" s="332">
        <f t="shared" si="101"/>
        <v>88.764044943820224</v>
      </c>
      <c r="T319" s="158">
        <v>98.90000000000002</v>
      </c>
      <c r="U319" s="167">
        <f t="shared" si="91"/>
        <v>39.939332659251761</v>
      </c>
      <c r="V319" s="245"/>
    </row>
    <row r="320" spans="1:22" ht="13.5" customHeight="1" x14ac:dyDescent="0.2">
      <c r="A320" s="157"/>
      <c r="B320" s="146"/>
      <c r="C320" s="688"/>
      <c r="D320" s="153" t="s">
        <v>73</v>
      </c>
      <c r="E320" s="159">
        <v>0</v>
      </c>
      <c r="F320" s="159">
        <v>0</v>
      </c>
      <c r="G320" s="159">
        <v>0</v>
      </c>
      <c r="H320" s="159">
        <v>0.1</v>
      </c>
      <c r="I320" s="159">
        <v>0.1</v>
      </c>
      <c r="J320" s="159">
        <v>0</v>
      </c>
      <c r="K320" s="159">
        <v>0</v>
      </c>
      <c r="L320" s="159">
        <v>0</v>
      </c>
      <c r="M320" s="159">
        <v>0</v>
      </c>
      <c r="N320" s="159">
        <v>0</v>
      </c>
      <c r="O320" s="159">
        <v>0</v>
      </c>
      <c r="P320" s="159">
        <v>0</v>
      </c>
      <c r="Q320" s="159">
        <f t="shared" si="100"/>
        <v>0.2</v>
      </c>
      <c r="R320" s="159">
        <v>0.6</v>
      </c>
      <c r="S320" s="331">
        <f t="shared" si="101"/>
        <v>33.333333333333336</v>
      </c>
      <c r="T320" s="159">
        <v>2.4000000000000004</v>
      </c>
      <c r="U320" s="162">
        <f t="shared" si="91"/>
        <v>8.3333333333333321</v>
      </c>
      <c r="V320" s="245"/>
    </row>
    <row r="321" spans="1:22" ht="13.5" customHeight="1" x14ac:dyDescent="0.2">
      <c r="A321" s="157"/>
      <c r="B321" s="146"/>
      <c r="C321" s="688"/>
      <c r="D321" s="153" t="s">
        <v>74</v>
      </c>
      <c r="E321" s="159">
        <f t="shared" ref="E321:P321" si="112">+E319-E320</f>
        <v>3.2</v>
      </c>
      <c r="F321" s="159">
        <f t="shared" si="112"/>
        <v>2.6</v>
      </c>
      <c r="G321" s="159">
        <f t="shared" si="112"/>
        <v>2</v>
      </c>
      <c r="H321" s="159">
        <f t="shared" si="112"/>
        <v>6.9</v>
      </c>
      <c r="I321" s="159">
        <f t="shared" si="112"/>
        <v>7.6000000000000005</v>
      </c>
      <c r="J321" s="159">
        <f t="shared" si="112"/>
        <v>0.9</v>
      </c>
      <c r="K321" s="159">
        <f t="shared" si="112"/>
        <v>4.5</v>
      </c>
      <c r="L321" s="159">
        <f t="shared" si="112"/>
        <v>3.9</v>
      </c>
      <c r="M321" s="159">
        <f t="shared" si="112"/>
        <v>3.2</v>
      </c>
      <c r="N321" s="159">
        <f t="shared" si="112"/>
        <v>1.6</v>
      </c>
      <c r="O321" s="159">
        <f t="shared" si="112"/>
        <v>1.1000000000000001</v>
      </c>
      <c r="P321" s="159">
        <f t="shared" si="112"/>
        <v>1.8</v>
      </c>
      <c r="Q321" s="159">
        <f t="shared" si="100"/>
        <v>39.299999999999997</v>
      </c>
      <c r="R321" s="159">
        <v>43.899999999999991</v>
      </c>
      <c r="S321" s="331">
        <f t="shared" si="101"/>
        <v>89.521640091116183</v>
      </c>
      <c r="T321" s="159">
        <v>96.500000000000028</v>
      </c>
      <c r="U321" s="162">
        <f t="shared" si="91"/>
        <v>40.725388601036258</v>
      </c>
      <c r="V321" s="245"/>
    </row>
    <row r="322" spans="1:22" ht="13.5" customHeight="1" x14ac:dyDescent="0.2">
      <c r="A322" s="157"/>
      <c r="B322" s="146"/>
      <c r="C322" s="688"/>
      <c r="D322" s="153" t="s">
        <v>75</v>
      </c>
      <c r="E322" s="159">
        <f t="shared" ref="E322:P322" si="113">+E319-E323</f>
        <v>3.1</v>
      </c>
      <c r="F322" s="159">
        <f t="shared" si="113"/>
        <v>2.5</v>
      </c>
      <c r="G322" s="159">
        <f t="shared" si="113"/>
        <v>1.9</v>
      </c>
      <c r="H322" s="159">
        <f t="shared" si="113"/>
        <v>6.8</v>
      </c>
      <c r="I322" s="159">
        <f t="shared" si="113"/>
        <v>7.5</v>
      </c>
      <c r="J322" s="159">
        <f t="shared" si="113"/>
        <v>0.8</v>
      </c>
      <c r="K322" s="159">
        <f t="shared" si="113"/>
        <v>4.4000000000000004</v>
      </c>
      <c r="L322" s="159">
        <f t="shared" si="113"/>
        <v>3.8</v>
      </c>
      <c r="M322" s="159">
        <f t="shared" si="113"/>
        <v>3.1</v>
      </c>
      <c r="N322" s="159">
        <f t="shared" si="113"/>
        <v>1.5</v>
      </c>
      <c r="O322" s="159">
        <f t="shared" si="113"/>
        <v>1</v>
      </c>
      <c r="P322" s="159">
        <f t="shared" si="113"/>
        <v>1.7</v>
      </c>
      <c r="Q322" s="159">
        <f t="shared" si="100"/>
        <v>38.1</v>
      </c>
      <c r="R322" s="159">
        <v>42.9</v>
      </c>
      <c r="S322" s="331">
        <f t="shared" si="101"/>
        <v>88.811188811188813</v>
      </c>
      <c r="T322" s="159">
        <v>96.300000000000011</v>
      </c>
      <c r="U322" s="162">
        <f t="shared" si="91"/>
        <v>39.563862928348911</v>
      </c>
      <c r="V322" s="245"/>
    </row>
    <row r="323" spans="1:22" ht="13.5" customHeight="1" x14ac:dyDescent="0.2">
      <c r="A323" s="157"/>
      <c r="B323" s="146"/>
      <c r="C323" s="688"/>
      <c r="D323" s="153" t="s">
        <v>76</v>
      </c>
      <c r="E323" s="159">
        <v>0.1</v>
      </c>
      <c r="F323" s="159">
        <v>0.1</v>
      </c>
      <c r="G323" s="159">
        <v>0.1</v>
      </c>
      <c r="H323" s="159">
        <v>0.2</v>
      </c>
      <c r="I323" s="159">
        <v>0.2</v>
      </c>
      <c r="J323" s="159">
        <v>0.1</v>
      </c>
      <c r="K323" s="159">
        <v>0.1</v>
      </c>
      <c r="L323" s="159">
        <v>0.1</v>
      </c>
      <c r="M323" s="159">
        <v>0.1</v>
      </c>
      <c r="N323" s="159">
        <v>0.1</v>
      </c>
      <c r="O323" s="159">
        <v>0.1</v>
      </c>
      <c r="P323" s="159">
        <v>0.1</v>
      </c>
      <c r="Q323" s="159">
        <f t="shared" si="100"/>
        <v>1.4000000000000001</v>
      </c>
      <c r="R323" s="159">
        <v>1.6000000000000003</v>
      </c>
      <c r="S323" s="331">
        <f t="shared" si="101"/>
        <v>87.499999999999986</v>
      </c>
      <c r="T323" s="159">
        <v>2.6000000000000005</v>
      </c>
      <c r="U323" s="162">
        <f t="shared" si="91"/>
        <v>53.846153846153847</v>
      </c>
      <c r="V323" s="245"/>
    </row>
    <row r="324" spans="1:22" ht="13.5" customHeight="1" thickBot="1" x14ac:dyDescent="0.25">
      <c r="A324" s="157"/>
      <c r="B324" s="146"/>
      <c r="C324" s="689"/>
      <c r="D324" s="155" t="s">
        <v>77</v>
      </c>
      <c r="E324" s="160">
        <v>0.1</v>
      </c>
      <c r="F324" s="160">
        <v>0.1</v>
      </c>
      <c r="G324" s="160">
        <v>0.1</v>
      </c>
      <c r="H324" s="160">
        <v>0.2</v>
      </c>
      <c r="I324" s="160">
        <v>0.2</v>
      </c>
      <c r="J324" s="160">
        <v>0.1</v>
      </c>
      <c r="K324" s="160">
        <v>0.1</v>
      </c>
      <c r="L324" s="160">
        <v>0.1</v>
      </c>
      <c r="M324" s="160">
        <v>0.1</v>
      </c>
      <c r="N324" s="160">
        <v>0.1</v>
      </c>
      <c r="O324" s="160">
        <v>0.1</v>
      </c>
      <c r="P324" s="160">
        <v>0.1</v>
      </c>
      <c r="Q324" s="160">
        <f t="shared" si="100"/>
        <v>1.4000000000000001</v>
      </c>
      <c r="R324" s="160">
        <v>1.6000000000000003</v>
      </c>
      <c r="S324" s="333">
        <f t="shared" si="101"/>
        <v>87.499999999999986</v>
      </c>
      <c r="T324" s="160">
        <v>2.6000000000000005</v>
      </c>
      <c r="U324" s="168">
        <f t="shared" si="91"/>
        <v>53.846153846153847</v>
      </c>
      <c r="V324" s="245"/>
    </row>
    <row r="325" spans="1:22" ht="13.5" customHeight="1" x14ac:dyDescent="0.2">
      <c r="A325" s="157"/>
      <c r="B325" s="146"/>
      <c r="C325" s="687" t="s">
        <v>290</v>
      </c>
      <c r="D325" s="151" t="s">
        <v>72</v>
      </c>
      <c r="E325" s="158">
        <v>8.6</v>
      </c>
      <c r="F325" s="158">
        <v>11.3</v>
      </c>
      <c r="G325" s="158">
        <v>7.7</v>
      </c>
      <c r="H325" s="158">
        <v>28.8</v>
      </c>
      <c r="I325" s="158">
        <v>25.3</v>
      </c>
      <c r="J325" s="158">
        <v>2.2000000000000002</v>
      </c>
      <c r="K325" s="158">
        <v>9.6999999999999993</v>
      </c>
      <c r="L325" s="158">
        <v>6</v>
      </c>
      <c r="M325" s="158">
        <v>3.3</v>
      </c>
      <c r="N325" s="158">
        <v>2.6</v>
      </c>
      <c r="O325" s="158">
        <v>1.5</v>
      </c>
      <c r="P325" s="158">
        <v>3.1</v>
      </c>
      <c r="Q325" s="158">
        <f t="shared" si="100"/>
        <v>110.1</v>
      </c>
      <c r="R325" s="158">
        <v>132.30000000000001</v>
      </c>
      <c r="S325" s="332">
        <f t="shared" si="101"/>
        <v>83.219954648526056</v>
      </c>
      <c r="T325" s="158">
        <v>199.70000000000002</v>
      </c>
      <c r="U325" s="167">
        <f t="shared" ref="U325:U388" si="114">IF(Q325=0,"－",Q325/T325*100)</f>
        <v>55.132699048572853</v>
      </c>
      <c r="V325" s="245"/>
    </row>
    <row r="326" spans="1:22" ht="13.5" customHeight="1" x14ac:dyDescent="0.2">
      <c r="A326" s="157"/>
      <c r="B326" s="146"/>
      <c r="C326" s="688"/>
      <c r="D326" s="153" t="s">
        <v>73</v>
      </c>
      <c r="E326" s="159">
        <v>0.3</v>
      </c>
      <c r="F326" s="159">
        <v>0.3</v>
      </c>
      <c r="G326" s="159">
        <v>0.2</v>
      </c>
      <c r="H326" s="159">
        <v>0.8</v>
      </c>
      <c r="I326" s="159">
        <v>0.7</v>
      </c>
      <c r="J326" s="159">
        <v>0.1</v>
      </c>
      <c r="K326" s="159">
        <v>0.3</v>
      </c>
      <c r="L326" s="159">
        <v>0.2</v>
      </c>
      <c r="M326" s="159">
        <v>0.1</v>
      </c>
      <c r="N326" s="159">
        <v>0.1</v>
      </c>
      <c r="O326" s="159">
        <v>0.1</v>
      </c>
      <c r="P326" s="159">
        <v>0.1</v>
      </c>
      <c r="Q326" s="159">
        <f t="shared" si="100"/>
        <v>3.3000000000000003</v>
      </c>
      <c r="R326" s="159">
        <v>3.9000000000000004</v>
      </c>
      <c r="S326" s="331">
        <f t="shared" si="101"/>
        <v>84.615384615384613</v>
      </c>
      <c r="T326" s="159">
        <v>12.700000000000001</v>
      </c>
      <c r="U326" s="162">
        <f t="shared" si="114"/>
        <v>25.984251968503933</v>
      </c>
      <c r="V326" s="245"/>
    </row>
    <row r="327" spans="1:22" ht="13.5" customHeight="1" x14ac:dyDescent="0.2">
      <c r="A327" s="157"/>
      <c r="B327" s="146"/>
      <c r="C327" s="688"/>
      <c r="D327" s="153" t="s">
        <v>74</v>
      </c>
      <c r="E327" s="159">
        <f t="shared" ref="E327:P327" si="115">+E325-E326</f>
        <v>8.2999999999999989</v>
      </c>
      <c r="F327" s="159">
        <f t="shared" si="115"/>
        <v>11</v>
      </c>
      <c r="G327" s="159">
        <f t="shared" si="115"/>
        <v>7.5</v>
      </c>
      <c r="H327" s="159">
        <f t="shared" si="115"/>
        <v>28</v>
      </c>
      <c r="I327" s="159">
        <f t="shared" si="115"/>
        <v>24.6</v>
      </c>
      <c r="J327" s="159">
        <f t="shared" si="115"/>
        <v>2.1</v>
      </c>
      <c r="K327" s="159">
        <f t="shared" si="115"/>
        <v>9.3999999999999986</v>
      </c>
      <c r="L327" s="159">
        <f t="shared" si="115"/>
        <v>5.8</v>
      </c>
      <c r="M327" s="159">
        <f t="shared" si="115"/>
        <v>3.1999999999999997</v>
      </c>
      <c r="N327" s="159">
        <f t="shared" si="115"/>
        <v>2.5</v>
      </c>
      <c r="O327" s="159">
        <f t="shared" si="115"/>
        <v>1.4</v>
      </c>
      <c r="P327" s="159">
        <f t="shared" si="115"/>
        <v>3</v>
      </c>
      <c r="Q327" s="159">
        <f t="shared" si="100"/>
        <v>106.80000000000001</v>
      </c>
      <c r="R327" s="159">
        <v>128.4</v>
      </c>
      <c r="S327" s="331">
        <f t="shared" si="101"/>
        <v>83.177570093457959</v>
      </c>
      <c r="T327" s="159">
        <v>187.00000000000003</v>
      </c>
      <c r="U327" s="162">
        <f t="shared" si="114"/>
        <v>57.112299465240632</v>
      </c>
      <c r="V327" s="245"/>
    </row>
    <row r="328" spans="1:22" ht="13.5" customHeight="1" x14ac:dyDescent="0.2">
      <c r="A328" s="157"/>
      <c r="B328" s="146"/>
      <c r="C328" s="688"/>
      <c r="D328" s="153" t="s">
        <v>75</v>
      </c>
      <c r="E328" s="159">
        <f t="shared" ref="E328:P328" si="116">+E325-E329</f>
        <v>8.5</v>
      </c>
      <c r="F328" s="159">
        <f t="shared" si="116"/>
        <v>10.9</v>
      </c>
      <c r="G328" s="159">
        <f t="shared" si="116"/>
        <v>7.5</v>
      </c>
      <c r="H328" s="159">
        <f t="shared" si="116"/>
        <v>27.7</v>
      </c>
      <c r="I328" s="159">
        <f t="shared" si="116"/>
        <v>23.7</v>
      </c>
      <c r="J328" s="159">
        <f t="shared" si="116"/>
        <v>2.2000000000000002</v>
      </c>
      <c r="K328" s="159">
        <f t="shared" si="116"/>
        <v>9.5</v>
      </c>
      <c r="L328" s="159">
        <f t="shared" si="116"/>
        <v>5.9</v>
      </c>
      <c r="M328" s="159">
        <f t="shared" si="116"/>
        <v>3.1999999999999997</v>
      </c>
      <c r="N328" s="159">
        <f t="shared" si="116"/>
        <v>2.6</v>
      </c>
      <c r="O328" s="159">
        <f t="shared" si="116"/>
        <v>1.5</v>
      </c>
      <c r="P328" s="159">
        <f t="shared" si="116"/>
        <v>3.1</v>
      </c>
      <c r="Q328" s="159">
        <f t="shared" si="100"/>
        <v>106.3</v>
      </c>
      <c r="R328" s="159">
        <v>128.30000000000001</v>
      </c>
      <c r="S328" s="331">
        <f t="shared" si="101"/>
        <v>82.852689010132494</v>
      </c>
      <c r="T328" s="159">
        <v>192.7</v>
      </c>
      <c r="U328" s="162">
        <f t="shared" si="114"/>
        <v>55.163466528282299</v>
      </c>
      <c r="V328" s="245"/>
    </row>
    <row r="329" spans="1:22" ht="13.5" customHeight="1" x14ac:dyDescent="0.2">
      <c r="A329" s="157"/>
      <c r="B329" s="146"/>
      <c r="C329" s="688"/>
      <c r="D329" s="153" t="s">
        <v>76</v>
      </c>
      <c r="E329" s="159">
        <v>0.1</v>
      </c>
      <c r="F329" s="159">
        <v>0.4</v>
      </c>
      <c r="G329" s="159">
        <v>0.2</v>
      </c>
      <c r="H329" s="159">
        <v>1.1000000000000001</v>
      </c>
      <c r="I329" s="159">
        <v>1.6</v>
      </c>
      <c r="J329" s="159">
        <v>0</v>
      </c>
      <c r="K329" s="159">
        <v>0.2</v>
      </c>
      <c r="L329" s="159">
        <v>0.1</v>
      </c>
      <c r="M329" s="159">
        <v>0.1</v>
      </c>
      <c r="N329" s="159">
        <v>0</v>
      </c>
      <c r="O329" s="159">
        <v>0</v>
      </c>
      <c r="P329" s="159">
        <v>0</v>
      </c>
      <c r="Q329" s="159">
        <f t="shared" si="100"/>
        <v>3.8000000000000007</v>
      </c>
      <c r="R329" s="159">
        <v>4.0000000000000018</v>
      </c>
      <c r="S329" s="331">
        <f t="shared" si="101"/>
        <v>94.999999999999972</v>
      </c>
      <c r="T329" s="159">
        <v>7</v>
      </c>
      <c r="U329" s="162">
        <f t="shared" si="114"/>
        <v>54.285714285714292</v>
      </c>
      <c r="V329" s="245"/>
    </row>
    <row r="330" spans="1:22" ht="13.5" customHeight="1" thickBot="1" x14ac:dyDescent="0.25">
      <c r="A330" s="157"/>
      <c r="B330" s="146"/>
      <c r="C330" s="689"/>
      <c r="D330" s="155" t="s">
        <v>77</v>
      </c>
      <c r="E330" s="160">
        <v>0.2</v>
      </c>
      <c r="F330" s="160">
        <v>0.9</v>
      </c>
      <c r="G330" s="160">
        <v>0.4</v>
      </c>
      <c r="H330" s="160">
        <v>2.2000000000000002</v>
      </c>
      <c r="I330" s="160">
        <v>3</v>
      </c>
      <c r="J330" s="160">
        <v>0.1</v>
      </c>
      <c r="K330" s="160">
        <v>0.6</v>
      </c>
      <c r="L330" s="160">
        <v>0.2</v>
      </c>
      <c r="M330" s="160">
        <v>0.1</v>
      </c>
      <c r="N330" s="160">
        <v>0</v>
      </c>
      <c r="O330" s="160">
        <v>0</v>
      </c>
      <c r="P330" s="160">
        <v>0.1</v>
      </c>
      <c r="Q330" s="160">
        <f t="shared" si="100"/>
        <v>7.7999999999999989</v>
      </c>
      <c r="R330" s="160">
        <v>7.8</v>
      </c>
      <c r="S330" s="333">
        <f t="shared" si="101"/>
        <v>99.999999999999986</v>
      </c>
      <c r="T330" s="160">
        <v>13.4</v>
      </c>
      <c r="U330" s="168">
        <f t="shared" si="114"/>
        <v>58.208955223880587</v>
      </c>
      <c r="V330" s="245"/>
    </row>
    <row r="331" spans="1:22" ht="13.5" customHeight="1" x14ac:dyDescent="0.2">
      <c r="A331" s="157"/>
      <c r="B331" s="146"/>
      <c r="C331" s="687" t="s">
        <v>113</v>
      </c>
      <c r="D331" s="151" t="s">
        <v>72</v>
      </c>
      <c r="E331" s="158">
        <v>32</v>
      </c>
      <c r="F331" s="158">
        <v>27.2</v>
      </c>
      <c r="G331" s="158">
        <v>74.400000000000006</v>
      </c>
      <c r="H331" s="158">
        <v>327.9</v>
      </c>
      <c r="I331" s="158">
        <v>126.4</v>
      </c>
      <c r="J331" s="158">
        <v>75.5</v>
      </c>
      <c r="K331" s="158">
        <v>46.3</v>
      </c>
      <c r="L331" s="158">
        <v>7.9</v>
      </c>
      <c r="M331" s="158">
        <v>3.2</v>
      </c>
      <c r="N331" s="158">
        <v>1.9</v>
      </c>
      <c r="O331" s="158">
        <v>0.2</v>
      </c>
      <c r="P331" s="158">
        <v>0.7</v>
      </c>
      <c r="Q331" s="158">
        <f t="shared" si="100"/>
        <v>723.6</v>
      </c>
      <c r="R331" s="158">
        <v>782.30000000000007</v>
      </c>
      <c r="S331" s="332">
        <f t="shared" si="101"/>
        <v>92.49648472453022</v>
      </c>
      <c r="T331" s="158">
        <v>1226.7</v>
      </c>
      <c r="U331" s="167">
        <f t="shared" si="114"/>
        <v>58.987527512839321</v>
      </c>
      <c r="V331" s="245"/>
    </row>
    <row r="332" spans="1:22" ht="13.5" customHeight="1" x14ac:dyDescent="0.2">
      <c r="A332" s="157"/>
      <c r="B332" s="146"/>
      <c r="C332" s="688"/>
      <c r="D332" s="153" t="s">
        <v>73</v>
      </c>
      <c r="E332" s="159">
        <v>0.6</v>
      </c>
      <c r="F332" s="159">
        <v>2</v>
      </c>
      <c r="G332" s="159">
        <v>6.9</v>
      </c>
      <c r="H332" s="159">
        <v>23.9</v>
      </c>
      <c r="I332" s="159">
        <v>11.6</v>
      </c>
      <c r="J332" s="159">
        <v>4</v>
      </c>
      <c r="K332" s="159">
        <v>2.7</v>
      </c>
      <c r="L332" s="159">
        <v>0.7</v>
      </c>
      <c r="M332" s="159">
        <v>0.3</v>
      </c>
      <c r="N332" s="159">
        <v>0</v>
      </c>
      <c r="O332" s="159">
        <v>0</v>
      </c>
      <c r="P332" s="159">
        <v>0</v>
      </c>
      <c r="Q332" s="159">
        <f t="shared" si="100"/>
        <v>52.7</v>
      </c>
      <c r="R332" s="159">
        <v>42.1</v>
      </c>
      <c r="S332" s="331">
        <f t="shared" si="101"/>
        <v>125.17814726840855</v>
      </c>
      <c r="T332" s="159">
        <v>153.39999999999998</v>
      </c>
      <c r="U332" s="162">
        <f t="shared" si="114"/>
        <v>34.354628422425037</v>
      </c>
      <c r="V332" s="245"/>
    </row>
    <row r="333" spans="1:22" ht="13.5" customHeight="1" x14ac:dyDescent="0.2">
      <c r="A333" s="157"/>
      <c r="B333" s="146"/>
      <c r="C333" s="688"/>
      <c r="D333" s="153" t="s">
        <v>74</v>
      </c>
      <c r="E333" s="159">
        <f t="shared" ref="E333:P333" si="117">+E331-E332</f>
        <v>31.4</v>
      </c>
      <c r="F333" s="159">
        <f t="shared" si="117"/>
        <v>25.2</v>
      </c>
      <c r="G333" s="159">
        <f t="shared" si="117"/>
        <v>67.5</v>
      </c>
      <c r="H333" s="159">
        <f t="shared" si="117"/>
        <v>304</v>
      </c>
      <c r="I333" s="159">
        <f t="shared" si="117"/>
        <v>114.80000000000001</v>
      </c>
      <c r="J333" s="159">
        <f t="shared" si="117"/>
        <v>71.5</v>
      </c>
      <c r="K333" s="159">
        <f t="shared" si="117"/>
        <v>43.599999999999994</v>
      </c>
      <c r="L333" s="159">
        <f t="shared" si="117"/>
        <v>7.2</v>
      </c>
      <c r="M333" s="159">
        <f t="shared" si="117"/>
        <v>2.9000000000000004</v>
      </c>
      <c r="N333" s="159">
        <f t="shared" si="117"/>
        <v>1.9</v>
      </c>
      <c r="O333" s="159">
        <f t="shared" si="117"/>
        <v>0.2</v>
      </c>
      <c r="P333" s="159">
        <f t="shared" si="117"/>
        <v>0.7</v>
      </c>
      <c r="Q333" s="159">
        <f t="shared" si="100"/>
        <v>670.9000000000002</v>
      </c>
      <c r="R333" s="159">
        <v>740.20000000000016</v>
      </c>
      <c r="S333" s="331">
        <f t="shared" si="101"/>
        <v>90.637665495811945</v>
      </c>
      <c r="T333" s="159">
        <v>1073.3</v>
      </c>
      <c r="U333" s="162">
        <f t="shared" si="114"/>
        <v>62.508152427094032</v>
      </c>
      <c r="V333" s="245"/>
    </row>
    <row r="334" spans="1:22" ht="13.5" customHeight="1" x14ac:dyDescent="0.2">
      <c r="A334" s="157"/>
      <c r="B334" s="146"/>
      <c r="C334" s="688"/>
      <c r="D334" s="153" t="s">
        <v>75</v>
      </c>
      <c r="E334" s="159">
        <f t="shared" ref="E334:P334" si="118">+E331-E335</f>
        <v>31.8</v>
      </c>
      <c r="F334" s="159">
        <f t="shared" si="118"/>
        <v>26.599999999999998</v>
      </c>
      <c r="G334" s="159">
        <f t="shared" si="118"/>
        <v>73</v>
      </c>
      <c r="H334" s="159">
        <f t="shared" si="118"/>
        <v>323.7</v>
      </c>
      <c r="I334" s="159">
        <f t="shared" si="118"/>
        <v>122.5</v>
      </c>
      <c r="J334" s="159">
        <f t="shared" si="118"/>
        <v>74.7</v>
      </c>
      <c r="K334" s="159">
        <f t="shared" si="118"/>
        <v>45.699999999999996</v>
      </c>
      <c r="L334" s="159">
        <f t="shared" si="118"/>
        <v>7.6000000000000005</v>
      </c>
      <c r="M334" s="159">
        <f t="shared" si="118"/>
        <v>3.1</v>
      </c>
      <c r="N334" s="159">
        <f t="shared" si="118"/>
        <v>1.9</v>
      </c>
      <c r="O334" s="159">
        <f t="shared" si="118"/>
        <v>0.2</v>
      </c>
      <c r="P334" s="159">
        <f t="shared" si="118"/>
        <v>0.6</v>
      </c>
      <c r="Q334" s="159">
        <f t="shared" si="100"/>
        <v>711.4000000000002</v>
      </c>
      <c r="R334" s="159">
        <v>766.30000000000007</v>
      </c>
      <c r="S334" s="331">
        <f t="shared" si="101"/>
        <v>92.835704032363324</v>
      </c>
      <c r="T334" s="159">
        <v>1145.2999999999997</v>
      </c>
      <c r="U334" s="162">
        <f t="shared" si="114"/>
        <v>62.114729765127073</v>
      </c>
      <c r="V334" s="245"/>
    </row>
    <row r="335" spans="1:22" ht="13.5" customHeight="1" x14ac:dyDescent="0.2">
      <c r="A335" s="157"/>
      <c r="B335" s="146"/>
      <c r="C335" s="688"/>
      <c r="D335" s="153" t="s">
        <v>76</v>
      </c>
      <c r="E335" s="159">
        <v>0.2</v>
      </c>
      <c r="F335" s="159">
        <v>0.6</v>
      </c>
      <c r="G335" s="159">
        <v>1.4</v>
      </c>
      <c r="H335" s="159">
        <v>4.2</v>
      </c>
      <c r="I335" s="159">
        <v>3.9</v>
      </c>
      <c r="J335" s="159">
        <v>0.8</v>
      </c>
      <c r="K335" s="159">
        <v>0.6</v>
      </c>
      <c r="L335" s="159">
        <v>0.3</v>
      </c>
      <c r="M335" s="159">
        <v>0.1</v>
      </c>
      <c r="N335" s="159">
        <v>0</v>
      </c>
      <c r="O335" s="159">
        <v>0</v>
      </c>
      <c r="P335" s="159">
        <v>0.1</v>
      </c>
      <c r="Q335" s="159">
        <f t="shared" si="100"/>
        <v>12.200000000000001</v>
      </c>
      <c r="R335" s="159">
        <v>15.999999999999998</v>
      </c>
      <c r="S335" s="331">
        <f t="shared" si="101"/>
        <v>76.250000000000014</v>
      </c>
      <c r="T335" s="159">
        <v>81.399999999999991</v>
      </c>
      <c r="U335" s="162">
        <f t="shared" si="114"/>
        <v>14.987714987714989</v>
      </c>
      <c r="V335" s="245"/>
    </row>
    <row r="336" spans="1:22" ht="13.5" customHeight="1" thickBot="1" x14ac:dyDescent="0.25">
      <c r="A336" s="157"/>
      <c r="B336" s="146"/>
      <c r="C336" s="689"/>
      <c r="D336" s="155" t="s">
        <v>77</v>
      </c>
      <c r="E336" s="160">
        <v>0.2</v>
      </c>
      <c r="F336" s="160">
        <v>0.6</v>
      </c>
      <c r="G336" s="160">
        <v>1.5</v>
      </c>
      <c r="H336" s="160">
        <v>4.2</v>
      </c>
      <c r="I336" s="160">
        <v>4.2</v>
      </c>
      <c r="J336" s="160">
        <v>0.8</v>
      </c>
      <c r="K336" s="160">
        <v>0.6</v>
      </c>
      <c r="L336" s="160">
        <v>0.3</v>
      </c>
      <c r="M336" s="160">
        <v>0.1</v>
      </c>
      <c r="N336" s="160">
        <v>0</v>
      </c>
      <c r="O336" s="160">
        <v>0.1</v>
      </c>
      <c r="P336" s="160">
        <v>0.1</v>
      </c>
      <c r="Q336" s="160">
        <f t="shared" si="100"/>
        <v>12.7</v>
      </c>
      <c r="R336" s="160">
        <v>16.8</v>
      </c>
      <c r="S336" s="333">
        <f t="shared" si="101"/>
        <v>75.595238095238088</v>
      </c>
      <c r="T336" s="160">
        <v>84.199999999999974</v>
      </c>
      <c r="U336" s="168">
        <f t="shared" si="114"/>
        <v>15.083135391923994</v>
      </c>
      <c r="V336" s="245"/>
    </row>
    <row r="337" spans="1:22" ht="13.5" customHeight="1" x14ac:dyDescent="0.2">
      <c r="A337" s="157"/>
      <c r="B337" s="146"/>
      <c r="C337" s="687" t="s">
        <v>114</v>
      </c>
      <c r="D337" s="151" t="s">
        <v>72</v>
      </c>
      <c r="E337" s="158">
        <v>3.6</v>
      </c>
      <c r="F337" s="158">
        <v>2.4</v>
      </c>
      <c r="G337" s="158">
        <v>6.7</v>
      </c>
      <c r="H337" s="158">
        <v>11.6</v>
      </c>
      <c r="I337" s="158">
        <v>15</v>
      </c>
      <c r="J337" s="158">
        <v>6.2</v>
      </c>
      <c r="K337" s="158">
        <v>4.8</v>
      </c>
      <c r="L337" s="158">
        <v>3.7</v>
      </c>
      <c r="M337" s="158">
        <v>4.3</v>
      </c>
      <c r="N337" s="158">
        <v>2.7</v>
      </c>
      <c r="O337" s="158">
        <v>2.5</v>
      </c>
      <c r="P337" s="158">
        <v>3.4</v>
      </c>
      <c r="Q337" s="158">
        <f t="shared" si="100"/>
        <v>66.900000000000006</v>
      </c>
      <c r="R337" s="158">
        <v>69.900000000000006</v>
      </c>
      <c r="S337" s="332">
        <f t="shared" si="101"/>
        <v>95.708154506437765</v>
      </c>
      <c r="T337" s="158">
        <v>87.1</v>
      </c>
      <c r="U337" s="167">
        <f t="shared" si="114"/>
        <v>76.808266360505172</v>
      </c>
      <c r="V337" s="245"/>
    </row>
    <row r="338" spans="1:22" ht="13.5" customHeight="1" x14ac:dyDescent="0.2">
      <c r="A338" s="157"/>
      <c r="B338" s="146"/>
      <c r="C338" s="688"/>
      <c r="D338" s="153" t="s">
        <v>73</v>
      </c>
      <c r="E338" s="159">
        <v>0.1</v>
      </c>
      <c r="F338" s="159">
        <v>0.1</v>
      </c>
      <c r="G338" s="159">
        <v>0.2</v>
      </c>
      <c r="H338" s="159">
        <v>0.4</v>
      </c>
      <c r="I338" s="159">
        <v>0.6</v>
      </c>
      <c r="J338" s="159">
        <v>0.1</v>
      </c>
      <c r="K338" s="159">
        <v>0.1</v>
      </c>
      <c r="L338" s="159">
        <v>0.1</v>
      </c>
      <c r="M338" s="159">
        <v>0.1</v>
      </c>
      <c r="N338" s="159">
        <v>0.1</v>
      </c>
      <c r="O338" s="159">
        <v>0.1</v>
      </c>
      <c r="P338" s="159">
        <v>0.1</v>
      </c>
      <c r="Q338" s="159">
        <f t="shared" si="100"/>
        <v>2.1000000000000005</v>
      </c>
      <c r="R338" s="159">
        <v>2.1000000000000005</v>
      </c>
      <c r="S338" s="331">
        <f t="shared" si="101"/>
        <v>100</v>
      </c>
      <c r="T338" s="159">
        <v>2.5000000000000004</v>
      </c>
      <c r="U338" s="162">
        <f t="shared" si="114"/>
        <v>84.000000000000014</v>
      </c>
      <c r="V338" s="245"/>
    </row>
    <row r="339" spans="1:22" ht="13.5" customHeight="1" x14ac:dyDescent="0.2">
      <c r="A339" s="157"/>
      <c r="B339" s="146"/>
      <c r="C339" s="688"/>
      <c r="D339" s="153" t="s">
        <v>74</v>
      </c>
      <c r="E339" s="159">
        <f t="shared" ref="E339:P339" si="119">+E337-E338</f>
        <v>3.5</v>
      </c>
      <c r="F339" s="159">
        <f t="shared" si="119"/>
        <v>2.2999999999999998</v>
      </c>
      <c r="G339" s="159">
        <f t="shared" si="119"/>
        <v>6.5</v>
      </c>
      <c r="H339" s="159">
        <f t="shared" si="119"/>
        <v>11.2</v>
      </c>
      <c r="I339" s="159">
        <f t="shared" si="119"/>
        <v>14.4</v>
      </c>
      <c r="J339" s="159">
        <f t="shared" si="119"/>
        <v>6.1000000000000005</v>
      </c>
      <c r="K339" s="159">
        <f t="shared" si="119"/>
        <v>4.7</v>
      </c>
      <c r="L339" s="159">
        <f t="shared" si="119"/>
        <v>3.6</v>
      </c>
      <c r="M339" s="159">
        <f t="shared" si="119"/>
        <v>4.2</v>
      </c>
      <c r="N339" s="159">
        <f t="shared" si="119"/>
        <v>2.6</v>
      </c>
      <c r="O339" s="159">
        <f t="shared" si="119"/>
        <v>2.4</v>
      </c>
      <c r="P339" s="159">
        <f t="shared" si="119"/>
        <v>3.3</v>
      </c>
      <c r="Q339" s="159">
        <f t="shared" si="100"/>
        <v>64.800000000000011</v>
      </c>
      <c r="R339" s="159">
        <v>67.8</v>
      </c>
      <c r="S339" s="331">
        <f t="shared" si="101"/>
        <v>95.57522123893807</v>
      </c>
      <c r="T339" s="159">
        <v>84.600000000000023</v>
      </c>
      <c r="U339" s="162">
        <f t="shared" si="114"/>
        <v>76.595744680851055</v>
      </c>
      <c r="V339" s="245"/>
    </row>
    <row r="340" spans="1:22" ht="13.5" customHeight="1" x14ac:dyDescent="0.2">
      <c r="A340" s="157"/>
      <c r="B340" s="146"/>
      <c r="C340" s="688"/>
      <c r="D340" s="153" t="s">
        <v>75</v>
      </c>
      <c r="E340" s="159">
        <f t="shared" ref="E340:P340" si="120">+E337-E341</f>
        <v>3.5</v>
      </c>
      <c r="F340" s="159">
        <f t="shared" si="120"/>
        <v>2.4</v>
      </c>
      <c r="G340" s="159">
        <f t="shared" si="120"/>
        <v>6.6000000000000005</v>
      </c>
      <c r="H340" s="159">
        <f t="shared" si="120"/>
        <v>10.199999999999999</v>
      </c>
      <c r="I340" s="159">
        <f t="shared" si="120"/>
        <v>11.7</v>
      </c>
      <c r="J340" s="159">
        <f t="shared" si="120"/>
        <v>6</v>
      </c>
      <c r="K340" s="159">
        <f t="shared" si="120"/>
        <v>4.5999999999999996</v>
      </c>
      <c r="L340" s="159">
        <f t="shared" si="120"/>
        <v>3.6</v>
      </c>
      <c r="M340" s="159">
        <f t="shared" si="120"/>
        <v>4.2</v>
      </c>
      <c r="N340" s="159">
        <f t="shared" si="120"/>
        <v>2.6</v>
      </c>
      <c r="O340" s="159">
        <f t="shared" si="120"/>
        <v>2.4</v>
      </c>
      <c r="P340" s="159">
        <f t="shared" si="120"/>
        <v>3.3</v>
      </c>
      <c r="Q340" s="159">
        <f t="shared" si="100"/>
        <v>61.1</v>
      </c>
      <c r="R340" s="159">
        <v>64.099999999999994</v>
      </c>
      <c r="S340" s="331">
        <f t="shared" si="101"/>
        <v>95.319812792511712</v>
      </c>
      <c r="T340" s="159">
        <v>77.600000000000009</v>
      </c>
      <c r="U340" s="162">
        <f t="shared" si="114"/>
        <v>78.737113402061851</v>
      </c>
      <c r="V340" s="245"/>
    </row>
    <row r="341" spans="1:22" ht="13.5" customHeight="1" x14ac:dyDescent="0.2">
      <c r="A341" s="157"/>
      <c r="B341" s="146"/>
      <c r="C341" s="688"/>
      <c r="D341" s="153" t="s">
        <v>76</v>
      </c>
      <c r="E341" s="159">
        <v>0.1</v>
      </c>
      <c r="F341" s="159">
        <v>0</v>
      </c>
      <c r="G341" s="159">
        <v>0.1</v>
      </c>
      <c r="H341" s="159">
        <v>1.4</v>
      </c>
      <c r="I341" s="159">
        <v>3.3</v>
      </c>
      <c r="J341" s="159">
        <v>0.2</v>
      </c>
      <c r="K341" s="159">
        <v>0.2</v>
      </c>
      <c r="L341" s="159">
        <v>0.1</v>
      </c>
      <c r="M341" s="159">
        <v>0.1</v>
      </c>
      <c r="N341" s="159">
        <v>0.1</v>
      </c>
      <c r="O341" s="159">
        <v>0.1</v>
      </c>
      <c r="P341" s="159">
        <v>0.1</v>
      </c>
      <c r="Q341" s="159">
        <f t="shared" si="100"/>
        <v>5.799999999999998</v>
      </c>
      <c r="R341" s="159">
        <v>5.799999999999998</v>
      </c>
      <c r="S341" s="331">
        <f t="shared" si="101"/>
        <v>100</v>
      </c>
      <c r="T341" s="159">
        <v>9.4999999999999982</v>
      </c>
      <c r="U341" s="162">
        <f t="shared" si="114"/>
        <v>61.052631578947356</v>
      </c>
      <c r="V341" s="245"/>
    </row>
    <row r="342" spans="1:22" ht="13.5" customHeight="1" thickBot="1" x14ac:dyDescent="0.25">
      <c r="A342" s="157"/>
      <c r="B342" s="161"/>
      <c r="C342" s="689"/>
      <c r="D342" s="155" t="s">
        <v>77</v>
      </c>
      <c r="E342" s="160">
        <v>0.1</v>
      </c>
      <c r="F342" s="160">
        <v>0</v>
      </c>
      <c r="G342" s="160">
        <v>0.2</v>
      </c>
      <c r="H342" s="160">
        <v>1.7</v>
      </c>
      <c r="I342" s="160">
        <v>4</v>
      </c>
      <c r="J342" s="160">
        <v>0.2</v>
      </c>
      <c r="K342" s="160">
        <v>0.2</v>
      </c>
      <c r="L342" s="160">
        <v>0.1</v>
      </c>
      <c r="M342" s="160">
        <v>0.1</v>
      </c>
      <c r="N342" s="160">
        <v>0.1</v>
      </c>
      <c r="O342" s="160">
        <v>0.1</v>
      </c>
      <c r="P342" s="160">
        <v>0.1</v>
      </c>
      <c r="Q342" s="160">
        <f t="shared" si="100"/>
        <v>6.8999999999999986</v>
      </c>
      <c r="R342" s="160">
        <v>6.8999999999999986</v>
      </c>
      <c r="S342" s="333">
        <f t="shared" si="101"/>
        <v>100</v>
      </c>
      <c r="T342" s="160">
        <v>10.899999999999997</v>
      </c>
      <c r="U342" s="168">
        <f t="shared" si="114"/>
        <v>63.302752293577988</v>
      </c>
      <c r="V342" s="245"/>
    </row>
    <row r="343" spans="1:22" ht="18.75" customHeight="1" x14ac:dyDescent="0.3">
      <c r="A343" s="213" t="str">
        <f>$A$1</f>
        <v>５　令和３年度市町村別・月別観光入込客数</v>
      </c>
      <c r="T343" s="339"/>
      <c r="U343" s="245"/>
    </row>
    <row r="344" spans="1:22" ht="13.5" customHeight="1" thickBot="1" x14ac:dyDescent="0.25">
      <c r="T344" s="339"/>
      <c r="U344" s="147" t="s">
        <v>301</v>
      </c>
      <c r="V344" s="147"/>
    </row>
    <row r="345" spans="1:22" ht="13.5" customHeight="1" thickBot="1" x14ac:dyDescent="0.25">
      <c r="A345" s="148" t="s">
        <v>58</v>
      </c>
      <c r="B345" s="148" t="s">
        <v>344</v>
      </c>
      <c r="C345" s="148" t="s">
        <v>59</v>
      </c>
      <c r="D345" s="149" t="s">
        <v>60</v>
      </c>
      <c r="E345" s="150" t="s">
        <v>61</v>
      </c>
      <c r="F345" s="150" t="s">
        <v>62</v>
      </c>
      <c r="G345" s="150" t="s">
        <v>63</v>
      </c>
      <c r="H345" s="150" t="s">
        <v>64</v>
      </c>
      <c r="I345" s="150" t="s">
        <v>65</v>
      </c>
      <c r="J345" s="150" t="s">
        <v>66</v>
      </c>
      <c r="K345" s="150" t="s">
        <v>67</v>
      </c>
      <c r="L345" s="150" t="s">
        <v>68</v>
      </c>
      <c r="M345" s="150" t="s">
        <v>69</v>
      </c>
      <c r="N345" s="150" t="s">
        <v>36</v>
      </c>
      <c r="O345" s="150" t="s">
        <v>37</v>
      </c>
      <c r="P345" s="150" t="s">
        <v>38</v>
      </c>
      <c r="Q345" s="150" t="s">
        <v>345</v>
      </c>
      <c r="R345" s="150" t="str">
        <f>$R$3</f>
        <v>R２年度</v>
      </c>
      <c r="S345" s="326" t="s">
        <v>71</v>
      </c>
      <c r="T345" s="150" t="str">
        <f>'2頁'!$T$3</f>
        <v>R元年度</v>
      </c>
      <c r="U345" s="370" t="s">
        <v>419</v>
      </c>
      <c r="V345" s="243"/>
    </row>
    <row r="346" spans="1:22" ht="13.5" customHeight="1" x14ac:dyDescent="0.2">
      <c r="A346" s="185"/>
      <c r="B346" s="146"/>
      <c r="C346" s="687" t="s">
        <v>115</v>
      </c>
      <c r="D346" s="151" t="s">
        <v>72</v>
      </c>
      <c r="E346" s="158">
        <v>1.7</v>
      </c>
      <c r="F346" s="158">
        <v>3.8</v>
      </c>
      <c r="G346" s="158">
        <v>4.3</v>
      </c>
      <c r="H346" s="158">
        <v>66.2</v>
      </c>
      <c r="I346" s="158">
        <v>19.3</v>
      </c>
      <c r="J346" s="158">
        <v>41.4</v>
      </c>
      <c r="K346" s="158">
        <v>26.7</v>
      </c>
      <c r="L346" s="158">
        <v>5.5</v>
      </c>
      <c r="M346" s="158">
        <v>1.1000000000000001</v>
      </c>
      <c r="N346" s="158">
        <v>3.7</v>
      </c>
      <c r="O346" s="158">
        <v>0.9</v>
      </c>
      <c r="P346" s="158">
        <v>0.2</v>
      </c>
      <c r="Q346" s="158">
        <f t="shared" ref="Q346:Q363" si="121">SUM(E346:P346)</f>
        <v>174.79999999999995</v>
      </c>
      <c r="R346" s="158">
        <v>211.1</v>
      </c>
      <c r="S346" s="251">
        <f t="shared" ref="S346:S363" si="122">IF(Q346=0,"－",Q346/R346*100)</f>
        <v>82.804358124111772</v>
      </c>
      <c r="T346" s="158">
        <v>231.60000000000002</v>
      </c>
      <c r="U346" s="167">
        <f t="shared" si="114"/>
        <v>75.47495682210706</v>
      </c>
      <c r="V346" s="244"/>
    </row>
    <row r="347" spans="1:22" ht="13.5" customHeight="1" x14ac:dyDescent="0.2">
      <c r="A347" s="157"/>
      <c r="B347" s="146"/>
      <c r="C347" s="688"/>
      <c r="D347" s="153" t="s">
        <v>73</v>
      </c>
      <c r="E347" s="159">
        <v>0</v>
      </c>
      <c r="F347" s="159">
        <v>0</v>
      </c>
      <c r="G347" s="159">
        <v>0</v>
      </c>
      <c r="H347" s="159">
        <v>0.4</v>
      </c>
      <c r="I347" s="159">
        <v>0.1</v>
      </c>
      <c r="J347" s="159">
        <v>0.3</v>
      </c>
      <c r="K347" s="159">
        <v>0.2</v>
      </c>
      <c r="L347" s="159">
        <v>0</v>
      </c>
      <c r="M347" s="159">
        <v>0</v>
      </c>
      <c r="N347" s="159">
        <v>0</v>
      </c>
      <c r="O347" s="159">
        <v>0</v>
      </c>
      <c r="P347" s="159">
        <v>0</v>
      </c>
      <c r="Q347" s="159">
        <f t="shared" si="121"/>
        <v>1</v>
      </c>
      <c r="R347" s="159">
        <v>1.1000000000000001</v>
      </c>
      <c r="S347" s="252">
        <f t="shared" si="122"/>
        <v>90.909090909090907</v>
      </c>
      <c r="T347" s="159">
        <v>1.6</v>
      </c>
      <c r="U347" s="162">
        <f t="shared" si="114"/>
        <v>62.5</v>
      </c>
      <c r="V347" s="244"/>
    </row>
    <row r="348" spans="1:22" ht="13.5" customHeight="1" x14ac:dyDescent="0.2">
      <c r="A348" s="157" t="s">
        <v>346</v>
      </c>
      <c r="B348" s="146" t="s">
        <v>348</v>
      </c>
      <c r="C348" s="688"/>
      <c r="D348" s="153" t="s">
        <v>74</v>
      </c>
      <c r="E348" s="159">
        <f t="shared" ref="E348:P348" si="123">+E346-E347</f>
        <v>1.7</v>
      </c>
      <c r="F348" s="159">
        <f t="shared" si="123"/>
        <v>3.8</v>
      </c>
      <c r="G348" s="159">
        <f t="shared" si="123"/>
        <v>4.3</v>
      </c>
      <c r="H348" s="159">
        <f t="shared" si="123"/>
        <v>65.8</v>
      </c>
      <c r="I348" s="159">
        <f t="shared" si="123"/>
        <v>19.2</v>
      </c>
      <c r="J348" s="159">
        <f t="shared" si="123"/>
        <v>41.1</v>
      </c>
      <c r="K348" s="159">
        <f t="shared" si="123"/>
        <v>26.5</v>
      </c>
      <c r="L348" s="159">
        <f t="shared" si="123"/>
        <v>5.5</v>
      </c>
      <c r="M348" s="159">
        <f t="shared" si="123"/>
        <v>1.1000000000000001</v>
      </c>
      <c r="N348" s="159">
        <f t="shared" si="123"/>
        <v>3.7</v>
      </c>
      <c r="O348" s="159">
        <f t="shared" si="123"/>
        <v>0.9</v>
      </c>
      <c r="P348" s="159">
        <f t="shared" si="123"/>
        <v>0.2</v>
      </c>
      <c r="Q348" s="159">
        <f t="shared" si="121"/>
        <v>173.79999999999998</v>
      </c>
      <c r="R348" s="159">
        <v>210</v>
      </c>
      <c r="S348" s="252">
        <f t="shared" si="122"/>
        <v>82.761904761904759</v>
      </c>
      <c r="T348" s="159">
        <v>230</v>
      </c>
      <c r="U348" s="162">
        <f t="shared" si="114"/>
        <v>75.565217391304344</v>
      </c>
      <c r="V348" s="244"/>
    </row>
    <row r="349" spans="1:22" ht="13.5" customHeight="1" x14ac:dyDescent="0.2">
      <c r="A349" s="157"/>
      <c r="B349" s="146"/>
      <c r="C349" s="688"/>
      <c r="D349" s="153" t="s">
        <v>75</v>
      </c>
      <c r="E349" s="159">
        <f t="shared" ref="E349:P349" si="124">+E346-E350</f>
        <v>1.7</v>
      </c>
      <c r="F349" s="159">
        <f t="shared" si="124"/>
        <v>3.6999999999999997</v>
      </c>
      <c r="G349" s="159">
        <f t="shared" si="124"/>
        <v>4.3</v>
      </c>
      <c r="H349" s="159">
        <f t="shared" si="124"/>
        <v>65.900000000000006</v>
      </c>
      <c r="I349" s="159">
        <f t="shared" si="124"/>
        <v>18.900000000000002</v>
      </c>
      <c r="J349" s="159">
        <f t="shared" si="124"/>
        <v>41.4</v>
      </c>
      <c r="K349" s="159">
        <f t="shared" si="124"/>
        <v>26.5</v>
      </c>
      <c r="L349" s="159">
        <f t="shared" si="124"/>
        <v>5.5</v>
      </c>
      <c r="M349" s="159">
        <f t="shared" si="124"/>
        <v>1.1000000000000001</v>
      </c>
      <c r="N349" s="159">
        <f t="shared" si="124"/>
        <v>3.7</v>
      </c>
      <c r="O349" s="159">
        <f t="shared" si="124"/>
        <v>0.9</v>
      </c>
      <c r="P349" s="159">
        <f t="shared" si="124"/>
        <v>0.2</v>
      </c>
      <c r="Q349" s="159">
        <f t="shared" si="121"/>
        <v>173.79999999999998</v>
      </c>
      <c r="R349" s="159">
        <v>209.99999999999997</v>
      </c>
      <c r="S349" s="252">
        <f>IF(Q349=0,"－",Q349/R349*100)</f>
        <v>82.761904761904773</v>
      </c>
      <c r="T349" s="159">
        <v>229.8</v>
      </c>
      <c r="U349" s="162">
        <f t="shared" si="114"/>
        <v>75.630983463881634</v>
      </c>
      <c r="V349" s="244"/>
    </row>
    <row r="350" spans="1:22" ht="13.5" customHeight="1" x14ac:dyDescent="0.2">
      <c r="A350" s="157"/>
      <c r="B350" s="146"/>
      <c r="C350" s="688"/>
      <c r="D350" s="153" t="s">
        <v>76</v>
      </c>
      <c r="E350" s="159">
        <v>0</v>
      </c>
      <c r="F350" s="159">
        <v>0.1</v>
      </c>
      <c r="G350" s="159">
        <v>0</v>
      </c>
      <c r="H350" s="159">
        <v>0.3</v>
      </c>
      <c r="I350" s="159">
        <v>0.4</v>
      </c>
      <c r="J350" s="159">
        <v>0</v>
      </c>
      <c r="K350" s="159">
        <v>0.2</v>
      </c>
      <c r="L350" s="159">
        <v>0</v>
      </c>
      <c r="M350" s="159">
        <v>0</v>
      </c>
      <c r="N350" s="159">
        <v>0</v>
      </c>
      <c r="O350" s="159">
        <v>0</v>
      </c>
      <c r="P350" s="159">
        <v>0</v>
      </c>
      <c r="Q350" s="159">
        <f t="shared" si="121"/>
        <v>1</v>
      </c>
      <c r="R350" s="159">
        <v>1.1000000000000001</v>
      </c>
      <c r="S350" s="252">
        <f t="shared" si="122"/>
        <v>90.909090909090907</v>
      </c>
      <c r="T350" s="159">
        <v>1.8</v>
      </c>
      <c r="U350" s="162">
        <f t="shared" si="114"/>
        <v>55.555555555555557</v>
      </c>
      <c r="V350" s="244"/>
    </row>
    <row r="351" spans="1:22" ht="13.5" customHeight="1" thickBot="1" x14ac:dyDescent="0.25">
      <c r="A351" s="157"/>
      <c r="B351" s="146"/>
      <c r="C351" s="689"/>
      <c r="D351" s="155" t="s">
        <v>77</v>
      </c>
      <c r="E351" s="160">
        <v>0</v>
      </c>
      <c r="F351" s="160">
        <v>0.1</v>
      </c>
      <c r="G351" s="160">
        <v>0</v>
      </c>
      <c r="H351" s="160">
        <v>0.3</v>
      </c>
      <c r="I351" s="160">
        <v>0.4</v>
      </c>
      <c r="J351" s="160">
        <v>0</v>
      </c>
      <c r="K351" s="160">
        <v>0.2</v>
      </c>
      <c r="L351" s="160">
        <v>0</v>
      </c>
      <c r="M351" s="160">
        <v>0</v>
      </c>
      <c r="N351" s="160">
        <v>0</v>
      </c>
      <c r="O351" s="160">
        <v>0</v>
      </c>
      <c r="P351" s="160">
        <v>0</v>
      </c>
      <c r="Q351" s="160">
        <f t="shared" si="121"/>
        <v>1</v>
      </c>
      <c r="R351" s="160">
        <v>1.1000000000000001</v>
      </c>
      <c r="S351" s="327">
        <f t="shared" si="122"/>
        <v>90.909090909090907</v>
      </c>
      <c r="T351" s="160">
        <v>1.8</v>
      </c>
      <c r="U351" s="168">
        <f t="shared" si="114"/>
        <v>55.555555555555557</v>
      </c>
      <c r="V351" s="244"/>
    </row>
    <row r="352" spans="1:22" ht="13.5" customHeight="1" x14ac:dyDescent="0.2">
      <c r="A352" s="157"/>
      <c r="B352" s="146"/>
      <c r="C352" s="687" t="s">
        <v>116</v>
      </c>
      <c r="D352" s="151" t="s">
        <v>72</v>
      </c>
      <c r="E352" s="158">
        <v>22.8</v>
      </c>
      <c r="F352" s="158">
        <v>34.200000000000003</v>
      </c>
      <c r="G352" s="158">
        <v>34.1</v>
      </c>
      <c r="H352" s="158">
        <v>50.3</v>
      </c>
      <c r="I352" s="158">
        <v>34.5</v>
      </c>
      <c r="J352" s="158">
        <v>30</v>
      </c>
      <c r="K352" s="158">
        <v>52.7</v>
      </c>
      <c r="L352" s="158">
        <v>31.5</v>
      </c>
      <c r="M352" s="158">
        <v>17.899999999999999</v>
      </c>
      <c r="N352" s="158">
        <v>7.7</v>
      </c>
      <c r="O352" s="158">
        <v>5</v>
      </c>
      <c r="P352" s="158">
        <v>10.4</v>
      </c>
      <c r="Q352" s="158">
        <v>331.09999999999991</v>
      </c>
      <c r="R352" s="158">
        <v>385.80000000000007</v>
      </c>
      <c r="S352" s="252">
        <f>IF(Q352=0,"－",Q352/R352*100)</f>
        <v>85.821669258683215</v>
      </c>
      <c r="T352" s="158">
        <v>1135</v>
      </c>
      <c r="U352" s="167">
        <f t="shared" si="114"/>
        <v>29.17180616740087</v>
      </c>
      <c r="V352" s="244"/>
    </row>
    <row r="353" spans="1:23" ht="13.5" customHeight="1" x14ac:dyDescent="0.2">
      <c r="A353" s="157"/>
      <c r="B353" s="146"/>
      <c r="C353" s="688"/>
      <c r="D353" s="153" t="s">
        <v>73</v>
      </c>
      <c r="E353" s="159">
        <v>6.2</v>
      </c>
      <c r="F353" s="159">
        <v>5.5</v>
      </c>
      <c r="G353" s="159">
        <v>3.1</v>
      </c>
      <c r="H353" s="159">
        <v>16.399999999999999</v>
      </c>
      <c r="I353" s="159">
        <v>9.3000000000000007</v>
      </c>
      <c r="J353" s="159">
        <v>7.4</v>
      </c>
      <c r="K353" s="159">
        <v>7.6</v>
      </c>
      <c r="L353" s="159">
        <v>6.6</v>
      </c>
      <c r="M353" s="159">
        <v>4.0999999999999996</v>
      </c>
      <c r="N353" s="159">
        <v>2.1</v>
      </c>
      <c r="O353" s="159">
        <v>0.6</v>
      </c>
      <c r="P353" s="159">
        <v>2.2999999999999998</v>
      </c>
      <c r="Q353" s="159">
        <v>71.199999999999989</v>
      </c>
      <c r="R353" s="159">
        <v>70.8</v>
      </c>
      <c r="S353" s="252">
        <f t="shared" si="122"/>
        <v>100.56497175141241</v>
      </c>
      <c r="T353" s="159">
        <v>451.7000000000001</v>
      </c>
      <c r="U353" s="162">
        <f t="shared" si="114"/>
        <v>15.762674341377014</v>
      </c>
      <c r="V353" s="244"/>
    </row>
    <row r="354" spans="1:23" ht="13.5" customHeight="1" x14ac:dyDescent="0.2">
      <c r="A354" s="157"/>
      <c r="B354" s="146"/>
      <c r="C354" s="688"/>
      <c r="D354" s="153" t="s">
        <v>74</v>
      </c>
      <c r="E354" s="159">
        <v>16.600000000000001</v>
      </c>
      <c r="F354" s="159">
        <v>28.700000000000003</v>
      </c>
      <c r="G354" s="159">
        <v>31</v>
      </c>
      <c r="H354" s="159">
        <v>33.9</v>
      </c>
      <c r="I354" s="159">
        <v>25.2</v>
      </c>
      <c r="J354" s="159">
        <v>22.6</v>
      </c>
      <c r="K354" s="159">
        <v>45.1</v>
      </c>
      <c r="L354" s="159">
        <v>24.9</v>
      </c>
      <c r="M354" s="159">
        <v>13.799999999999999</v>
      </c>
      <c r="N354" s="159">
        <v>5.6</v>
      </c>
      <c r="O354" s="159">
        <v>4.4000000000000004</v>
      </c>
      <c r="P354" s="159">
        <v>8.1000000000000014</v>
      </c>
      <c r="Q354" s="159">
        <v>259.90000000000003</v>
      </c>
      <c r="R354" s="159">
        <v>315.00000000000006</v>
      </c>
      <c r="S354" s="252">
        <f>IF(Q354=0,"－",Q354/R354*100)</f>
        <v>82.507936507936506</v>
      </c>
      <c r="T354" s="159">
        <v>683.3</v>
      </c>
      <c r="U354" s="162">
        <f t="shared" si="114"/>
        <v>38.036001756183232</v>
      </c>
      <c r="V354" s="244"/>
    </row>
    <row r="355" spans="1:23" ht="13.5" customHeight="1" x14ac:dyDescent="0.2">
      <c r="A355" s="157"/>
      <c r="B355" s="146"/>
      <c r="C355" s="688"/>
      <c r="D355" s="153" t="s">
        <v>75</v>
      </c>
      <c r="E355" s="159">
        <v>22</v>
      </c>
      <c r="F355" s="159">
        <v>33.300000000000004</v>
      </c>
      <c r="G355" s="159">
        <v>33.1</v>
      </c>
      <c r="H355" s="159">
        <v>48.199999999999996</v>
      </c>
      <c r="I355" s="159">
        <v>32.4</v>
      </c>
      <c r="J355" s="159">
        <v>28.2</v>
      </c>
      <c r="K355" s="159">
        <v>50.900000000000006</v>
      </c>
      <c r="L355" s="159">
        <v>30.2</v>
      </c>
      <c r="M355" s="159">
        <v>16.399999999999999</v>
      </c>
      <c r="N355" s="159">
        <v>6.5</v>
      </c>
      <c r="O355" s="159">
        <v>4</v>
      </c>
      <c r="P355" s="159">
        <v>9</v>
      </c>
      <c r="Q355" s="159">
        <v>314.2</v>
      </c>
      <c r="R355" s="159">
        <v>371.80000000000007</v>
      </c>
      <c r="S355" s="252">
        <f t="shared" si="122"/>
        <v>84.507799892415264</v>
      </c>
      <c r="T355" s="159">
        <v>1116.4000000000001</v>
      </c>
      <c r="U355" s="162">
        <f t="shared" si="114"/>
        <v>28.144034396273732</v>
      </c>
      <c r="V355" s="244"/>
    </row>
    <row r="356" spans="1:23" ht="13.5" customHeight="1" x14ac:dyDescent="0.2">
      <c r="A356" s="157"/>
      <c r="B356" s="146"/>
      <c r="C356" s="688"/>
      <c r="D356" s="153" t="s">
        <v>76</v>
      </c>
      <c r="E356" s="159">
        <v>0.8</v>
      </c>
      <c r="F356" s="159">
        <v>0.9</v>
      </c>
      <c r="G356" s="159">
        <v>1</v>
      </c>
      <c r="H356" s="159">
        <v>2.1</v>
      </c>
      <c r="I356" s="159">
        <v>2.1</v>
      </c>
      <c r="J356" s="159">
        <v>1.8</v>
      </c>
      <c r="K356" s="159">
        <v>1.8</v>
      </c>
      <c r="L356" s="159">
        <v>1.3</v>
      </c>
      <c r="M356" s="159">
        <v>1.5</v>
      </c>
      <c r="N356" s="159">
        <v>1.2</v>
      </c>
      <c r="O356" s="159">
        <v>1</v>
      </c>
      <c r="P356" s="159">
        <v>1.4</v>
      </c>
      <c r="Q356" s="159">
        <v>16.900000000000002</v>
      </c>
      <c r="R356" s="159">
        <v>14.000000000000002</v>
      </c>
      <c r="S356" s="252">
        <f t="shared" si="122"/>
        <v>120.71428571428571</v>
      </c>
      <c r="T356" s="159">
        <v>18.600000000000001</v>
      </c>
      <c r="U356" s="162">
        <f t="shared" si="114"/>
        <v>90.860215053763454</v>
      </c>
      <c r="V356" s="244"/>
    </row>
    <row r="357" spans="1:23" ht="13.5" customHeight="1" thickBot="1" x14ac:dyDescent="0.25">
      <c r="A357" s="157"/>
      <c r="B357" s="146"/>
      <c r="C357" s="689"/>
      <c r="D357" s="155" t="s">
        <v>77</v>
      </c>
      <c r="E357" s="160">
        <v>0.9</v>
      </c>
      <c r="F357" s="160">
        <v>0.9</v>
      </c>
      <c r="G357" s="160">
        <v>1</v>
      </c>
      <c r="H357" s="160">
        <v>2.4</v>
      </c>
      <c r="I357" s="160">
        <v>2.5</v>
      </c>
      <c r="J357" s="160">
        <v>2.2000000000000002</v>
      </c>
      <c r="K357" s="160">
        <v>2</v>
      </c>
      <c r="L357" s="160">
        <v>1.4</v>
      </c>
      <c r="M357" s="160">
        <v>1.8</v>
      </c>
      <c r="N357" s="160">
        <v>1.7</v>
      </c>
      <c r="O357" s="160">
        <v>1.8</v>
      </c>
      <c r="P357" s="160">
        <v>2</v>
      </c>
      <c r="Q357" s="160">
        <v>20.6</v>
      </c>
      <c r="R357" s="160">
        <v>14.600000000000001</v>
      </c>
      <c r="S357" s="327">
        <f t="shared" si="122"/>
        <v>141.0958904109589</v>
      </c>
      <c r="T357" s="160">
        <v>21.1</v>
      </c>
      <c r="U357" s="168">
        <f t="shared" si="114"/>
        <v>97.630331753554501</v>
      </c>
      <c r="V357" s="244"/>
    </row>
    <row r="358" spans="1:23" ht="13.5" customHeight="1" x14ac:dyDescent="0.2">
      <c r="A358" s="157"/>
      <c r="B358" s="146"/>
      <c r="C358" s="687" t="s">
        <v>117</v>
      </c>
      <c r="D358" s="151" t="s">
        <v>72</v>
      </c>
      <c r="E358" s="158">
        <v>45.5</v>
      </c>
      <c r="F358" s="158">
        <v>46.5</v>
      </c>
      <c r="G358" s="158">
        <v>47.9</v>
      </c>
      <c r="H358" s="158">
        <v>57.2</v>
      </c>
      <c r="I358" s="158">
        <v>58.6</v>
      </c>
      <c r="J358" s="158">
        <v>49.7</v>
      </c>
      <c r="K358" s="158">
        <v>46.5</v>
      </c>
      <c r="L358" s="158">
        <v>23.4</v>
      </c>
      <c r="M358" s="158">
        <v>54.3</v>
      </c>
      <c r="N358" s="158">
        <v>48.2</v>
      </c>
      <c r="O358" s="158">
        <v>40.9</v>
      </c>
      <c r="P358" s="158">
        <v>53.4</v>
      </c>
      <c r="Q358" s="158">
        <f t="shared" si="121"/>
        <v>572.1</v>
      </c>
      <c r="R358" s="158">
        <v>572.9</v>
      </c>
      <c r="S358" s="251">
        <f t="shared" si="122"/>
        <v>99.860359574096719</v>
      </c>
      <c r="T358" s="158">
        <v>1053</v>
      </c>
      <c r="U358" s="167">
        <f t="shared" si="114"/>
        <v>54.330484330484332</v>
      </c>
      <c r="V358" s="244"/>
    </row>
    <row r="359" spans="1:23" ht="13.5" customHeight="1" x14ac:dyDescent="0.2">
      <c r="A359" s="157"/>
      <c r="B359" s="146"/>
      <c r="C359" s="688"/>
      <c r="D359" s="153" t="s">
        <v>73</v>
      </c>
      <c r="E359" s="159">
        <v>0.5</v>
      </c>
      <c r="F359" s="159">
        <v>0.5</v>
      </c>
      <c r="G359" s="159">
        <v>0.5</v>
      </c>
      <c r="H359" s="159">
        <v>0.6</v>
      </c>
      <c r="I359" s="159">
        <v>0.6</v>
      </c>
      <c r="J359" s="159">
        <v>0.5</v>
      </c>
      <c r="K359" s="159">
        <v>1.7</v>
      </c>
      <c r="L359" s="159">
        <v>0</v>
      </c>
      <c r="M359" s="159">
        <v>4.2</v>
      </c>
      <c r="N359" s="159">
        <v>1.9</v>
      </c>
      <c r="O359" s="159">
        <v>1</v>
      </c>
      <c r="P359" s="159">
        <v>1.9</v>
      </c>
      <c r="Q359" s="159">
        <f t="shared" si="121"/>
        <v>13.900000000000002</v>
      </c>
      <c r="R359" s="159">
        <v>43.4</v>
      </c>
      <c r="S359" s="252">
        <f t="shared" si="122"/>
        <v>32.02764976958526</v>
      </c>
      <c r="T359" s="159">
        <v>210.8</v>
      </c>
      <c r="U359" s="162">
        <f t="shared" si="114"/>
        <v>6.5939278937381411</v>
      </c>
      <c r="V359" s="244"/>
    </row>
    <row r="360" spans="1:23" ht="13.5" customHeight="1" x14ac:dyDescent="0.2">
      <c r="A360" s="157"/>
      <c r="B360" s="146"/>
      <c r="C360" s="688"/>
      <c r="D360" s="153" t="s">
        <v>74</v>
      </c>
      <c r="E360" s="159">
        <f t="shared" ref="E360:P360" si="125">+E358-E359</f>
        <v>45</v>
      </c>
      <c r="F360" s="159">
        <f t="shared" si="125"/>
        <v>46</v>
      </c>
      <c r="G360" s="159">
        <f t="shared" si="125"/>
        <v>47.4</v>
      </c>
      <c r="H360" s="159">
        <f t="shared" si="125"/>
        <v>56.6</v>
      </c>
      <c r="I360" s="159">
        <f t="shared" si="125"/>
        <v>58</v>
      </c>
      <c r="J360" s="159">
        <f t="shared" si="125"/>
        <v>49.2</v>
      </c>
      <c r="K360" s="159">
        <f t="shared" si="125"/>
        <v>44.8</v>
      </c>
      <c r="L360" s="159">
        <f t="shared" si="125"/>
        <v>23.4</v>
      </c>
      <c r="M360" s="159">
        <f t="shared" si="125"/>
        <v>50.099999999999994</v>
      </c>
      <c r="N360" s="159">
        <f t="shared" si="125"/>
        <v>46.300000000000004</v>
      </c>
      <c r="O360" s="159">
        <f t="shared" si="125"/>
        <v>39.9</v>
      </c>
      <c r="P360" s="159">
        <f t="shared" si="125"/>
        <v>51.5</v>
      </c>
      <c r="Q360" s="159">
        <f t="shared" si="121"/>
        <v>558.20000000000005</v>
      </c>
      <c r="R360" s="159">
        <v>529.5</v>
      </c>
      <c r="S360" s="252">
        <f t="shared" si="122"/>
        <v>105.42020774315392</v>
      </c>
      <c r="T360" s="159">
        <v>842.2</v>
      </c>
      <c r="U360" s="162">
        <f t="shared" si="114"/>
        <v>66.278793635715985</v>
      </c>
      <c r="V360" s="244"/>
    </row>
    <row r="361" spans="1:23" ht="13.5" customHeight="1" x14ac:dyDescent="0.2">
      <c r="A361" s="157"/>
      <c r="B361" s="146"/>
      <c r="C361" s="688"/>
      <c r="D361" s="153" t="s">
        <v>75</v>
      </c>
      <c r="E361" s="159">
        <f t="shared" ref="E361:P361" si="126">+E358-E362</f>
        <v>43.8</v>
      </c>
      <c r="F361" s="159">
        <f t="shared" si="126"/>
        <v>45.8</v>
      </c>
      <c r="G361" s="159">
        <f t="shared" si="126"/>
        <v>47.1</v>
      </c>
      <c r="H361" s="159">
        <f t="shared" si="126"/>
        <v>56.1</v>
      </c>
      <c r="I361" s="159">
        <f t="shared" si="126"/>
        <v>56.9</v>
      </c>
      <c r="J361" s="159">
        <f t="shared" si="126"/>
        <v>49</v>
      </c>
      <c r="K361" s="159">
        <f t="shared" si="126"/>
        <v>41.2</v>
      </c>
      <c r="L361" s="159">
        <f t="shared" si="126"/>
        <v>23.4</v>
      </c>
      <c r="M361" s="159">
        <f t="shared" si="126"/>
        <v>41.5</v>
      </c>
      <c r="N361" s="159">
        <f t="shared" si="126"/>
        <v>42.400000000000006</v>
      </c>
      <c r="O361" s="159">
        <f t="shared" si="126"/>
        <v>37.9</v>
      </c>
      <c r="P361" s="159">
        <f t="shared" si="126"/>
        <v>47.6</v>
      </c>
      <c r="Q361" s="159">
        <f t="shared" si="121"/>
        <v>532.69999999999993</v>
      </c>
      <c r="R361" s="159">
        <v>547.69999999999993</v>
      </c>
      <c r="S361" s="252">
        <f t="shared" si="122"/>
        <v>97.261274420303096</v>
      </c>
      <c r="T361" s="159">
        <v>926.00000000000011</v>
      </c>
      <c r="U361" s="162">
        <f t="shared" si="114"/>
        <v>57.526997840172768</v>
      </c>
      <c r="V361" s="244"/>
    </row>
    <row r="362" spans="1:23" ht="13.5" customHeight="1" x14ac:dyDescent="0.2">
      <c r="A362" s="157"/>
      <c r="B362" s="146"/>
      <c r="C362" s="688"/>
      <c r="D362" s="153" t="s">
        <v>76</v>
      </c>
      <c r="E362" s="159">
        <v>1.7</v>
      </c>
      <c r="F362" s="159">
        <v>0.7</v>
      </c>
      <c r="G362" s="159">
        <v>0.8</v>
      </c>
      <c r="H362" s="159">
        <v>1.1000000000000001</v>
      </c>
      <c r="I362" s="159">
        <v>1.7</v>
      </c>
      <c r="J362" s="159">
        <v>0.7</v>
      </c>
      <c r="K362" s="159">
        <v>5.3</v>
      </c>
      <c r="L362" s="159">
        <v>0</v>
      </c>
      <c r="M362" s="159">
        <v>12.8</v>
      </c>
      <c r="N362" s="159">
        <v>5.8</v>
      </c>
      <c r="O362" s="159">
        <v>3</v>
      </c>
      <c r="P362" s="159">
        <v>5.8</v>
      </c>
      <c r="Q362" s="159">
        <f t="shared" si="121"/>
        <v>39.4</v>
      </c>
      <c r="R362" s="159">
        <v>25.2</v>
      </c>
      <c r="S362" s="252">
        <f t="shared" si="122"/>
        <v>156.34920634920636</v>
      </c>
      <c r="T362" s="159">
        <v>127</v>
      </c>
      <c r="U362" s="162">
        <f t="shared" si="114"/>
        <v>31.023622047244093</v>
      </c>
      <c r="V362" s="244"/>
    </row>
    <row r="363" spans="1:23" ht="13.5" customHeight="1" thickBot="1" x14ac:dyDescent="0.25">
      <c r="A363" s="157"/>
      <c r="B363" s="166"/>
      <c r="C363" s="689"/>
      <c r="D363" s="155" t="s">
        <v>77</v>
      </c>
      <c r="E363" s="160">
        <v>1.7</v>
      </c>
      <c r="F363" s="160">
        <v>0.7</v>
      </c>
      <c r="G363" s="160">
        <v>0.8</v>
      </c>
      <c r="H363" s="160">
        <v>1.1000000000000001</v>
      </c>
      <c r="I363" s="160">
        <v>1.7</v>
      </c>
      <c r="J363" s="160">
        <v>0.7</v>
      </c>
      <c r="K363" s="160">
        <v>5.3</v>
      </c>
      <c r="L363" s="160">
        <v>0</v>
      </c>
      <c r="M363" s="160">
        <v>12.8</v>
      </c>
      <c r="N363" s="160">
        <v>5.8</v>
      </c>
      <c r="O363" s="160">
        <v>3</v>
      </c>
      <c r="P363" s="160">
        <v>5.8</v>
      </c>
      <c r="Q363" s="160">
        <f t="shared" si="121"/>
        <v>39.4</v>
      </c>
      <c r="R363" s="160">
        <v>40.1</v>
      </c>
      <c r="S363" s="327">
        <f t="shared" si="122"/>
        <v>98.254364089775564</v>
      </c>
      <c r="T363" s="160">
        <v>127</v>
      </c>
      <c r="U363" s="168">
        <f t="shared" si="114"/>
        <v>31.023622047244093</v>
      </c>
      <c r="V363" s="244"/>
    </row>
    <row r="364" spans="1:23" ht="13.5" customHeight="1" x14ac:dyDescent="0.2">
      <c r="A364" s="157"/>
      <c r="B364" s="690" t="s">
        <v>319</v>
      </c>
      <c r="C364" s="692"/>
      <c r="D364" s="151" t="s">
        <v>72</v>
      </c>
      <c r="E364" s="158">
        <f>+E370+E376+E382+E388+E394+E403+E409+E415+E421+E427+E433</f>
        <v>652.9</v>
      </c>
      <c r="F364" s="158">
        <f t="shared" ref="F364:P364" si="127">+F370+F376+F382+F388+F394+F403+F409+F415+F421+F427+F433</f>
        <v>768.59999999999991</v>
      </c>
      <c r="G364" s="158">
        <f t="shared" si="127"/>
        <v>545.1</v>
      </c>
      <c r="H364" s="158">
        <f t="shared" si="127"/>
        <v>1094.8999999999999</v>
      </c>
      <c r="I364" s="158">
        <f t="shared" si="127"/>
        <v>1264.5</v>
      </c>
      <c r="J364" s="158">
        <f t="shared" si="127"/>
        <v>784.2</v>
      </c>
      <c r="K364" s="179">
        <f t="shared" si="127"/>
        <v>1208.5999999999999</v>
      </c>
      <c r="L364" s="186">
        <f t="shared" si="127"/>
        <v>992.19999999999993</v>
      </c>
      <c r="M364" s="186">
        <f t="shared" si="127"/>
        <v>705.19999999999993</v>
      </c>
      <c r="N364" s="179">
        <f t="shared" si="127"/>
        <v>545.30000000000007</v>
      </c>
      <c r="O364" s="186">
        <f t="shared" si="127"/>
        <v>368.99999999999994</v>
      </c>
      <c r="P364" s="186">
        <f t="shared" si="127"/>
        <v>549.00000000000011</v>
      </c>
      <c r="Q364" s="158">
        <f t="shared" ref="Q364:R369" si="128">+Q370+Q376+Q382+Q388+Q394+Q403+Q409+Q415+Q421+Q427+Q433</f>
        <v>9479.5000000000018</v>
      </c>
      <c r="R364" s="158">
        <f t="shared" si="128"/>
        <v>9311.3000000000011</v>
      </c>
      <c r="S364" s="251">
        <f t="shared" ref="S364:S399" si="129">IF(Q364=0,"－",Q364/R364*100)</f>
        <v>101.80640726858763</v>
      </c>
      <c r="T364" s="158">
        <v>16179.699999999999</v>
      </c>
      <c r="U364" s="167">
        <f t="shared" si="114"/>
        <v>58.588848989783507</v>
      </c>
      <c r="V364" s="244"/>
      <c r="W364" s="50"/>
    </row>
    <row r="365" spans="1:23" ht="13.5" customHeight="1" x14ac:dyDescent="0.2">
      <c r="A365" s="157"/>
      <c r="B365" s="693"/>
      <c r="C365" s="695"/>
      <c r="D365" s="153" t="s">
        <v>73</v>
      </c>
      <c r="E365" s="159">
        <f>+E371+E377+E383+E389+E395+E404+E410+E416+E422+E428+E434</f>
        <v>130.10000000000002</v>
      </c>
      <c r="F365" s="159">
        <f t="shared" ref="F365:P365" si="130">+F371+F377+F383+F389+F395+F404+F410+F416+F422+F428+F434</f>
        <v>158.20000000000002</v>
      </c>
      <c r="G365" s="159">
        <f t="shared" si="130"/>
        <v>101.6</v>
      </c>
      <c r="H365" s="159">
        <f t="shared" si="130"/>
        <v>268.5</v>
      </c>
      <c r="I365" s="159">
        <f t="shared" si="130"/>
        <v>328.20000000000005</v>
      </c>
      <c r="J365" s="159">
        <f t="shared" si="130"/>
        <v>179.1</v>
      </c>
      <c r="K365" s="182">
        <f t="shared" si="130"/>
        <v>258.7</v>
      </c>
      <c r="L365" s="182">
        <f t="shared" si="130"/>
        <v>210.8</v>
      </c>
      <c r="M365" s="182">
        <f t="shared" si="130"/>
        <v>139.40000000000003</v>
      </c>
      <c r="N365" s="182">
        <f t="shared" si="130"/>
        <v>92.300000000000011</v>
      </c>
      <c r="O365" s="182">
        <f t="shared" si="130"/>
        <v>57.099999999999994</v>
      </c>
      <c r="P365" s="182">
        <f t="shared" si="130"/>
        <v>107.5</v>
      </c>
      <c r="Q365" s="159">
        <f t="shared" si="128"/>
        <v>2031.4999999999998</v>
      </c>
      <c r="R365" s="159">
        <f t="shared" si="128"/>
        <v>2024</v>
      </c>
      <c r="S365" s="252">
        <f t="shared" si="129"/>
        <v>100.37055335968378</v>
      </c>
      <c r="T365" s="159">
        <v>5626.9</v>
      </c>
      <c r="U365" s="162">
        <f t="shared" si="114"/>
        <v>36.103360642627379</v>
      </c>
      <c r="V365" s="244"/>
      <c r="W365" s="50"/>
    </row>
    <row r="366" spans="1:23" ht="13.5" customHeight="1" x14ac:dyDescent="0.2">
      <c r="A366" s="157"/>
      <c r="B366" s="693"/>
      <c r="C366" s="695"/>
      <c r="D366" s="153" t="s">
        <v>74</v>
      </c>
      <c r="E366" s="159">
        <f>+E372+E378+E384+E390+E396+E405+E411+E417+E423+E429+E435</f>
        <v>522.79999999999995</v>
      </c>
      <c r="F366" s="159">
        <f t="shared" ref="F366:P366" si="131">+F372+F378+F384+F390+F396+F405+F411+F417+F423+F429+F435</f>
        <v>610.40000000000009</v>
      </c>
      <c r="G366" s="159">
        <f t="shared" si="131"/>
        <v>443.5</v>
      </c>
      <c r="H366" s="159">
        <f t="shared" si="131"/>
        <v>826.40000000000009</v>
      </c>
      <c r="I366" s="159">
        <f t="shared" si="131"/>
        <v>936.3</v>
      </c>
      <c r="J366" s="159">
        <f t="shared" si="131"/>
        <v>605.09999999999991</v>
      </c>
      <c r="K366" s="173">
        <f t="shared" si="131"/>
        <v>949.90000000000009</v>
      </c>
      <c r="L366" s="182">
        <f t="shared" si="131"/>
        <v>781.4</v>
      </c>
      <c r="M366" s="182">
        <f t="shared" si="131"/>
        <v>565.80000000000007</v>
      </c>
      <c r="N366" s="182">
        <f t="shared" si="131"/>
        <v>453.00000000000006</v>
      </c>
      <c r="O366" s="182">
        <f t="shared" si="131"/>
        <v>311.89999999999998</v>
      </c>
      <c r="P366" s="182">
        <f t="shared" si="131"/>
        <v>441.5</v>
      </c>
      <c r="Q366" s="159">
        <f t="shared" si="128"/>
        <v>7448</v>
      </c>
      <c r="R366" s="159">
        <f t="shared" si="128"/>
        <v>7287.2999999999993</v>
      </c>
      <c r="S366" s="252">
        <f t="shared" si="129"/>
        <v>102.20520631784065</v>
      </c>
      <c r="T366" s="159">
        <v>10552.8</v>
      </c>
      <c r="U366" s="162">
        <f t="shared" si="114"/>
        <v>70.578424683496337</v>
      </c>
      <c r="V366" s="244"/>
      <c r="W366" s="50"/>
    </row>
    <row r="367" spans="1:23" ht="13.5" customHeight="1" x14ac:dyDescent="0.2">
      <c r="A367" s="157"/>
      <c r="B367" s="693"/>
      <c r="C367" s="695"/>
      <c r="D367" s="153" t="s">
        <v>75</v>
      </c>
      <c r="E367" s="159">
        <f>+E373+E379+E385+E391+E397+E406+E412+E418+E424+E430+E436</f>
        <v>580.5</v>
      </c>
      <c r="F367" s="159">
        <f t="shared" ref="F367:P367" si="132">+F373+F379+F385+F391+F397+F406+F412+F418+F424+F430+F436</f>
        <v>692.90000000000009</v>
      </c>
      <c r="G367" s="159">
        <f t="shared" si="132"/>
        <v>489.79999999999995</v>
      </c>
      <c r="H367" s="159">
        <f t="shared" si="132"/>
        <v>975.30000000000007</v>
      </c>
      <c r="I367" s="159">
        <f t="shared" si="132"/>
        <v>1124.8</v>
      </c>
      <c r="J367" s="159">
        <f t="shared" si="132"/>
        <v>699.1</v>
      </c>
      <c r="K367" s="173">
        <f t="shared" si="132"/>
        <v>1060.1000000000001</v>
      </c>
      <c r="L367" s="173">
        <f t="shared" si="132"/>
        <v>831.4</v>
      </c>
      <c r="M367" s="173">
        <f t="shared" si="132"/>
        <v>563.69999999999993</v>
      </c>
      <c r="N367" s="173">
        <f t="shared" si="132"/>
        <v>424.30000000000007</v>
      </c>
      <c r="O367" s="173">
        <f t="shared" si="132"/>
        <v>316.40000000000003</v>
      </c>
      <c r="P367" s="173">
        <f t="shared" si="132"/>
        <v>443.40000000000003</v>
      </c>
      <c r="Q367" s="173">
        <f t="shared" si="128"/>
        <v>8201.6999999999989</v>
      </c>
      <c r="R367" s="159">
        <f t="shared" si="128"/>
        <v>8079.2</v>
      </c>
      <c r="S367" s="252">
        <f t="shared" si="129"/>
        <v>101.51623923160709</v>
      </c>
      <c r="T367" s="159">
        <v>13517.899999999998</v>
      </c>
      <c r="U367" s="162">
        <f t="shared" si="114"/>
        <v>60.672885581340296</v>
      </c>
      <c r="V367" s="244"/>
      <c r="W367" s="50"/>
    </row>
    <row r="368" spans="1:23" ht="13.5" customHeight="1" x14ac:dyDescent="0.2">
      <c r="A368" s="157"/>
      <c r="B368" s="693"/>
      <c r="C368" s="695"/>
      <c r="D368" s="153" t="s">
        <v>76</v>
      </c>
      <c r="E368" s="159">
        <f t="shared" ref="E368:P368" si="133">+E374+E380+E386+E392+E398+E407+E413+E419+E425+E431+E437</f>
        <v>72.400000000000006</v>
      </c>
      <c r="F368" s="159">
        <f t="shared" si="133"/>
        <v>75.7</v>
      </c>
      <c r="G368" s="159">
        <f t="shared" si="133"/>
        <v>55.300000000000004</v>
      </c>
      <c r="H368" s="159">
        <f t="shared" si="133"/>
        <v>119.60000000000001</v>
      </c>
      <c r="I368" s="159">
        <f t="shared" si="133"/>
        <v>139.69999999999999</v>
      </c>
      <c r="J368" s="159">
        <f t="shared" si="133"/>
        <v>85.100000000000009</v>
      </c>
      <c r="K368" s="173">
        <f t="shared" si="133"/>
        <v>148.49999999999997</v>
      </c>
      <c r="L368" s="173">
        <f t="shared" si="133"/>
        <v>160.79999999999998</v>
      </c>
      <c r="M368" s="182">
        <f t="shared" si="133"/>
        <v>141.49999999999997</v>
      </c>
      <c r="N368" s="173">
        <f t="shared" si="133"/>
        <v>121</v>
      </c>
      <c r="O368" s="182">
        <f t="shared" si="133"/>
        <v>52.6</v>
      </c>
      <c r="P368" s="182">
        <f t="shared" si="133"/>
        <v>105.6</v>
      </c>
      <c r="Q368" s="173">
        <f t="shared" si="128"/>
        <v>1277.8000000000002</v>
      </c>
      <c r="R368" s="159">
        <f t="shared" si="128"/>
        <v>1232.1000000000001</v>
      </c>
      <c r="S368" s="252">
        <f t="shared" si="129"/>
        <v>103.70911451992532</v>
      </c>
      <c r="T368" s="159">
        <v>2661.8</v>
      </c>
      <c r="U368" s="162">
        <f t="shared" si="114"/>
        <v>48.00510932451725</v>
      </c>
      <c r="V368" s="244"/>
      <c r="W368" s="50"/>
    </row>
    <row r="369" spans="1:23" ht="13.5" customHeight="1" thickBot="1" x14ac:dyDescent="0.25">
      <c r="A369" s="157"/>
      <c r="B369" s="693"/>
      <c r="C369" s="697"/>
      <c r="D369" s="155" t="s">
        <v>77</v>
      </c>
      <c r="E369" s="160">
        <f t="shared" ref="E369:P369" si="134">+E375+E381+E387+E393+E399+E408+E414+E420+E426+E432+E438</f>
        <v>84.100000000000023</v>
      </c>
      <c r="F369" s="160">
        <f t="shared" si="134"/>
        <v>86.5</v>
      </c>
      <c r="G369" s="160">
        <f t="shared" si="134"/>
        <v>69.399999999999991</v>
      </c>
      <c r="H369" s="160">
        <f t="shared" si="134"/>
        <v>134.79999999999998</v>
      </c>
      <c r="I369" s="160">
        <f t="shared" si="134"/>
        <v>154.4</v>
      </c>
      <c r="J369" s="160">
        <f t="shared" si="134"/>
        <v>98.300000000000011</v>
      </c>
      <c r="K369" s="183">
        <f t="shared" si="134"/>
        <v>164.00000000000003</v>
      </c>
      <c r="L369" s="183">
        <f t="shared" si="134"/>
        <v>175.19999999999996</v>
      </c>
      <c r="M369" s="183">
        <f t="shared" si="134"/>
        <v>155.1</v>
      </c>
      <c r="N369" s="176">
        <f t="shared" si="134"/>
        <v>134.5</v>
      </c>
      <c r="O369" s="183">
        <f t="shared" si="134"/>
        <v>63.7</v>
      </c>
      <c r="P369" s="183">
        <f t="shared" si="134"/>
        <v>120.60000000000001</v>
      </c>
      <c r="Q369" s="176">
        <f t="shared" si="128"/>
        <v>1440.6000000000001</v>
      </c>
      <c r="R369" s="160">
        <f t="shared" si="128"/>
        <v>1411.5</v>
      </c>
      <c r="S369" s="327">
        <f t="shared" si="129"/>
        <v>102.06163655685442</v>
      </c>
      <c r="T369" s="160">
        <v>2887.9999999999995</v>
      </c>
      <c r="U369" s="168">
        <f t="shared" si="114"/>
        <v>49.882271468144054</v>
      </c>
      <c r="V369" s="244"/>
      <c r="W369" s="50"/>
    </row>
    <row r="370" spans="1:23" ht="13.5" customHeight="1" x14ac:dyDescent="0.2">
      <c r="A370" s="157"/>
      <c r="B370" s="157"/>
      <c r="C370" s="687" t="s">
        <v>142</v>
      </c>
      <c r="D370" s="151" t="s">
        <v>72</v>
      </c>
      <c r="E370" s="158">
        <v>81.8</v>
      </c>
      <c r="F370" s="158">
        <v>80</v>
      </c>
      <c r="G370" s="158">
        <v>37.9</v>
      </c>
      <c r="H370" s="158">
        <v>111</v>
      </c>
      <c r="I370" s="158">
        <v>119.2</v>
      </c>
      <c r="J370" s="251">
        <v>63.6</v>
      </c>
      <c r="K370" s="179">
        <v>104.5</v>
      </c>
      <c r="L370" s="186">
        <v>99.3</v>
      </c>
      <c r="M370" s="186">
        <v>41.5</v>
      </c>
      <c r="N370" s="186">
        <v>29.7</v>
      </c>
      <c r="O370" s="186">
        <v>19.8</v>
      </c>
      <c r="P370" s="186">
        <v>48.4</v>
      </c>
      <c r="Q370" s="158">
        <f t="shared" ref="Q370:Q399" si="135">SUM(E370:P370)</f>
        <v>836.69999999999993</v>
      </c>
      <c r="R370" s="179">
        <v>817.30000000000007</v>
      </c>
      <c r="S370" s="251">
        <f t="shared" si="129"/>
        <v>102.37366939924139</v>
      </c>
      <c r="T370" s="158">
        <v>1438.3000000000002</v>
      </c>
      <c r="U370" s="167">
        <f t="shared" si="114"/>
        <v>58.172842939581436</v>
      </c>
      <c r="V370" s="244"/>
      <c r="W370" s="50"/>
    </row>
    <row r="371" spans="1:23" ht="13.5" customHeight="1" x14ac:dyDescent="0.2">
      <c r="A371" s="157"/>
      <c r="B371" s="146"/>
      <c r="C371" s="688"/>
      <c r="D371" s="153" t="s">
        <v>73</v>
      </c>
      <c r="E371" s="159">
        <v>53.4</v>
      </c>
      <c r="F371" s="159">
        <v>51.6</v>
      </c>
      <c r="G371" s="159">
        <v>21.8</v>
      </c>
      <c r="H371" s="159">
        <v>60.4</v>
      </c>
      <c r="I371" s="159">
        <v>69.2</v>
      </c>
      <c r="J371" s="252">
        <v>36.799999999999997</v>
      </c>
      <c r="K371" s="253">
        <v>27.7</v>
      </c>
      <c r="L371" s="254">
        <v>27.7</v>
      </c>
      <c r="M371" s="253">
        <v>11.3</v>
      </c>
      <c r="N371" s="253">
        <v>8.1</v>
      </c>
      <c r="O371" s="253">
        <v>5.0999999999999996</v>
      </c>
      <c r="P371" s="255">
        <v>13</v>
      </c>
      <c r="Q371" s="173">
        <f t="shared" si="135"/>
        <v>386.1</v>
      </c>
      <c r="R371" s="180">
        <v>357</v>
      </c>
      <c r="S371" s="252">
        <f t="shared" si="129"/>
        <v>108.1512605042017</v>
      </c>
      <c r="T371" s="159">
        <v>680.6</v>
      </c>
      <c r="U371" s="162">
        <f t="shared" si="114"/>
        <v>56.729356450191005</v>
      </c>
      <c r="V371" s="244"/>
      <c r="W371" s="50"/>
    </row>
    <row r="372" spans="1:23" ht="13.5" customHeight="1" x14ac:dyDescent="0.2">
      <c r="A372" s="157"/>
      <c r="B372" s="146"/>
      <c r="C372" s="688"/>
      <c r="D372" s="153" t="s">
        <v>74</v>
      </c>
      <c r="E372" s="159">
        <v>28.4</v>
      </c>
      <c r="F372" s="159">
        <v>28.4</v>
      </c>
      <c r="G372" s="159">
        <v>16.099999999999998</v>
      </c>
      <c r="H372" s="159">
        <v>50.6</v>
      </c>
      <c r="I372" s="159">
        <v>50</v>
      </c>
      <c r="J372" s="252">
        <v>26.800000000000004</v>
      </c>
      <c r="K372" s="173">
        <v>76.8</v>
      </c>
      <c r="L372" s="180">
        <v>71.599999999999994</v>
      </c>
      <c r="M372" s="173">
        <v>30.2</v>
      </c>
      <c r="N372" s="173">
        <v>21.6</v>
      </c>
      <c r="O372" s="173">
        <v>14.7</v>
      </c>
      <c r="P372" s="173">
        <v>35.4</v>
      </c>
      <c r="Q372" s="159">
        <f t="shared" si="135"/>
        <v>450.6</v>
      </c>
      <c r="R372" s="173">
        <v>460.29999999999995</v>
      </c>
      <c r="S372" s="252">
        <f t="shared" si="129"/>
        <v>97.892678687812307</v>
      </c>
      <c r="T372" s="159">
        <v>757.70000000000016</v>
      </c>
      <c r="U372" s="162">
        <f t="shared" si="114"/>
        <v>59.469447010690232</v>
      </c>
      <c r="V372" s="244"/>
      <c r="W372" s="50"/>
    </row>
    <row r="373" spans="1:23" ht="13.5" customHeight="1" x14ac:dyDescent="0.2">
      <c r="A373" s="157"/>
      <c r="B373" s="146"/>
      <c r="C373" s="688"/>
      <c r="D373" s="153" t="s">
        <v>75</v>
      </c>
      <c r="E373" s="159">
        <v>71</v>
      </c>
      <c r="F373" s="159">
        <v>70.2</v>
      </c>
      <c r="G373" s="159">
        <v>26.2</v>
      </c>
      <c r="H373" s="159">
        <v>96.8</v>
      </c>
      <c r="I373" s="159">
        <v>105.3</v>
      </c>
      <c r="J373" s="252">
        <v>51.8</v>
      </c>
      <c r="K373" s="256">
        <v>90.6</v>
      </c>
      <c r="L373" s="257">
        <v>84.4</v>
      </c>
      <c r="M373" s="258">
        <v>29.8</v>
      </c>
      <c r="N373" s="258">
        <v>19.899999999999999</v>
      </c>
      <c r="O373" s="258">
        <v>10.7</v>
      </c>
      <c r="P373" s="259">
        <v>37.299999999999997</v>
      </c>
      <c r="Q373" s="159">
        <f t="shared" si="135"/>
        <v>693.99999999999989</v>
      </c>
      <c r="R373" s="173">
        <v>686.5</v>
      </c>
      <c r="S373" s="252">
        <f t="shared" si="129"/>
        <v>101.09249817916968</v>
      </c>
      <c r="T373" s="159">
        <v>1218.5999999999999</v>
      </c>
      <c r="U373" s="162">
        <f t="shared" si="114"/>
        <v>56.950599048087966</v>
      </c>
      <c r="V373" s="244"/>
      <c r="W373" s="50"/>
    </row>
    <row r="374" spans="1:23" ht="13.5" customHeight="1" x14ac:dyDescent="0.2">
      <c r="A374" s="157"/>
      <c r="B374" s="146"/>
      <c r="C374" s="688"/>
      <c r="D374" s="153" t="s">
        <v>76</v>
      </c>
      <c r="E374" s="159">
        <v>10.8</v>
      </c>
      <c r="F374" s="159">
        <v>9.8000000000000007</v>
      </c>
      <c r="G374" s="159">
        <v>11.7</v>
      </c>
      <c r="H374" s="159">
        <v>14.2</v>
      </c>
      <c r="I374" s="159">
        <v>13.9</v>
      </c>
      <c r="J374" s="159">
        <v>11.8</v>
      </c>
      <c r="K374" s="173">
        <v>13.9</v>
      </c>
      <c r="L374" s="173">
        <v>14.9</v>
      </c>
      <c r="M374" s="173">
        <v>11.7</v>
      </c>
      <c r="N374" s="173">
        <v>9.8000000000000007</v>
      </c>
      <c r="O374" s="173">
        <v>9.1</v>
      </c>
      <c r="P374" s="173">
        <v>11.1</v>
      </c>
      <c r="Q374" s="159">
        <f t="shared" si="135"/>
        <v>142.70000000000002</v>
      </c>
      <c r="R374" s="173">
        <v>130.79999999999998</v>
      </c>
      <c r="S374" s="252">
        <f t="shared" si="129"/>
        <v>109.09785932721717</v>
      </c>
      <c r="T374" s="159">
        <v>219.7</v>
      </c>
      <c r="U374" s="162">
        <f t="shared" si="114"/>
        <v>64.952207555757866</v>
      </c>
      <c r="V374" s="244"/>
      <c r="W374" s="50"/>
    </row>
    <row r="375" spans="1:23" ht="13.5" customHeight="1" thickBot="1" x14ac:dyDescent="0.25">
      <c r="A375" s="157"/>
      <c r="B375" s="146"/>
      <c r="C375" s="689"/>
      <c r="D375" s="155" t="s">
        <v>77</v>
      </c>
      <c r="E375" s="160">
        <v>17.100000000000001</v>
      </c>
      <c r="F375" s="160">
        <v>15.3</v>
      </c>
      <c r="G375" s="160">
        <v>19.5</v>
      </c>
      <c r="H375" s="160">
        <v>21.6</v>
      </c>
      <c r="I375" s="160">
        <v>20.100000000000001</v>
      </c>
      <c r="J375" s="160">
        <v>18.600000000000001</v>
      </c>
      <c r="K375" s="183">
        <v>24.5</v>
      </c>
      <c r="L375" s="183">
        <v>24.8</v>
      </c>
      <c r="M375" s="183">
        <v>20.3</v>
      </c>
      <c r="N375" s="183">
        <v>17.2</v>
      </c>
      <c r="O375" s="183">
        <v>15.7</v>
      </c>
      <c r="P375" s="183">
        <v>21.4</v>
      </c>
      <c r="Q375" s="160">
        <f t="shared" si="135"/>
        <v>236.1</v>
      </c>
      <c r="R375" s="176">
        <v>239.1</v>
      </c>
      <c r="S375" s="327">
        <f t="shared" si="129"/>
        <v>98.745294855708906</v>
      </c>
      <c r="T375" s="160">
        <v>328.1</v>
      </c>
      <c r="U375" s="168">
        <f t="shared" si="114"/>
        <v>71.959768363303866</v>
      </c>
      <c r="V375" s="244"/>
      <c r="W375" s="50"/>
    </row>
    <row r="376" spans="1:23" ht="13.5" customHeight="1" x14ac:dyDescent="0.2">
      <c r="A376" s="157"/>
      <c r="B376" s="146"/>
      <c r="C376" s="687" t="s">
        <v>143</v>
      </c>
      <c r="D376" s="151" t="s">
        <v>72</v>
      </c>
      <c r="E376" s="158">
        <v>105</v>
      </c>
      <c r="F376" s="158">
        <v>105.5</v>
      </c>
      <c r="G376" s="158">
        <v>74.400000000000006</v>
      </c>
      <c r="H376" s="158">
        <v>182</v>
      </c>
      <c r="I376" s="158">
        <v>185.4</v>
      </c>
      <c r="J376" s="251">
        <v>134.69999999999999</v>
      </c>
      <c r="K376" s="179">
        <v>205.3</v>
      </c>
      <c r="L376" s="260">
        <v>156.69999999999999</v>
      </c>
      <c r="M376" s="179">
        <v>116.6</v>
      </c>
      <c r="N376" s="179">
        <v>71.099999999999994</v>
      </c>
      <c r="O376" s="179">
        <v>57.3</v>
      </c>
      <c r="P376" s="261">
        <v>88.2</v>
      </c>
      <c r="Q376" s="158">
        <f>SUM(E376:P376)</f>
        <v>1482.1999999999998</v>
      </c>
      <c r="R376" s="179">
        <v>1421.3</v>
      </c>
      <c r="S376" s="251">
        <f t="shared" si="129"/>
        <v>104.28480968127769</v>
      </c>
      <c r="T376" s="158">
        <v>2225.4</v>
      </c>
      <c r="U376" s="167">
        <f t="shared" si="114"/>
        <v>66.603756628021912</v>
      </c>
      <c r="V376" s="244"/>
      <c r="W376" s="50"/>
    </row>
    <row r="377" spans="1:23" ht="13.5" customHeight="1" x14ac:dyDescent="0.2">
      <c r="A377" s="157"/>
      <c r="B377" s="146"/>
      <c r="C377" s="688"/>
      <c r="D377" s="153" t="s">
        <v>73</v>
      </c>
      <c r="E377" s="159">
        <v>28</v>
      </c>
      <c r="F377" s="159">
        <v>26</v>
      </c>
      <c r="G377" s="159">
        <v>18.399999999999999</v>
      </c>
      <c r="H377" s="159">
        <v>49.8</v>
      </c>
      <c r="I377" s="159">
        <v>52.3</v>
      </c>
      <c r="J377" s="252">
        <v>39.200000000000003</v>
      </c>
      <c r="K377" s="253">
        <v>54.8</v>
      </c>
      <c r="L377" s="254">
        <v>44.5</v>
      </c>
      <c r="M377" s="253">
        <v>35.6</v>
      </c>
      <c r="N377" s="253">
        <v>22.9</v>
      </c>
      <c r="O377" s="253">
        <v>18.3</v>
      </c>
      <c r="P377" s="255">
        <v>31.1</v>
      </c>
      <c r="Q377" s="173">
        <f t="shared" si="135"/>
        <v>420.90000000000003</v>
      </c>
      <c r="R377" s="180">
        <v>489.4</v>
      </c>
      <c r="S377" s="252">
        <f t="shared" si="129"/>
        <v>86.003269309358416</v>
      </c>
      <c r="T377" s="159">
        <v>722.4</v>
      </c>
      <c r="U377" s="162">
        <f t="shared" si="114"/>
        <v>58.264119601328915</v>
      </c>
      <c r="V377" s="244"/>
      <c r="W377" s="50"/>
    </row>
    <row r="378" spans="1:23" ht="13.5" customHeight="1" x14ac:dyDescent="0.2">
      <c r="A378" s="157"/>
      <c r="B378" s="146"/>
      <c r="C378" s="688"/>
      <c r="D378" s="153" t="s">
        <v>74</v>
      </c>
      <c r="E378" s="159">
        <v>77</v>
      </c>
      <c r="F378" s="159">
        <v>79.5</v>
      </c>
      <c r="G378" s="159">
        <v>56</v>
      </c>
      <c r="H378" s="159">
        <v>132.19999999999999</v>
      </c>
      <c r="I378" s="159">
        <v>133.1</v>
      </c>
      <c r="J378" s="252">
        <v>95.5</v>
      </c>
      <c r="K378" s="173">
        <v>150.5</v>
      </c>
      <c r="L378" s="180">
        <v>112.2</v>
      </c>
      <c r="M378" s="173">
        <v>81</v>
      </c>
      <c r="N378" s="173">
        <v>48.2</v>
      </c>
      <c r="O378" s="173">
        <v>39</v>
      </c>
      <c r="P378" s="173">
        <v>57.1</v>
      </c>
      <c r="Q378" s="159">
        <f t="shared" si="135"/>
        <v>1061.3</v>
      </c>
      <c r="R378" s="173">
        <v>931.9</v>
      </c>
      <c r="S378" s="252">
        <f t="shared" si="129"/>
        <v>113.88561004399614</v>
      </c>
      <c r="T378" s="159">
        <v>1503</v>
      </c>
      <c r="U378" s="162">
        <f t="shared" si="114"/>
        <v>70.612109115103124</v>
      </c>
      <c r="V378" s="244"/>
      <c r="W378" s="50"/>
    </row>
    <row r="379" spans="1:23" ht="13.5" customHeight="1" x14ac:dyDescent="0.2">
      <c r="A379" s="157"/>
      <c r="B379" s="146"/>
      <c r="C379" s="688"/>
      <c r="D379" s="153" t="s">
        <v>75</v>
      </c>
      <c r="E379" s="159">
        <v>99.3</v>
      </c>
      <c r="F379" s="159">
        <v>99.2</v>
      </c>
      <c r="G379" s="159">
        <v>70.599999999999994</v>
      </c>
      <c r="H379" s="159">
        <v>172.6</v>
      </c>
      <c r="I379" s="159">
        <v>175.1</v>
      </c>
      <c r="J379" s="252">
        <v>131.19999999999999</v>
      </c>
      <c r="K379" s="256">
        <v>196</v>
      </c>
      <c r="L379" s="257">
        <v>148.69999999999999</v>
      </c>
      <c r="M379" s="258">
        <v>108.9</v>
      </c>
      <c r="N379" s="258">
        <v>64.3</v>
      </c>
      <c r="O379" s="258">
        <v>52.8</v>
      </c>
      <c r="P379" s="259">
        <v>81.599999999999994</v>
      </c>
      <c r="Q379" s="159">
        <f t="shared" si="135"/>
        <v>1400.3</v>
      </c>
      <c r="R379" s="173">
        <v>1335</v>
      </c>
      <c r="S379" s="252">
        <f t="shared" si="129"/>
        <v>104.89138576779027</v>
      </c>
      <c r="T379" s="159">
        <v>2104.6999999999998</v>
      </c>
      <c r="U379" s="162">
        <f t="shared" si="114"/>
        <v>66.532047322658812</v>
      </c>
      <c r="V379" s="244"/>
      <c r="W379" s="50"/>
    </row>
    <row r="380" spans="1:23" ht="13.5" customHeight="1" x14ac:dyDescent="0.2">
      <c r="A380" s="157"/>
      <c r="B380" s="146"/>
      <c r="C380" s="688"/>
      <c r="D380" s="153" t="s">
        <v>76</v>
      </c>
      <c r="E380" s="159">
        <v>5.7</v>
      </c>
      <c r="F380" s="159">
        <v>6.3</v>
      </c>
      <c r="G380" s="159">
        <v>3.8</v>
      </c>
      <c r="H380" s="159">
        <v>9.4</v>
      </c>
      <c r="I380" s="159">
        <v>10.3</v>
      </c>
      <c r="J380" s="159">
        <v>3.5</v>
      </c>
      <c r="K380" s="173">
        <v>9.3000000000000007</v>
      </c>
      <c r="L380" s="173">
        <v>8</v>
      </c>
      <c r="M380" s="173">
        <v>7.7</v>
      </c>
      <c r="N380" s="173">
        <v>6.8</v>
      </c>
      <c r="O380" s="173">
        <v>4.5</v>
      </c>
      <c r="P380" s="173">
        <v>6.6</v>
      </c>
      <c r="Q380" s="159">
        <f t="shared" si="135"/>
        <v>81.899999999999991</v>
      </c>
      <c r="R380" s="173">
        <v>86.300000000000011</v>
      </c>
      <c r="S380" s="252">
        <f t="shared" si="129"/>
        <v>94.901506373117002</v>
      </c>
      <c r="T380" s="159">
        <v>120.70000000000002</v>
      </c>
      <c r="U380" s="162">
        <f t="shared" si="114"/>
        <v>67.854183927091952</v>
      </c>
      <c r="V380" s="244"/>
      <c r="W380" s="50"/>
    </row>
    <row r="381" spans="1:23" ht="13.5" customHeight="1" thickBot="1" x14ac:dyDescent="0.25">
      <c r="A381" s="157"/>
      <c r="B381" s="146"/>
      <c r="C381" s="689"/>
      <c r="D381" s="155" t="s">
        <v>77</v>
      </c>
      <c r="E381" s="160">
        <v>9.6999999999999993</v>
      </c>
      <c r="F381" s="160">
        <v>9.9</v>
      </c>
      <c r="G381" s="160">
        <v>7.3</v>
      </c>
      <c r="H381" s="160">
        <v>13.9</v>
      </c>
      <c r="I381" s="160">
        <v>14.9</v>
      </c>
      <c r="J381" s="160">
        <v>7.1</v>
      </c>
      <c r="K381" s="183">
        <v>10.7</v>
      </c>
      <c r="L381" s="183">
        <v>9.1</v>
      </c>
      <c r="M381" s="183">
        <v>8.9</v>
      </c>
      <c r="N381" s="183">
        <v>7.9</v>
      </c>
      <c r="O381" s="183">
        <v>5.3</v>
      </c>
      <c r="P381" s="183">
        <v>8</v>
      </c>
      <c r="Q381" s="160">
        <f t="shared" si="135"/>
        <v>112.7</v>
      </c>
      <c r="R381" s="176">
        <v>118.30000000000001</v>
      </c>
      <c r="S381" s="327">
        <f t="shared" si="129"/>
        <v>95.26627218934911</v>
      </c>
      <c r="T381" s="160">
        <v>162.39999999999998</v>
      </c>
      <c r="U381" s="168">
        <f t="shared" si="114"/>
        <v>69.39655172413795</v>
      </c>
      <c r="V381" s="244"/>
      <c r="W381" s="50"/>
    </row>
    <row r="382" spans="1:23" ht="13.5" customHeight="1" x14ac:dyDescent="0.2">
      <c r="A382" s="157"/>
      <c r="B382" s="146"/>
      <c r="C382" s="687" t="s">
        <v>144</v>
      </c>
      <c r="D382" s="151" t="s">
        <v>72</v>
      </c>
      <c r="E382" s="158">
        <v>60.8</v>
      </c>
      <c r="F382" s="158">
        <v>77.3</v>
      </c>
      <c r="G382" s="158">
        <v>36.1</v>
      </c>
      <c r="H382" s="158">
        <v>102.4</v>
      </c>
      <c r="I382" s="158">
        <v>170</v>
      </c>
      <c r="J382" s="251">
        <v>80.8</v>
      </c>
      <c r="K382" s="179">
        <v>156.6</v>
      </c>
      <c r="L382" s="260">
        <v>155.19999999999999</v>
      </c>
      <c r="M382" s="179">
        <v>121.1</v>
      </c>
      <c r="N382" s="179">
        <v>102.8</v>
      </c>
      <c r="O382" s="179">
        <v>36.6</v>
      </c>
      <c r="P382" s="261">
        <v>100.6</v>
      </c>
      <c r="Q382" s="158">
        <f t="shared" si="135"/>
        <v>1200.3</v>
      </c>
      <c r="R382" s="179">
        <v>1065</v>
      </c>
      <c r="S382" s="251">
        <f t="shared" si="129"/>
        <v>112.70422535211266</v>
      </c>
      <c r="T382" s="158">
        <v>3235.6000000000008</v>
      </c>
      <c r="U382" s="167">
        <f t="shared" si="114"/>
        <v>37.09667449622944</v>
      </c>
      <c r="V382" s="244"/>
      <c r="W382" s="50"/>
    </row>
    <row r="383" spans="1:23" ht="13.5" customHeight="1" x14ac:dyDescent="0.2">
      <c r="A383" s="157"/>
      <c r="B383" s="146"/>
      <c r="C383" s="688"/>
      <c r="D383" s="153" t="s">
        <v>73</v>
      </c>
      <c r="E383" s="159">
        <v>20.3</v>
      </c>
      <c r="F383" s="159">
        <v>28.4</v>
      </c>
      <c r="G383" s="159">
        <v>12.8</v>
      </c>
      <c r="H383" s="159">
        <v>38.5</v>
      </c>
      <c r="I383" s="159">
        <v>59.2</v>
      </c>
      <c r="J383" s="252">
        <v>31.7</v>
      </c>
      <c r="K383" s="253">
        <v>56.5</v>
      </c>
      <c r="L383" s="254">
        <v>54.9</v>
      </c>
      <c r="M383" s="253">
        <v>39.200000000000003</v>
      </c>
      <c r="N383" s="253">
        <v>30.5</v>
      </c>
      <c r="O383" s="253">
        <v>12.7</v>
      </c>
      <c r="P383" s="255">
        <v>31.4</v>
      </c>
      <c r="Q383" s="159">
        <f t="shared" si="135"/>
        <v>416.09999999999991</v>
      </c>
      <c r="R383" s="173">
        <v>370.6</v>
      </c>
      <c r="S383" s="252">
        <f t="shared" si="129"/>
        <v>112.27738801942793</v>
      </c>
      <c r="T383" s="159">
        <v>1694.8999999999999</v>
      </c>
      <c r="U383" s="162">
        <f t="shared" si="114"/>
        <v>24.550120951088555</v>
      </c>
      <c r="V383" s="244"/>
      <c r="W383" s="50"/>
    </row>
    <row r="384" spans="1:23" ht="13.5" customHeight="1" x14ac:dyDescent="0.2">
      <c r="A384" s="157"/>
      <c r="B384" s="146"/>
      <c r="C384" s="688"/>
      <c r="D384" s="153" t="s">
        <v>74</v>
      </c>
      <c r="E384" s="159">
        <v>40.5</v>
      </c>
      <c r="F384" s="159">
        <v>48.9</v>
      </c>
      <c r="G384" s="159">
        <v>23.3</v>
      </c>
      <c r="H384" s="159">
        <v>63.9</v>
      </c>
      <c r="I384" s="159">
        <v>110.8</v>
      </c>
      <c r="J384" s="252">
        <v>49.1</v>
      </c>
      <c r="K384" s="173">
        <v>100.1</v>
      </c>
      <c r="L384" s="180">
        <v>100.3</v>
      </c>
      <c r="M384" s="173">
        <v>81.900000000000006</v>
      </c>
      <c r="N384" s="173">
        <v>72.3</v>
      </c>
      <c r="O384" s="173">
        <v>23.9</v>
      </c>
      <c r="P384" s="173">
        <v>69.2</v>
      </c>
      <c r="Q384" s="159">
        <f t="shared" si="135"/>
        <v>784.19999999999993</v>
      </c>
      <c r="R384" s="173">
        <v>694.4</v>
      </c>
      <c r="S384" s="252">
        <f t="shared" si="129"/>
        <v>112.93202764976957</v>
      </c>
      <c r="T384" s="159">
        <v>1540.6999999999998</v>
      </c>
      <c r="U384" s="162">
        <f t="shared" si="114"/>
        <v>50.898942039332773</v>
      </c>
      <c r="V384" s="244"/>
      <c r="W384" s="50"/>
    </row>
    <row r="385" spans="1:23" ht="13.5" customHeight="1" x14ac:dyDescent="0.2">
      <c r="A385" s="157"/>
      <c r="B385" s="146"/>
      <c r="C385" s="688"/>
      <c r="D385" s="153" t="s">
        <v>75</v>
      </c>
      <c r="E385" s="159">
        <v>39.299999999999997</v>
      </c>
      <c r="F385" s="159">
        <v>55.8</v>
      </c>
      <c r="G385" s="159">
        <v>22.3</v>
      </c>
      <c r="H385" s="159">
        <v>71.3</v>
      </c>
      <c r="I385" s="159">
        <v>127.8</v>
      </c>
      <c r="J385" s="252">
        <v>54.1</v>
      </c>
      <c r="K385" s="256">
        <v>105.8</v>
      </c>
      <c r="L385" s="257">
        <v>90.5</v>
      </c>
      <c r="M385" s="258">
        <v>63.7</v>
      </c>
      <c r="N385" s="258">
        <v>52.1</v>
      </c>
      <c r="O385" s="258">
        <v>22.9</v>
      </c>
      <c r="P385" s="259">
        <v>63.6</v>
      </c>
      <c r="Q385" s="159">
        <f t="shared" si="135"/>
        <v>769.20000000000016</v>
      </c>
      <c r="R385" s="173">
        <v>669.2</v>
      </c>
      <c r="S385" s="252">
        <f t="shared" si="129"/>
        <v>114.94321578003589</v>
      </c>
      <c r="T385" s="159">
        <v>2188.1999999999998</v>
      </c>
      <c r="U385" s="162">
        <f t="shared" si="114"/>
        <v>35.152179873868945</v>
      </c>
      <c r="V385" s="244"/>
      <c r="W385" s="50"/>
    </row>
    <row r="386" spans="1:23" ht="13.5" customHeight="1" x14ac:dyDescent="0.2">
      <c r="A386" s="157"/>
      <c r="B386" s="146"/>
      <c r="C386" s="688"/>
      <c r="D386" s="153" t="s">
        <v>76</v>
      </c>
      <c r="E386" s="159">
        <v>21.5</v>
      </c>
      <c r="F386" s="159">
        <v>21.5</v>
      </c>
      <c r="G386" s="159">
        <v>13.8</v>
      </c>
      <c r="H386" s="159">
        <v>31.1</v>
      </c>
      <c r="I386" s="159">
        <v>42.2</v>
      </c>
      <c r="J386" s="159">
        <v>26.7</v>
      </c>
      <c r="K386" s="173">
        <v>50.8</v>
      </c>
      <c r="L386" s="173">
        <v>64.7</v>
      </c>
      <c r="M386" s="173">
        <v>57.4</v>
      </c>
      <c r="N386" s="173">
        <v>50.7</v>
      </c>
      <c r="O386" s="173">
        <v>13.7</v>
      </c>
      <c r="P386" s="173">
        <v>37</v>
      </c>
      <c r="Q386" s="159">
        <f t="shared" si="135"/>
        <v>431.09999999999997</v>
      </c>
      <c r="R386" s="173">
        <v>395.8</v>
      </c>
      <c r="S386" s="252">
        <f t="shared" si="129"/>
        <v>108.91864578069732</v>
      </c>
      <c r="T386" s="159">
        <v>1047.4000000000001</v>
      </c>
      <c r="U386" s="162">
        <f t="shared" si="114"/>
        <v>41.159060530838261</v>
      </c>
      <c r="V386" s="244"/>
      <c r="W386" s="50"/>
    </row>
    <row r="387" spans="1:23" ht="13.5" customHeight="1" thickBot="1" x14ac:dyDescent="0.25">
      <c r="A387" s="157"/>
      <c r="B387" s="146"/>
      <c r="C387" s="688"/>
      <c r="D387" s="540" t="s">
        <v>77</v>
      </c>
      <c r="E387" s="541">
        <v>21.6</v>
      </c>
      <c r="F387" s="541">
        <v>21.6</v>
      </c>
      <c r="G387" s="541">
        <v>13.8</v>
      </c>
      <c r="H387" s="541">
        <v>31.1</v>
      </c>
      <c r="I387" s="541">
        <v>42.2</v>
      </c>
      <c r="J387" s="541">
        <v>26.7</v>
      </c>
      <c r="K387" s="558">
        <v>50.9</v>
      </c>
      <c r="L387" s="558">
        <v>64.7</v>
      </c>
      <c r="M387" s="558">
        <v>57.4</v>
      </c>
      <c r="N387" s="558">
        <v>50.8</v>
      </c>
      <c r="O387" s="558">
        <v>13.7</v>
      </c>
      <c r="P387" s="558">
        <v>37</v>
      </c>
      <c r="Q387" s="541">
        <f t="shared" si="135"/>
        <v>431.5</v>
      </c>
      <c r="R387" s="529">
        <v>396</v>
      </c>
      <c r="S387" s="334">
        <f t="shared" si="129"/>
        <v>108.96464646464648</v>
      </c>
      <c r="T387" s="541">
        <v>1065.5999999999999</v>
      </c>
      <c r="U387" s="350">
        <f t="shared" si="114"/>
        <v>40.493618618618619</v>
      </c>
      <c r="V387" s="244"/>
      <c r="W387" s="50"/>
    </row>
    <row r="388" spans="1:23" ht="13.5" customHeight="1" x14ac:dyDescent="0.2">
      <c r="A388" s="157"/>
      <c r="B388" s="146"/>
      <c r="C388" s="687" t="s">
        <v>280</v>
      </c>
      <c r="D388" s="510" t="s">
        <v>72</v>
      </c>
      <c r="E388" s="513">
        <v>97.1</v>
      </c>
      <c r="F388" s="513">
        <v>104.8</v>
      </c>
      <c r="G388" s="513">
        <v>81.8</v>
      </c>
      <c r="H388" s="513">
        <v>121.2</v>
      </c>
      <c r="I388" s="513">
        <v>114.7</v>
      </c>
      <c r="J388" s="527">
        <v>92.3</v>
      </c>
      <c r="K388" s="521">
        <v>148.80000000000001</v>
      </c>
      <c r="L388" s="536">
        <v>124.9</v>
      </c>
      <c r="M388" s="521">
        <v>113.1</v>
      </c>
      <c r="N388" s="521">
        <v>79.5</v>
      </c>
      <c r="O388" s="521">
        <v>56.1</v>
      </c>
      <c r="P388" s="537">
        <v>48.5</v>
      </c>
      <c r="Q388" s="513">
        <f>SUM(E388:P388)</f>
        <v>1182.8</v>
      </c>
      <c r="R388" s="521">
        <v>1123.5000000000002</v>
      </c>
      <c r="S388" s="527">
        <f t="shared" si="129"/>
        <v>105.2781486426346</v>
      </c>
      <c r="T388" s="513">
        <v>1629.8999999999999</v>
      </c>
      <c r="U388" s="517">
        <f t="shared" si="114"/>
        <v>72.568869255782559</v>
      </c>
      <c r="V388" s="244"/>
      <c r="W388" s="50"/>
    </row>
    <row r="389" spans="1:23" ht="13.5" customHeight="1" x14ac:dyDescent="0.2">
      <c r="A389" s="157"/>
      <c r="B389" s="146"/>
      <c r="C389" s="688"/>
      <c r="D389" s="511" t="s">
        <v>73</v>
      </c>
      <c r="E389" s="514">
        <v>1.7</v>
      </c>
      <c r="F389" s="514">
        <v>1.7</v>
      </c>
      <c r="G389" s="514">
        <v>3.7</v>
      </c>
      <c r="H389" s="514">
        <v>5.8</v>
      </c>
      <c r="I389" s="514">
        <v>7</v>
      </c>
      <c r="J389" s="528">
        <v>3.5</v>
      </c>
      <c r="K389" s="529">
        <v>5.6</v>
      </c>
      <c r="L389" s="530">
        <v>4</v>
      </c>
      <c r="M389" s="529">
        <v>5</v>
      </c>
      <c r="N389" s="529">
        <v>4.8</v>
      </c>
      <c r="O389" s="529">
        <v>6</v>
      </c>
      <c r="P389" s="531">
        <v>1.6</v>
      </c>
      <c r="Q389" s="523">
        <f t="shared" ref="Q389:Q393" si="136">SUM(E389:P389)</f>
        <v>50.4</v>
      </c>
      <c r="R389" s="519">
        <v>42.599999999999994</v>
      </c>
      <c r="S389" s="528">
        <f t="shared" si="129"/>
        <v>118.3098591549296</v>
      </c>
      <c r="T389" s="514">
        <v>62.499999999999993</v>
      </c>
      <c r="U389" s="516">
        <f t="shared" ref="U389:U452" si="137">IF(Q389=0,"－",Q389/T389*100)</f>
        <v>80.640000000000015</v>
      </c>
      <c r="V389" s="244"/>
      <c r="W389" s="50"/>
    </row>
    <row r="390" spans="1:23" ht="13.5" customHeight="1" x14ac:dyDescent="0.2">
      <c r="A390" s="157"/>
      <c r="B390" s="146"/>
      <c r="C390" s="688"/>
      <c r="D390" s="511" t="s">
        <v>74</v>
      </c>
      <c r="E390" s="514">
        <v>95.4</v>
      </c>
      <c r="F390" s="514">
        <v>103.1</v>
      </c>
      <c r="G390" s="514">
        <v>78.099999999999994</v>
      </c>
      <c r="H390" s="514">
        <v>115.4</v>
      </c>
      <c r="I390" s="514">
        <v>107.7</v>
      </c>
      <c r="J390" s="528">
        <v>88.8</v>
      </c>
      <c r="K390" s="519">
        <v>143.19999999999999</v>
      </c>
      <c r="L390" s="522">
        <v>120.9</v>
      </c>
      <c r="M390" s="519">
        <v>108.1</v>
      </c>
      <c r="N390" s="519">
        <v>74.7</v>
      </c>
      <c r="O390" s="519">
        <v>50.1</v>
      </c>
      <c r="P390" s="519">
        <v>46.9</v>
      </c>
      <c r="Q390" s="523">
        <f t="shared" si="136"/>
        <v>1132.4000000000001</v>
      </c>
      <c r="R390" s="519">
        <v>1080.9000000000003</v>
      </c>
      <c r="S390" s="528">
        <f t="shared" si="129"/>
        <v>104.76454806180033</v>
      </c>
      <c r="T390" s="514">
        <v>1567.4</v>
      </c>
      <c r="U390" s="516">
        <f t="shared" si="137"/>
        <v>72.247033303560045</v>
      </c>
      <c r="V390" s="244"/>
      <c r="W390" s="50"/>
    </row>
    <row r="391" spans="1:23" ht="13.5" customHeight="1" x14ac:dyDescent="0.2">
      <c r="A391" s="157"/>
      <c r="B391" s="146"/>
      <c r="C391" s="688"/>
      <c r="D391" s="511" t="s">
        <v>75</v>
      </c>
      <c r="E391" s="514">
        <v>89.1</v>
      </c>
      <c r="F391" s="514">
        <v>98.3</v>
      </c>
      <c r="G391" s="514">
        <v>78.400000000000006</v>
      </c>
      <c r="H391" s="514">
        <v>111</v>
      </c>
      <c r="I391" s="514">
        <v>101.9</v>
      </c>
      <c r="J391" s="528">
        <v>84.6</v>
      </c>
      <c r="K391" s="532">
        <v>136</v>
      </c>
      <c r="L391" s="533">
        <v>108.9</v>
      </c>
      <c r="M391" s="534">
        <v>97.3</v>
      </c>
      <c r="N391" s="534">
        <v>65.7</v>
      </c>
      <c r="O391" s="534">
        <v>50.4</v>
      </c>
      <c r="P391" s="535">
        <v>38.200000000000003</v>
      </c>
      <c r="Q391" s="523">
        <f t="shared" si="136"/>
        <v>1059.8</v>
      </c>
      <c r="R391" s="519">
        <v>990.70000000000027</v>
      </c>
      <c r="S391" s="528">
        <f t="shared" si="129"/>
        <v>106.97486625618247</v>
      </c>
      <c r="T391" s="514">
        <v>1402.1</v>
      </c>
      <c r="U391" s="516">
        <f t="shared" si="137"/>
        <v>75.586620069895162</v>
      </c>
      <c r="V391" s="244"/>
      <c r="W391" s="50"/>
    </row>
    <row r="392" spans="1:23" ht="13.5" customHeight="1" x14ac:dyDescent="0.2">
      <c r="A392" s="157"/>
      <c r="B392" s="146"/>
      <c r="C392" s="688"/>
      <c r="D392" s="511" t="s">
        <v>76</v>
      </c>
      <c r="E392" s="514">
        <v>8</v>
      </c>
      <c r="F392" s="514">
        <v>6.5</v>
      </c>
      <c r="G392" s="514">
        <v>3.4</v>
      </c>
      <c r="H392" s="514">
        <v>10.199999999999999</v>
      </c>
      <c r="I392" s="514">
        <v>12.8</v>
      </c>
      <c r="J392" s="514">
        <v>7.7</v>
      </c>
      <c r="K392" s="519">
        <v>12.8</v>
      </c>
      <c r="L392" s="519">
        <v>16</v>
      </c>
      <c r="M392" s="519">
        <v>15.8</v>
      </c>
      <c r="N392" s="519">
        <v>13.8</v>
      </c>
      <c r="O392" s="519">
        <v>5.7</v>
      </c>
      <c r="P392" s="519">
        <v>10.3</v>
      </c>
      <c r="Q392" s="523">
        <f t="shared" si="136"/>
        <v>123</v>
      </c>
      <c r="R392" s="519">
        <v>132.80000000000001</v>
      </c>
      <c r="S392" s="528">
        <f t="shared" si="129"/>
        <v>92.620481927710841</v>
      </c>
      <c r="T392" s="514">
        <v>227.79999999999998</v>
      </c>
      <c r="U392" s="516">
        <f t="shared" si="137"/>
        <v>53.994732221246707</v>
      </c>
      <c r="V392" s="244"/>
      <c r="W392" s="50"/>
    </row>
    <row r="393" spans="1:23" ht="13.5" customHeight="1" thickBot="1" x14ac:dyDescent="0.25">
      <c r="A393" s="157"/>
      <c r="B393" s="146"/>
      <c r="C393" s="689"/>
      <c r="D393" s="512" t="s">
        <v>77</v>
      </c>
      <c r="E393" s="515">
        <v>8.8000000000000007</v>
      </c>
      <c r="F393" s="515">
        <v>7.5</v>
      </c>
      <c r="G393" s="515">
        <v>5.0999999999999996</v>
      </c>
      <c r="H393" s="515">
        <v>11.5</v>
      </c>
      <c r="I393" s="515">
        <v>14.4</v>
      </c>
      <c r="J393" s="515">
        <v>9.3000000000000007</v>
      </c>
      <c r="K393" s="525">
        <v>15</v>
      </c>
      <c r="L393" s="525">
        <v>18.600000000000001</v>
      </c>
      <c r="M393" s="525">
        <v>17.7</v>
      </c>
      <c r="N393" s="525">
        <v>16.2</v>
      </c>
      <c r="O393" s="525">
        <v>8.1</v>
      </c>
      <c r="P393" s="525">
        <v>12.7</v>
      </c>
      <c r="Q393" s="559">
        <f t="shared" si="136"/>
        <v>144.89999999999998</v>
      </c>
      <c r="R393" s="520">
        <v>152.6</v>
      </c>
      <c r="S393" s="327">
        <f t="shared" si="129"/>
        <v>94.954128440366958</v>
      </c>
      <c r="T393" s="515">
        <v>241.90000000000003</v>
      </c>
      <c r="U393" s="518">
        <f t="shared" si="137"/>
        <v>59.900785448532432</v>
      </c>
      <c r="V393" s="244"/>
      <c r="W393" s="50"/>
    </row>
    <row r="394" spans="1:23" ht="13.5" customHeight="1" x14ac:dyDescent="0.2">
      <c r="A394" s="157"/>
      <c r="B394" s="146"/>
      <c r="C394" s="687" t="s">
        <v>145</v>
      </c>
      <c r="D394" s="510" t="s">
        <v>72</v>
      </c>
      <c r="E394" s="513">
        <v>25.2</v>
      </c>
      <c r="F394" s="513">
        <v>30.4</v>
      </c>
      <c r="G394" s="513">
        <v>22</v>
      </c>
      <c r="H394" s="513">
        <v>26.6</v>
      </c>
      <c r="I394" s="513">
        <v>27.3</v>
      </c>
      <c r="J394" s="527">
        <v>19.5</v>
      </c>
      <c r="K394" s="521">
        <v>28.8</v>
      </c>
      <c r="L394" s="536">
        <v>20.5</v>
      </c>
      <c r="M394" s="521">
        <v>15.8</v>
      </c>
      <c r="N394" s="521">
        <v>13.7</v>
      </c>
      <c r="O394" s="521">
        <v>11.4</v>
      </c>
      <c r="P394" s="537">
        <v>16.100000000000001</v>
      </c>
      <c r="Q394" s="513">
        <f t="shared" si="135"/>
        <v>257.3</v>
      </c>
      <c r="R394" s="521">
        <v>269.60000000000002</v>
      </c>
      <c r="S394" s="527">
        <f t="shared" si="129"/>
        <v>95.437685459940653</v>
      </c>
      <c r="T394" s="513">
        <v>415</v>
      </c>
      <c r="U394" s="517">
        <f t="shared" si="137"/>
        <v>62</v>
      </c>
      <c r="V394" s="244"/>
      <c r="W394" s="50"/>
    </row>
    <row r="395" spans="1:23" ht="13.5" customHeight="1" x14ac:dyDescent="0.2">
      <c r="A395" s="157"/>
      <c r="B395" s="146"/>
      <c r="C395" s="688"/>
      <c r="D395" s="511" t="s">
        <v>73</v>
      </c>
      <c r="E395" s="514">
        <v>2.4</v>
      </c>
      <c r="F395" s="514">
        <v>0.8</v>
      </c>
      <c r="G395" s="514">
        <v>3.1</v>
      </c>
      <c r="H395" s="514">
        <v>7.9</v>
      </c>
      <c r="I395" s="514">
        <v>12</v>
      </c>
      <c r="J395" s="528">
        <v>4.5999999999999996</v>
      </c>
      <c r="K395" s="529">
        <v>8.5</v>
      </c>
      <c r="L395" s="530">
        <v>2.7</v>
      </c>
      <c r="M395" s="529">
        <v>1.7</v>
      </c>
      <c r="N395" s="529">
        <v>1.5</v>
      </c>
      <c r="O395" s="529">
        <v>1.4</v>
      </c>
      <c r="P395" s="531">
        <v>4</v>
      </c>
      <c r="Q395" s="514">
        <f t="shared" si="135"/>
        <v>50.600000000000009</v>
      </c>
      <c r="R395" s="519">
        <v>0.89999999999999991</v>
      </c>
      <c r="S395" s="528">
        <f t="shared" si="129"/>
        <v>5622.2222222222235</v>
      </c>
      <c r="T395" s="514">
        <v>93.5</v>
      </c>
      <c r="U395" s="516">
        <f t="shared" si="137"/>
        <v>54.117647058823536</v>
      </c>
      <c r="V395" s="244"/>
      <c r="W395" s="50"/>
    </row>
    <row r="396" spans="1:23" ht="13.5" customHeight="1" x14ac:dyDescent="0.2">
      <c r="A396" s="157"/>
      <c r="B396" s="146"/>
      <c r="C396" s="688"/>
      <c r="D396" s="511" t="s">
        <v>74</v>
      </c>
      <c r="E396" s="514">
        <v>22.8</v>
      </c>
      <c r="F396" s="514">
        <v>29.6</v>
      </c>
      <c r="G396" s="514">
        <v>18.899999999999999</v>
      </c>
      <c r="H396" s="514">
        <v>18.7</v>
      </c>
      <c r="I396" s="514">
        <v>15.3</v>
      </c>
      <c r="J396" s="528">
        <v>14.9</v>
      </c>
      <c r="K396" s="519">
        <v>20.3</v>
      </c>
      <c r="L396" s="522">
        <v>17.8</v>
      </c>
      <c r="M396" s="519">
        <v>14.1</v>
      </c>
      <c r="N396" s="519">
        <v>12.2</v>
      </c>
      <c r="O396" s="519">
        <v>10</v>
      </c>
      <c r="P396" s="519">
        <v>12.1</v>
      </c>
      <c r="Q396" s="514">
        <f t="shared" si="135"/>
        <v>206.70000000000002</v>
      </c>
      <c r="R396" s="519">
        <v>268.7</v>
      </c>
      <c r="S396" s="528">
        <f t="shared" si="129"/>
        <v>76.925939709713447</v>
      </c>
      <c r="T396" s="514">
        <v>321.5</v>
      </c>
      <c r="U396" s="516">
        <f t="shared" si="137"/>
        <v>64.292379471228628</v>
      </c>
      <c r="V396" s="244"/>
      <c r="W396" s="50"/>
    </row>
    <row r="397" spans="1:23" ht="13.5" customHeight="1" x14ac:dyDescent="0.2">
      <c r="A397" s="157"/>
      <c r="B397" s="146"/>
      <c r="C397" s="688"/>
      <c r="D397" s="511" t="s">
        <v>75</v>
      </c>
      <c r="E397" s="514">
        <v>25</v>
      </c>
      <c r="F397" s="514">
        <v>30.2</v>
      </c>
      <c r="G397" s="514">
        <v>22</v>
      </c>
      <c r="H397" s="514">
        <v>26.3</v>
      </c>
      <c r="I397" s="514">
        <v>27</v>
      </c>
      <c r="J397" s="528">
        <v>19.5</v>
      </c>
      <c r="K397" s="532">
        <v>28.6</v>
      </c>
      <c r="L397" s="533">
        <v>20.2</v>
      </c>
      <c r="M397" s="534">
        <v>15.5</v>
      </c>
      <c r="N397" s="534">
        <v>13.5</v>
      </c>
      <c r="O397" s="534">
        <v>11.4</v>
      </c>
      <c r="P397" s="535">
        <v>16</v>
      </c>
      <c r="Q397" s="514">
        <f t="shared" si="135"/>
        <v>255.2</v>
      </c>
      <c r="R397" s="519">
        <v>267.59999999999997</v>
      </c>
      <c r="S397" s="528">
        <f t="shared" si="129"/>
        <v>95.36621823617341</v>
      </c>
      <c r="T397" s="514">
        <v>390.4</v>
      </c>
      <c r="U397" s="516">
        <f t="shared" si="137"/>
        <v>65.368852459016395</v>
      </c>
      <c r="V397" s="244"/>
      <c r="W397" s="50"/>
    </row>
    <row r="398" spans="1:23" ht="13.5" customHeight="1" x14ac:dyDescent="0.2">
      <c r="A398" s="157"/>
      <c r="B398" s="161"/>
      <c r="C398" s="688"/>
      <c r="D398" s="511" t="s">
        <v>76</v>
      </c>
      <c r="E398" s="514">
        <v>0.2</v>
      </c>
      <c r="F398" s="514">
        <v>0.2</v>
      </c>
      <c r="G398" s="514">
        <v>0</v>
      </c>
      <c r="H398" s="514">
        <v>0.3</v>
      </c>
      <c r="I398" s="514">
        <v>0.3</v>
      </c>
      <c r="J398" s="514">
        <v>0</v>
      </c>
      <c r="K398" s="519">
        <v>0.2</v>
      </c>
      <c r="L398" s="519">
        <v>0.3</v>
      </c>
      <c r="M398" s="519">
        <v>0.3</v>
      </c>
      <c r="N398" s="519">
        <v>0.2</v>
      </c>
      <c r="O398" s="519">
        <v>0</v>
      </c>
      <c r="P398" s="519">
        <v>0.1</v>
      </c>
      <c r="Q398" s="514">
        <f t="shared" si="135"/>
        <v>2.1</v>
      </c>
      <c r="R398" s="519">
        <v>2.0000000000000004</v>
      </c>
      <c r="S398" s="528">
        <v>105.9</v>
      </c>
      <c r="T398" s="514">
        <v>24.6</v>
      </c>
      <c r="U398" s="516">
        <f t="shared" si="137"/>
        <v>8.5365853658536572</v>
      </c>
      <c r="V398" s="244"/>
      <c r="W398" s="50"/>
    </row>
    <row r="399" spans="1:23" ht="13.5" customHeight="1" thickBot="1" x14ac:dyDescent="0.25">
      <c r="A399" s="157"/>
      <c r="B399" s="161"/>
      <c r="C399" s="689"/>
      <c r="D399" s="512" t="s">
        <v>77</v>
      </c>
      <c r="E399" s="515">
        <v>0.2</v>
      </c>
      <c r="F399" s="515">
        <v>0.2</v>
      </c>
      <c r="G399" s="515">
        <v>0</v>
      </c>
      <c r="H399" s="515">
        <v>0.3</v>
      </c>
      <c r="I399" s="515">
        <v>0.3</v>
      </c>
      <c r="J399" s="515">
        <v>0</v>
      </c>
      <c r="K399" s="525">
        <v>0.2</v>
      </c>
      <c r="L399" s="525">
        <v>0.3</v>
      </c>
      <c r="M399" s="525">
        <v>0.3</v>
      </c>
      <c r="N399" s="525">
        <v>0.2</v>
      </c>
      <c r="O399" s="525">
        <v>0</v>
      </c>
      <c r="P399" s="525">
        <v>0.1</v>
      </c>
      <c r="Q399" s="515">
        <f t="shared" si="135"/>
        <v>2.1</v>
      </c>
      <c r="R399" s="520">
        <v>2.0000000000000004</v>
      </c>
      <c r="S399" s="327">
        <f t="shared" si="129"/>
        <v>104.99999999999999</v>
      </c>
      <c r="T399" s="515">
        <v>24.6</v>
      </c>
      <c r="U399" s="518">
        <f t="shared" si="137"/>
        <v>8.5365853658536572</v>
      </c>
      <c r="V399" s="244"/>
      <c r="W399" s="50"/>
    </row>
    <row r="400" spans="1:23" ht="18.75" customHeight="1" x14ac:dyDescent="0.3">
      <c r="A400" s="213" t="str">
        <f>$A$1</f>
        <v>５　令和３年度市町村別・月別観光入込客数</v>
      </c>
      <c r="T400" s="339"/>
      <c r="U400" s="245"/>
      <c r="W400" s="50"/>
    </row>
    <row r="401" spans="1:23" ht="13.5" customHeight="1" thickBot="1" x14ac:dyDescent="0.25">
      <c r="T401" s="339"/>
      <c r="U401" s="147" t="s">
        <v>301</v>
      </c>
      <c r="V401" s="147"/>
      <c r="W401" s="50"/>
    </row>
    <row r="402" spans="1:23" ht="13.5" customHeight="1" thickBot="1" x14ac:dyDescent="0.25">
      <c r="A402" s="148" t="s">
        <v>58</v>
      </c>
      <c r="B402" s="148" t="s">
        <v>344</v>
      </c>
      <c r="C402" s="148" t="s">
        <v>59</v>
      </c>
      <c r="D402" s="149" t="s">
        <v>60</v>
      </c>
      <c r="E402" s="150" t="s">
        <v>61</v>
      </c>
      <c r="F402" s="150" t="s">
        <v>62</v>
      </c>
      <c r="G402" s="150" t="s">
        <v>63</v>
      </c>
      <c r="H402" s="150" t="s">
        <v>64</v>
      </c>
      <c r="I402" s="150" t="s">
        <v>65</v>
      </c>
      <c r="J402" s="150" t="s">
        <v>66</v>
      </c>
      <c r="K402" s="150" t="s">
        <v>67</v>
      </c>
      <c r="L402" s="150" t="s">
        <v>68</v>
      </c>
      <c r="M402" s="150" t="s">
        <v>69</v>
      </c>
      <c r="N402" s="150" t="s">
        <v>36</v>
      </c>
      <c r="O402" s="150" t="s">
        <v>37</v>
      </c>
      <c r="P402" s="150" t="s">
        <v>38</v>
      </c>
      <c r="Q402" s="150" t="s">
        <v>345</v>
      </c>
      <c r="R402" s="150" t="str">
        <f>$R$3</f>
        <v>R２年度</v>
      </c>
      <c r="S402" s="326" t="s">
        <v>71</v>
      </c>
      <c r="T402" s="150" t="str">
        <f>'2頁'!$T$3</f>
        <v>R元年度</v>
      </c>
      <c r="U402" s="370" t="s">
        <v>419</v>
      </c>
      <c r="V402" s="243"/>
      <c r="W402" s="50"/>
    </row>
    <row r="403" spans="1:23" ht="13.5" customHeight="1" x14ac:dyDescent="0.2">
      <c r="A403" s="157"/>
      <c r="B403" s="161"/>
      <c r="C403" s="687" t="s">
        <v>148</v>
      </c>
      <c r="D403" s="151" t="s">
        <v>72</v>
      </c>
      <c r="E403" s="158">
        <v>43.8</v>
      </c>
      <c r="F403" s="158">
        <v>60.9</v>
      </c>
      <c r="G403" s="158">
        <v>46</v>
      </c>
      <c r="H403" s="158">
        <v>91.5</v>
      </c>
      <c r="I403" s="158">
        <v>91.1</v>
      </c>
      <c r="J403" s="251">
        <v>84.6</v>
      </c>
      <c r="K403" s="179">
        <v>118.5</v>
      </c>
      <c r="L403" s="260">
        <v>81.400000000000006</v>
      </c>
      <c r="M403" s="179">
        <v>30.9</v>
      </c>
      <c r="N403" s="179">
        <v>24.3</v>
      </c>
      <c r="O403" s="179">
        <v>16.899999999999999</v>
      </c>
      <c r="P403" s="261">
        <v>29.9</v>
      </c>
      <c r="Q403" s="158">
        <f t="shared" ref="Q403:Q438" si="138">SUM(E403:P403)</f>
        <v>719.79999999999984</v>
      </c>
      <c r="R403" s="179">
        <v>721.2</v>
      </c>
      <c r="S403" s="251">
        <f t="shared" ref="S403:S438" si="139">IF(Q403=0,"－",Q403/R403*100)</f>
        <v>99.805879090404844</v>
      </c>
      <c r="T403" s="158">
        <v>1784.8000000000002</v>
      </c>
      <c r="U403" s="167">
        <f t="shared" si="137"/>
        <v>40.329448677722979</v>
      </c>
      <c r="V403" s="244"/>
      <c r="W403" s="50"/>
    </row>
    <row r="404" spans="1:23" ht="13.5" customHeight="1" x14ac:dyDescent="0.2">
      <c r="A404" s="157"/>
      <c r="B404" s="161"/>
      <c r="C404" s="688"/>
      <c r="D404" s="153" t="s">
        <v>73</v>
      </c>
      <c r="E404" s="159">
        <v>13.1</v>
      </c>
      <c r="F404" s="159">
        <v>18.3</v>
      </c>
      <c r="G404" s="159">
        <v>13.8</v>
      </c>
      <c r="H404" s="159">
        <v>27.4</v>
      </c>
      <c r="I404" s="159">
        <v>27.3</v>
      </c>
      <c r="J404" s="252">
        <v>25.4</v>
      </c>
      <c r="K404" s="253">
        <v>35.6</v>
      </c>
      <c r="L404" s="254">
        <v>24.4</v>
      </c>
      <c r="M404" s="253">
        <v>9.3000000000000007</v>
      </c>
      <c r="N404" s="253">
        <v>7.3</v>
      </c>
      <c r="O404" s="253">
        <v>5.0999999999999996</v>
      </c>
      <c r="P404" s="255">
        <v>9</v>
      </c>
      <c r="Q404" s="159">
        <f t="shared" si="138"/>
        <v>216</v>
      </c>
      <c r="R404" s="173">
        <v>216.4</v>
      </c>
      <c r="S404" s="252">
        <f t="shared" si="139"/>
        <v>99.815157116451019</v>
      </c>
      <c r="T404" s="159">
        <v>535.4</v>
      </c>
      <c r="U404" s="162">
        <f t="shared" si="137"/>
        <v>40.343668285394102</v>
      </c>
      <c r="V404" s="244"/>
      <c r="W404" s="50"/>
    </row>
    <row r="405" spans="1:23" ht="13.5" customHeight="1" x14ac:dyDescent="0.2">
      <c r="A405" s="157" t="s">
        <v>346</v>
      </c>
      <c r="B405" s="146" t="s">
        <v>349</v>
      </c>
      <c r="C405" s="688"/>
      <c r="D405" s="153" t="s">
        <v>74</v>
      </c>
      <c r="E405" s="159">
        <v>30.7</v>
      </c>
      <c r="F405" s="159">
        <v>42.6</v>
      </c>
      <c r="G405" s="159">
        <v>32.200000000000003</v>
      </c>
      <c r="H405" s="159">
        <v>64.099999999999994</v>
      </c>
      <c r="I405" s="159">
        <v>63.8</v>
      </c>
      <c r="J405" s="252">
        <v>59.2</v>
      </c>
      <c r="K405" s="173">
        <v>82.9</v>
      </c>
      <c r="L405" s="180">
        <v>57</v>
      </c>
      <c r="M405" s="173">
        <v>21.6</v>
      </c>
      <c r="N405" s="173">
        <v>17</v>
      </c>
      <c r="O405" s="173">
        <v>11.8</v>
      </c>
      <c r="P405" s="173">
        <v>20.9</v>
      </c>
      <c r="Q405" s="159">
        <f t="shared" si="138"/>
        <v>503.8</v>
      </c>
      <c r="R405" s="173">
        <v>504.7999999999999</v>
      </c>
      <c r="S405" s="252">
        <f t="shared" si="139"/>
        <v>99.801901743264693</v>
      </c>
      <c r="T405" s="159">
        <v>1249.3999999999999</v>
      </c>
      <c r="U405" s="162">
        <f t="shared" si="137"/>
        <v>40.323355210501042</v>
      </c>
      <c r="V405" s="244"/>
      <c r="W405" s="50"/>
    </row>
    <row r="406" spans="1:23" ht="13.5" customHeight="1" x14ac:dyDescent="0.2">
      <c r="A406" s="157"/>
      <c r="B406" s="161"/>
      <c r="C406" s="688"/>
      <c r="D406" s="153" t="s">
        <v>75</v>
      </c>
      <c r="E406" s="159">
        <v>34.1</v>
      </c>
      <c r="F406" s="159">
        <v>51.5</v>
      </c>
      <c r="G406" s="159">
        <v>37.9</v>
      </c>
      <c r="H406" s="159">
        <v>76.099999999999994</v>
      </c>
      <c r="I406" s="159">
        <v>77</v>
      </c>
      <c r="J406" s="252">
        <v>70.7</v>
      </c>
      <c r="K406" s="256">
        <v>99.9</v>
      </c>
      <c r="L406" s="257">
        <v>63.5</v>
      </c>
      <c r="M406" s="258">
        <v>15.8</v>
      </c>
      <c r="N406" s="258">
        <v>10</v>
      </c>
      <c r="O406" s="258">
        <v>8.1999999999999993</v>
      </c>
      <c r="P406" s="259">
        <v>14.5</v>
      </c>
      <c r="Q406" s="159">
        <f t="shared" si="138"/>
        <v>559.20000000000005</v>
      </c>
      <c r="R406" s="173">
        <v>571.90000000000009</v>
      </c>
      <c r="S406" s="252">
        <f t="shared" si="139"/>
        <v>97.779332051057864</v>
      </c>
      <c r="T406" s="159">
        <v>1514.3000000000002</v>
      </c>
      <c r="U406" s="162">
        <f t="shared" si="137"/>
        <v>36.927953509872545</v>
      </c>
      <c r="V406" s="244"/>
      <c r="W406" s="50"/>
    </row>
    <row r="407" spans="1:23" ht="13.5" customHeight="1" x14ac:dyDescent="0.2">
      <c r="A407" s="157"/>
      <c r="B407" s="161"/>
      <c r="C407" s="688"/>
      <c r="D407" s="153" t="s">
        <v>76</v>
      </c>
      <c r="E407" s="159">
        <v>9.6999999999999993</v>
      </c>
      <c r="F407" s="159">
        <v>9.4</v>
      </c>
      <c r="G407" s="159">
        <v>8.1</v>
      </c>
      <c r="H407" s="159">
        <v>15.4</v>
      </c>
      <c r="I407" s="159">
        <v>14.1</v>
      </c>
      <c r="J407" s="159">
        <v>13.9</v>
      </c>
      <c r="K407" s="173">
        <v>18.600000000000001</v>
      </c>
      <c r="L407" s="173">
        <v>17.899999999999999</v>
      </c>
      <c r="M407" s="173">
        <v>15.1</v>
      </c>
      <c r="N407" s="173">
        <v>14.3</v>
      </c>
      <c r="O407" s="173">
        <v>8.6999999999999993</v>
      </c>
      <c r="P407" s="173">
        <v>15.4</v>
      </c>
      <c r="Q407" s="159">
        <f t="shared" si="138"/>
        <v>160.60000000000002</v>
      </c>
      <c r="R407" s="173">
        <v>149.29999999999998</v>
      </c>
      <c r="S407" s="252">
        <f t="shared" si="139"/>
        <v>107.56865371734764</v>
      </c>
      <c r="T407" s="159">
        <v>270.5</v>
      </c>
      <c r="U407" s="162">
        <f t="shared" si="137"/>
        <v>59.371534195933464</v>
      </c>
      <c r="V407" s="244"/>
      <c r="W407" s="50"/>
    </row>
    <row r="408" spans="1:23" ht="13.5" customHeight="1" thickBot="1" x14ac:dyDescent="0.25">
      <c r="A408" s="157"/>
      <c r="B408" s="146"/>
      <c r="C408" s="689"/>
      <c r="D408" s="155" t="s">
        <v>77</v>
      </c>
      <c r="E408" s="160">
        <v>9.6999999999999993</v>
      </c>
      <c r="F408" s="160">
        <v>9.4</v>
      </c>
      <c r="G408" s="160">
        <v>8.1</v>
      </c>
      <c r="H408" s="160">
        <v>15.4</v>
      </c>
      <c r="I408" s="160">
        <v>14.1</v>
      </c>
      <c r="J408" s="160">
        <v>13.9</v>
      </c>
      <c r="K408" s="183">
        <v>18.600000000000001</v>
      </c>
      <c r="L408" s="183">
        <v>17.899999999999999</v>
      </c>
      <c r="M408" s="183">
        <v>15.2</v>
      </c>
      <c r="N408" s="183">
        <v>14.3</v>
      </c>
      <c r="O408" s="183">
        <v>8.8000000000000007</v>
      </c>
      <c r="P408" s="183">
        <v>15.4</v>
      </c>
      <c r="Q408" s="160">
        <f t="shared" si="138"/>
        <v>160.80000000000004</v>
      </c>
      <c r="R408" s="176">
        <v>149.9</v>
      </c>
      <c r="S408" s="327">
        <f t="shared" si="139"/>
        <v>107.27151434289527</v>
      </c>
      <c r="T408" s="160">
        <v>270.5</v>
      </c>
      <c r="U408" s="168">
        <f t="shared" si="137"/>
        <v>59.445471349353063</v>
      </c>
      <c r="V408" s="244"/>
      <c r="W408" s="50"/>
    </row>
    <row r="409" spans="1:23" ht="13.5" customHeight="1" x14ac:dyDescent="0.2">
      <c r="A409" s="157"/>
      <c r="B409" s="146"/>
      <c r="C409" s="687" t="s">
        <v>149</v>
      </c>
      <c r="D409" s="151" t="s">
        <v>72</v>
      </c>
      <c r="E409" s="158">
        <v>112.6</v>
      </c>
      <c r="F409" s="158">
        <v>153.4</v>
      </c>
      <c r="G409" s="158">
        <v>127.8</v>
      </c>
      <c r="H409" s="158">
        <v>181</v>
      </c>
      <c r="I409" s="158">
        <v>233.6</v>
      </c>
      <c r="J409" s="251">
        <v>137.69999999999999</v>
      </c>
      <c r="K409" s="179">
        <v>186.7</v>
      </c>
      <c r="L409" s="260">
        <v>161.5</v>
      </c>
      <c r="M409" s="179">
        <v>118.7</v>
      </c>
      <c r="N409" s="179">
        <v>86.6</v>
      </c>
      <c r="O409" s="179">
        <v>75.599999999999994</v>
      </c>
      <c r="P409" s="261">
        <v>108.9</v>
      </c>
      <c r="Q409" s="158">
        <f t="shared" si="138"/>
        <v>1684.1</v>
      </c>
      <c r="R409" s="179">
        <v>1774</v>
      </c>
      <c r="S409" s="251">
        <f t="shared" si="139"/>
        <v>94.932356257046209</v>
      </c>
      <c r="T409" s="158">
        <v>1596.8000000000002</v>
      </c>
      <c r="U409" s="167">
        <f t="shared" si="137"/>
        <v>105.46718436873745</v>
      </c>
      <c r="V409" s="244"/>
      <c r="W409" s="50"/>
    </row>
    <row r="410" spans="1:23" ht="13.5" customHeight="1" x14ac:dyDescent="0.2">
      <c r="A410" s="157"/>
      <c r="B410" s="146"/>
      <c r="C410" s="688"/>
      <c r="D410" s="153" t="s">
        <v>73</v>
      </c>
      <c r="E410" s="159">
        <v>4.4000000000000004</v>
      </c>
      <c r="F410" s="159">
        <v>15.2</v>
      </c>
      <c r="G410" s="159">
        <v>11.6</v>
      </c>
      <c r="H410" s="159">
        <v>15.8</v>
      </c>
      <c r="I410" s="159">
        <v>16.600000000000001</v>
      </c>
      <c r="J410" s="252">
        <v>12.1</v>
      </c>
      <c r="K410" s="253">
        <v>21</v>
      </c>
      <c r="L410" s="254">
        <v>18.3</v>
      </c>
      <c r="M410" s="253">
        <v>6.4</v>
      </c>
      <c r="N410" s="253">
        <v>4.9000000000000004</v>
      </c>
      <c r="O410" s="253">
        <v>3.4</v>
      </c>
      <c r="P410" s="255">
        <v>5.5</v>
      </c>
      <c r="Q410" s="159">
        <f t="shared" si="138"/>
        <v>135.20000000000002</v>
      </c>
      <c r="R410" s="173">
        <v>160.6</v>
      </c>
      <c r="S410" s="252">
        <f t="shared" si="139"/>
        <v>84.184308841843105</v>
      </c>
      <c r="T410" s="159">
        <v>158.6</v>
      </c>
      <c r="U410" s="162">
        <f t="shared" si="137"/>
        <v>85.245901639344282</v>
      </c>
      <c r="V410" s="244"/>
      <c r="W410" s="50"/>
    </row>
    <row r="411" spans="1:23" ht="13.5" customHeight="1" x14ac:dyDescent="0.2">
      <c r="A411" s="157"/>
      <c r="B411" s="146"/>
      <c r="C411" s="688"/>
      <c r="D411" s="153" t="s">
        <v>74</v>
      </c>
      <c r="E411" s="159">
        <v>108.19999999999999</v>
      </c>
      <c r="F411" s="159">
        <v>138.20000000000002</v>
      </c>
      <c r="G411" s="159">
        <v>116.2</v>
      </c>
      <c r="H411" s="159">
        <v>165.2</v>
      </c>
      <c r="I411" s="159">
        <v>217</v>
      </c>
      <c r="J411" s="252">
        <v>125.6</v>
      </c>
      <c r="K411" s="173">
        <v>165.7</v>
      </c>
      <c r="L411" s="180">
        <v>143.19999999999999</v>
      </c>
      <c r="M411" s="173">
        <v>112.3</v>
      </c>
      <c r="N411" s="173">
        <v>81.699999999999989</v>
      </c>
      <c r="O411" s="173">
        <v>72.199999999999989</v>
      </c>
      <c r="P411" s="173">
        <v>103.4</v>
      </c>
      <c r="Q411" s="159">
        <f t="shared" si="138"/>
        <v>1548.9</v>
      </c>
      <c r="R411" s="173">
        <v>1613.4</v>
      </c>
      <c r="S411" s="252">
        <f t="shared" si="139"/>
        <v>96.002231312755669</v>
      </c>
      <c r="T411" s="159">
        <v>1438.2</v>
      </c>
      <c r="U411" s="162">
        <f t="shared" si="137"/>
        <v>107.69712140175218</v>
      </c>
      <c r="V411" s="244"/>
      <c r="W411" s="50"/>
    </row>
    <row r="412" spans="1:23" ht="13.5" customHeight="1" x14ac:dyDescent="0.2">
      <c r="A412" s="157"/>
      <c r="B412" s="146"/>
      <c r="C412" s="688"/>
      <c r="D412" s="153" t="s">
        <v>75</v>
      </c>
      <c r="E412" s="159">
        <v>108.89999999999999</v>
      </c>
      <c r="F412" s="159">
        <v>148.80000000000001</v>
      </c>
      <c r="G412" s="159">
        <v>123.8</v>
      </c>
      <c r="H412" s="159">
        <v>175.2</v>
      </c>
      <c r="I412" s="159">
        <v>227.1</v>
      </c>
      <c r="J412" s="252">
        <v>132.39999999999998</v>
      </c>
      <c r="K412" s="256">
        <v>179.79999999999998</v>
      </c>
      <c r="L412" s="257">
        <v>154.69999999999999</v>
      </c>
      <c r="M412" s="258">
        <v>112.3</v>
      </c>
      <c r="N412" s="258">
        <v>80.8</v>
      </c>
      <c r="O412" s="258">
        <v>71</v>
      </c>
      <c r="P412" s="259">
        <v>102.4</v>
      </c>
      <c r="Q412" s="159">
        <f t="shared" si="138"/>
        <v>1617.2</v>
      </c>
      <c r="R412" s="173">
        <v>1716.0000000000002</v>
      </c>
      <c r="S412" s="252">
        <f t="shared" si="139"/>
        <v>94.242424242424221</v>
      </c>
      <c r="T412" s="159">
        <v>1494.8</v>
      </c>
      <c r="U412" s="162">
        <f t="shared" si="137"/>
        <v>108.18838640620821</v>
      </c>
      <c r="V412" s="244"/>
      <c r="W412" s="50"/>
    </row>
    <row r="413" spans="1:23" ht="13.5" customHeight="1" x14ac:dyDescent="0.2">
      <c r="A413" s="157"/>
      <c r="B413" s="146"/>
      <c r="C413" s="688"/>
      <c r="D413" s="153" t="s">
        <v>76</v>
      </c>
      <c r="E413" s="159">
        <v>3.7</v>
      </c>
      <c r="F413" s="159">
        <v>4.5999999999999996</v>
      </c>
      <c r="G413" s="159">
        <v>4</v>
      </c>
      <c r="H413" s="159">
        <v>5.8</v>
      </c>
      <c r="I413" s="159">
        <v>6.5</v>
      </c>
      <c r="J413" s="159">
        <v>5.3</v>
      </c>
      <c r="K413" s="173">
        <v>6.9</v>
      </c>
      <c r="L413" s="173">
        <v>6.8</v>
      </c>
      <c r="M413" s="173">
        <v>6.4</v>
      </c>
      <c r="N413" s="173">
        <v>5.8</v>
      </c>
      <c r="O413" s="173">
        <v>4.5999999999999996</v>
      </c>
      <c r="P413" s="173">
        <v>6.5</v>
      </c>
      <c r="Q413" s="159">
        <f t="shared" si="138"/>
        <v>66.900000000000006</v>
      </c>
      <c r="R413" s="173">
        <v>57.999999999999993</v>
      </c>
      <c r="S413" s="252">
        <f t="shared" si="139"/>
        <v>115.34482758620692</v>
      </c>
      <c r="T413" s="159">
        <v>102.00000000000001</v>
      </c>
      <c r="U413" s="162">
        <f t="shared" si="137"/>
        <v>65.588235294117652</v>
      </c>
      <c r="V413" s="244"/>
      <c r="W413" s="50"/>
    </row>
    <row r="414" spans="1:23" ht="13.5" customHeight="1" thickBot="1" x14ac:dyDescent="0.25">
      <c r="A414" s="157"/>
      <c r="B414" s="146"/>
      <c r="C414" s="689"/>
      <c r="D414" s="155" t="s">
        <v>77</v>
      </c>
      <c r="E414" s="160">
        <v>3.7</v>
      </c>
      <c r="F414" s="160">
        <v>4.5999999999999996</v>
      </c>
      <c r="G414" s="160">
        <v>4</v>
      </c>
      <c r="H414" s="160">
        <v>5.8</v>
      </c>
      <c r="I414" s="160">
        <v>6.5</v>
      </c>
      <c r="J414" s="160">
        <v>5.3</v>
      </c>
      <c r="K414" s="183">
        <v>6.9</v>
      </c>
      <c r="L414" s="183">
        <v>6.8</v>
      </c>
      <c r="M414" s="183">
        <v>6.4</v>
      </c>
      <c r="N414" s="183">
        <v>5.8</v>
      </c>
      <c r="O414" s="183">
        <v>4.5999999999999996</v>
      </c>
      <c r="P414" s="183">
        <v>6.5</v>
      </c>
      <c r="Q414" s="160">
        <f t="shared" si="138"/>
        <v>66.900000000000006</v>
      </c>
      <c r="R414" s="176">
        <v>57.999999999999993</v>
      </c>
      <c r="S414" s="327">
        <f t="shared" si="139"/>
        <v>115.34482758620692</v>
      </c>
      <c r="T414" s="160">
        <v>102.00000000000001</v>
      </c>
      <c r="U414" s="168">
        <f t="shared" si="137"/>
        <v>65.588235294117652</v>
      </c>
      <c r="V414" s="244"/>
      <c r="W414" s="50"/>
    </row>
    <row r="415" spans="1:23" ht="13.5" customHeight="1" x14ac:dyDescent="0.2">
      <c r="A415" s="157"/>
      <c r="B415" s="146"/>
      <c r="C415" s="687" t="s">
        <v>150</v>
      </c>
      <c r="D415" s="151" t="s">
        <v>72</v>
      </c>
      <c r="E415" s="158">
        <v>5.8</v>
      </c>
      <c r="F415" s="158">
        <v>5.4</v>
      </c>
      <c r="G415" s="158">
        <v>12.9</v>
      </c>
      <c r="H415" s="158">
        <v>14.8</v>
      </c>
      <c r="I415" s="158">
        <v>16.399999999999999</v>
      </c>
      <c r="J415" s="251">
        <v>11.5</v>
      </c>
      <c r="K415" s="179">
        <v>12.4</v>
      </c>
      <c r="L415" s="260">
        <v>5.8</v>
      </c>
      <c r="M415" s="179">
        <v>4.9000000000000004</v>
      </c>
      <c r="N415" s="179">
        <v>4.5999999999999996</v>
      </c>
      <c r="O415" s="179">
        <v>3.7</v>
      </c>
      <c r="P415" s="261">
        <v>5.0999999999999996</v>
      </c>
      <c r="Q415" s="158">
        <f t="shared" si="138"/>
        <v>103.30000000000001</v>
      </c>
      <c r="R415" s="179">
        <v>107.4</v>
      </c>
      <c r="S415" s="251">
        <f t="shared" si="139"/>
        <v>96.18249534450652</v>
      </c>
      <c r="T415" s="158">
        <v>132.30000000000001</v>
      </c>
      <c r="U415" s="167">
        <f t="shared" si="137"/>
        <v>78.0801209372638</v>
      </c>
      <c r="V415" s="244"/>
      <c r="W415" s="50"/>
    </row>
    <row r="416" spans="1:23" ht="13.5" customHeight="1" x14ac:dyDescent="0.2">
      <c r="A416" s="157"/>
      <c r="B416" s="146"/>
      <c r="C416" s="688"/>
      <c r="D416" s="153" t="s">
        <v>73</v>
      </c>
      <c r="E416" s="159">
        <v>0</v>
      </c>
      <c r="F416" s="159">
        <v>0.1</v>
      </c>
      <c r="G416" s="159">
        <v>0.6</v>
      </c>
      <c r="H416" s="159">
        <v>0.6</v>
      </c>
      <c r="I416" s="159">
        <v>0.6</v>
      </c>
      <c r="J416" s="252">
        <v>0.5</v>
      </c>
      <c r="K416" s="253">
        <v>0.3</v>
      </c>
      <c r="L416" s="254">
        <v>0.1</v>
      </c>
      <c r="M416" s="253">
        <v>0</v>
      </c>
      <c r="N416" s="253">
        <v>0</v>
      </c>
      <c r="O416" s="253">
        <v>0</v>
      </c>
      <c r="P416" s="255">
        <v>0</v>
      </c>
      <c r="Q416" s="159">
        <f t="shared" si="138"/>
        <v>2.8</v>
      </c>
      <c r="R416" s="173">
        <v>2.6999999999999997</v>
      </c>
      <c r="S416" s="252">
        <f t="shared" si="139"/>
        <v>103.7037037037037</v>
      </c>
      <c r="T416" s="159">
        <v>3.2</v>
      </c>
      <c r="U416" s="162">
        <f t="shared" si="137"/>
        <v>87.499999999999986</v>
      </c>
      <c r="V416" s="244"/>
      <c r="W416" s="50"/>
    </row>
    <row r="417" spans="1:23" ht="13.5" customHeight="1" x14ac:dyDescent="0.2">
      <c r="A417" s="157"/>
      <c r="B417" s="146"/>
      <c r="C417" s="688"/>
      <c r="D417" s="153" t="s">
        <v>74</v>
      </c>
      <c r="E417" s="159">
        <v>5.8</v>
      </c>
      <c r="F417" s="159">
        <v>5.3000000000000007</v>
      </c>
      <c r="G417" s="159">
        <v>12.3</v>
      </c>
      <c r="H417" s="159">
        <v>14.200000000000001</v>
      </c>
      <c r="I417" s="159">
        <v>15.799999999999999</v>
      </c>
      <c r="J417" s="252">
        <v>11</v>
      </c>
      <c r="K417" s="173">
        <v>12.1</v>
      </c>
      <c r="L417" s="180">
        <v>5.7</v>
      </c>
      <c r="M417" s="173">
        <v>4.9000000000000004</v>
      </c>
      <c r="N417" s="173">
        <v>4.5999999999999996</v>
      </c>
      <c r="O417" s="173">
        <v>3.7</v>
      </c>
      <c r="P417" s="173">
        <v>5.0999999999999996</v>
      </c>
      <c r="Q417" s="159">
        <f t="shared" si="138"/>
        <v>100.5</v>
      </c>
      <c r="R417" s="173">
        <v>104.7</v>
      </c>
      <c r="S417" s="252">
        <f t="shared" si="139"/>
        <v>95.988538681948427</v>
      </c>
      <c r="T417" s="159">
        <v>129.1</v>
      </c>
      <c r="U417" s="162">
        <f t="shared" si="137"/>
        <v>77.846630518977548</v>
      </c>
      <c r="V417" s="244"/>
      <c r="W417" s="50"/>
    </row>
    <row r="418" spans="1:23" ht="13.5" customHeight="1" x14ac:dyDescent="0.2">
      <c r="A418" s="157"/>
      <c r="B418" s="146"/>
      <c r="C418" s="688"/>
      <c r="D418" s="153" t="s">
        <v>75</v>
      </c>
      <c r="E418" s="159">
        <v>5.3999999999999995</v>
      </c>
      <c r="F418" s="159">
        <v>4.7</v>
      </c>
      <c r="G418" s="159">
        <v>12.3</v>
      </c>
      <c r="H418" s="159">
        <v>14.200000000000001</v>
      </c>
      <c r="I418" s="159">
        <v>15.799999999999999</v>
      </c>
      <c r="J418" s="252">
        <v>11</v>
      </c>
      <c r="K418" s="256">
        <v>10.9</v>
      </c>
      <c r="L418" s="257">
        <v>5.3</v>
      </c>
      <c r="M418" s="258">
        <v>4.4000000000000004</v>
      </c>
      <c r="N418" s="258">
        <v>4</v>
      </c>
      <c r="O418" s="258">
        <v>3.4</v>
      </c>
      <c r="P418" s="259">
        <v>4.7</v>
      </c>
      <c r="Q418" s="159">
        <f t="shared" si="138"/>
        <v>96.100000000000009</v>
      </c>
      <c r="R418" s="173">
        <v>102.19999999999999</v>
      </c>
      <c r="S418" s="252">
        <f t="shared" si="139"/>
        <v>94.031311154598839</v>
      </c>
      <c r="T418" s="159">
        <v>123.9</v>
      </c>
      <c r="U418" s="162">
        <f t="shared" si="137"/>
        <v>77.562550443906375</v>
      </c>
      <c r="V418" s="244"/>
      <c r="W418" s="50"/>
    </row>
    <row r="419" spans="1:23" ht="13.5" customHeight="1" x14ac:dyDescent="0.2">
      <c r="A419" s="157"/>
      <c r="B419" s="146"/>
      <c r="C419" s="688"/>
      <c r="D419" s="153" t="s">
        <v>76</v>
      </c>
      <c r="E419" s="159">
        <v>0.4</v>
      </c>
      <c r="F419" s="159">
        <v>0.7</v>
      </c>
      <c r="G419" s="159">
        <v>0.6</v>
      </c>
      <c r="H419" s="159">
        <v>0.6</v>
      </c>
      <c r="I419" s="159">
        <v>0.6</v>
      </c>
      <c r="J419" s="159">
        <v>0.5</v>
      </c>
      <c r="K419" s="182">
        <v>1.5</v>
      </c>
      <c r="L419" s="182">
        <v>0.5</v>
      </c>
      <c r="M419" s="182">
        <v>0.5</v>
      </c>
      <c r="N419" s="182">
        <v>0.6</v>
      </c>
      <c r="O419" s="182">
        <v>0.3</v>
      </c>
      <c r="P419" s="182">
        <v>0.4</v>
      </c>
      <c r="Q419" s="159">
        <f t="shared" si="138"/>
        <v>7.2</v>
      </c>
      <c r="R419" s="173">
        <v>5.2</v>
      </c>
      <c r="S419" s="252">
        <f>IF(Q419=0,"－",Q419/R419*100)</f>
        <v>138.46153846153845</v>
      </c>
      <c r="T419" s="159">
        <v>8.4</v>
      </c>
      <c r="U419" s="162">
        <f t="shared" si="137"/>
        <v>85.714285714285708</v>
      </c>
      <c r="V419" s="244"/>
      <c r="W419" s="50"/>
    </row>
    <row r="420" spans="1:23" ht="13.5" customHeight="1" thickBot="1" x14ac:dyDescent="0.25">
      <c r="A420" s="157"/>
      <c r="B420" s="146"/>
      <c r="C420" s="689"/>
      <c r="D420" s="155" t="s">
        <v>77</v>
      </c>
      <c r="E420" s="160">
        <v>0.4</v>
      </c>
      <c r="F420" s="160">
        <v>0.7</v>
      </c>
      <c r="G420" s="160">
        <v>0.6</v>
      </c>
      <c r="H420" s="160">
        <v>0.6</v>
      </c>
      <c r="I420" s="160">
        <v>0.6</v>
      </c>
      <c r="J420" s="160">
        <v>0.5</v>
      </c>
      <c r="K420" s="183">
        <v>1.5</v>
      </c>
      <c r="L420" s="183">
        <v>0.5</v>
      </c>
      <c r="M420" s="183">
        <v>0.5</v>
      </c>
      <c r="N420" s="183">
        <v>0.6</v>
      </c>
      <c r="O420" s="183">
        <v>0.3</v>
      </c>
      <c r="P420" s="183">
        <v>0.4</v>
      </c>
      <c r="Q420" s="160">
        <f t="shared" si="138"/>
        <v>7.2</v>
      </c>
      <c r="R420" s="176">
        <v>5.2</v>
      </c>
      <c r="S420" s="327">
        <f t="shared" si="139"/>
        <v>138.46153846153845</v>
      </c>
      <c r="T420" s="160">
        <v>8.4</v>
      </c>
      <c r="U420" s="168">
        <f t="shared" si="137"/>
        <v>85.714285714285708</v>
      </c>
      <c r="V420" s="244"/>
      <c r="W420" s="50"/>
    </row>
    <row r="421" spans="1:23" ht="13.5" customHeight="1" x14ac:dyDescent="0.2">
      <c r="A421" s="157"/>
      <c r="B421" s="146"/>
      <c r="C421" s="687" t="s">
        <v>294</v>
      </c>
      <c r="D421" s="151" t="s">
        <v>72</v>
      </c>
      <c r="E421" s="158">
        <v>44.2</v>
      </c>
      <c r="F421" s="158">
        <v>61.1</v>
      </c>
      <c r="G421" s="158">
        <v>46.5</v>
      </c>
      <c r="H421" s="158">
        <v>150.1</v>
      </c>
      <c r="I421" s="158">
        <v>183.1</v>
      </c>
      <c r="J421" s="251">
        <v>76.599999999999994</v>
      </c>
      <c r="K421" s="179">
        <v>148.69999999999999</v>
      </c>
      <c r="L421" s="260">
        <v>120.9</v>
      </c>
      <c r="M421" s="179">
        <v>104.7</v>
      </c>
      <c r="N421" s="179">
        <v>63.5</v>
      </c>
      <c r="O421" s="179">
        <v>20.7</v>
      </c>
      <c r="P421" s="261">
        <v>71.099999999999994</v>
      </c>
      <c r="Q421" s="158">
        <f t="shared" si="138"/>
        <v>1091.2</v>
      </c>
      <c r="R421" s="158">
        <v>1154.8</v>
      </c>
      <c r="S421" s="251">
        <f t="shared" si="139"/>
        <v>94.49255282299967</v>
      </c>
      <c r="T421" s="158">
        <v>2403.6</v>
      </c>
      <c r="U421" s="167">
        <f t="shared" si="137"/>
        <v>45.398568813446502</v>
      </c>
      <c r="V421" s="244"/>
      <c r="W421" s="50"/>
    </row>
    <row r="422" spans="1:23" ht="13.5" customHeight="1" x14ac:dyDescent="0.2">
      <c r="A422" s="157"/>
      <c r="B422" s="146"/>
      <c r="C422" s="688"/>
      <c r="D422" s="153" t="s">
        <v>73</v>
      </c>
      <c r="E422" s="159">
        <v>5.5</v>
      </c>
      <c r="F422" s="159">
        <v>13.9</v>
      </c>
      <c r="G422" s="159">
        <v>13.1</v>
      </c>
      <c r="H422" s="159">
        <v>56.9</v>
      </c>
      <c r="I422" s="159">
        <v>78.900000000000006</v>
      </c>
      <c r="J422" s="252">
        <v>21.3</v>
      </c>
      <c r="K422" s="253">
        <v>45.2</v>
      </c>
      <c r="L422" s="254">
        <v>33.1</v>
      </c>
      <c r="M422" s="253">
        <v>30.2</v>
      </c>
      <c r="N422" s="253">
        <v>11.4</v>
      </c>
      <c r="O422" s="253">
        <v>4.0999999999999996</v>
      </c>
      <c r="P422" s="255">
        <v>11.2</v>
      </c>
      <c r="Q422" s="159">
        <f t="shared" si="138"/>
        <v>324.8</v>
      </c>
      <c r="R422" s="159">
        <v>361.09999999999997</v>
      </c>
      <c r="S422" s="252">
        <f t="shared" si="139"/>
        <v>89.947382996399909</v>
      </c>
      <c r="T422" s="159">
        <v>1522.9999999999998</v>
      </c>
      <c r="U422" s="162">
        <f t="shared" si="137"/>
        <v>21.326329612606703</v>
      </c>
      <c r="V422" s="244"/>
      <c r="W422" s="50"/>
    </row>
    <row r="423" spans="1:23" ht="13.5" customHeight="1" x14ac:dyDescent="0.2">
      <c r="A423" s="157"/>
      <c r="B423" s="146"/>
      <c r="C423" s="688"/>
      <c r="D423" s="153" t="s">
        <v>74</v>
      </c>
      <c r="E423" s="159">
        <v>38.700000000000003</v>
      </c>
      <c r="F423" s="159">
        <v>47.2</v>
      </c>
      <c r="G423" s="159">
        <v>33.4</v>
      </c>
      <c r="H423" s="159">
        <v>93.2</v>
      </c>
      <c r="I423" s="159">
        <v>104.2</v>
      </c>
      <c r="J423" s="252">
        <v>55.3</v>
      </c>
      <c r="K423" s="173">
        <v>103.5</v>
      </c>
      <c r="L423" s="180">
        <v>87.8</v>
      </c>
      <c r="M423" s="173">
        <v>74.5</v>
      </c>
      <c r="N423" s="173">
        <v>52.1</v>
      </c>
      <c r="O423" s="173">
        <v>16.600000000000001</v>
      </c>
      <c r="P423" s="173">
        <v>59.9</v>
      </c>
      <c r="Q423" s="159">
        <f t="shared" si="138"/>
        <v>766.4</v>
      </c>
      <c r="R423" s="159">
        <v>793.69999999999982</v>
      </c>
      <c r="S423" s="252">
        <f t="shared" si="139"/>
        <v>96.560413254378247</v>
      </c>
      <c r="T423" s="159">
        <v>880.60000000000014</v>
      </c>
      <c r="U423" s="162">
        <f t="shared" si="137"/>
        <v>87.031569384510547</v>
      </c>
      <c r="V423" s="244"/>
      <c r="W423" s="50"/>
    </row>
    <row r="424" spans="1:23" ht="13.5" customHeight="1" x14ac:dyDescent="0.2">
      <c r="A424" s="157"/>
      <c r="B424" s="146"/>
      <c r="C424" s="688"/>
      <c r="D424" s="153" t="s">
        <v>75</v>
      </c>
      <c r="E424" s="159">
        <v>32.5</v>
      </c>
      <c r="F424" s="159">
        <v>47.4</v>
      </c>
      <c r="G424" s="159">
        <v>37.700000000000003</v>
      </c>
      <c r="H424" s="159">
        <v>126.4</v>
      </c>
      <c r="I424" s="159">
        <v>154.80000000000001</v>
      </c>
      <c r="J424" s="252">
        <v>61.2</v>
      </c>
      <c r="K424" s="256">
        <v>117.5</v>
      </c>
      <c r="L424" s="257">
        <v>90</v>
      </c>
      <c r="M424" s="258">
        <v>78.8</v>
      </c>
      <c r="N424" s="258">
        <v>45</v>
      </c>
      <c r="O424" s="258">
        <v>15.2</v>
      </c>
      <c r="P424" s="259">
        <v>53.5</v>
      </c>
      <c r="Q424" s="159">
        <f t="shared" si="138"/>
        <v>860</v>
      </c>
      <c r="R424" s="159">
        <v>918.90000000000009</v>
      </c>
      <c r="S424" s="252">
        <f t="shared" si="139"/>
        <v>93.590162150397205</v>
      </c>
      <c r="T424" s="159">
        <v>1800.1999999999998</v>
      </c>
      <c r="U424" s="162">
        <f t="shared" si="137"/>
        <v>47.772469725586056</v>
      </c>
      <c r="V424" s="244"/>
      <c r="W424" s="50"/>
    </row>
    <row r="425" spans="1:23" ht="13.5" customHeight="1" x14ac:dyDescent="0.2">
      <c r="A425" s="157"/>
      <c r="B425" s="146"/>
      <c r="C425" s="688"/>
      <c r="D425" s="153" t="s">
        <v>76</v>
      </c>
      <c r="E425" s="159">
        <v>11.7</v>
      </c>
      <c r="F425" s="159">
        <v>13.7</v>
      </c>
      <c r="G425" s="159">
        <v>8.8000000000000007</v>
      </c>
      <c r="H425" s="159">
        <v>23.7</v>
      </c>
      <c r="I425" s="159">
        <v>28.3</v>
      </c>
      <c r="J425" s="159">
        <v>15.4</v>
      </c>
      <c r="K425" s="173">
        <v>31.2</v>
      </c>
      <c r="L425" s="173">
        <v>30.9</v>
      </c>
      <c r="M425" s="173">
        <v>25.9</v>
      </c>
      <c r="N425" s="173">
        <v>18.5</v>
      </c>
      <c r="O425" s="173">
        <v>5.5</v>
      </c>
      <c r="P425" s="173">
        <v>17.600000000000001</v>
      </c>
      <c r="Q425" s="159">
        <f t="shared" si="138"/>
        <v>231.20000000000002</v>
      </c>
      <c r="R425" s="159">
        <v>235.9</v>
      </c>
      <c r="S425" s="252">
        <f t="shared" si="139"/>
        <v>98.007630351844014</v>
      </c>
      <c r="T425" s="159">
        <v>603.4</v>
      </c>
      <c r="U425" s="162">
        <f t="shared" si="137"/>
        <v>38.316208153795166</v>
      </c>
      <c r="V425" s="244"/>
      <c r="W425" s="50"/>
    </row>
    <row r="426" spans="1:23" ht="13.5" customHeight="1" thickBot="1" x14ac:dyDescent="0.25">
      <c r="A426" s="157"/>
      <c r="B426" s="146"/>
      <c r="C426" s="689"/>
      <c r="D426" s="155" t="s">
        <v>77</v>
      </c>
      <c r="E426" s="160">
        <v>12.1</v>
      </c>
      <c r="F426" s="160">
        <v>14.3</v>
      </c>
      <c r="G426" s="160">
        <v>9.8000000000000007</v>
      </c>
      <c r="H426" s="160">
        <v>25.5</v>
      </c>
      <c r="I426" s="160">
        <v>30.4</v>
      </c>
      <c r="J426" s="160">
        <v>16.5</v>
      </c>
      <c r="K426" s="183">
        <v>32.299999999999997</v>
      </c>
      <c r="L426" s="183">
        <v>31.7</v>
      </c>
      <c r="M426" s="183">
        <v>27.7</v>
      </c>
      <c r="N426" s="183">
        <v>20.9</v>
      </c>
      <c r="O426" s="183">
        <v>6.5</v>
      </c>
      <c r="P426" s="183">
        <v>18.399999999999999</v>
      </c>
      <c r="Q426" s="160">
        <f t="shared" si="138"/>
        <v>246.09999999999997</v>
      </c>
      <c r="R426" s="160">
        <v>250.59999999999997</v>
      </c>
      <c r="S426" s="327">
        <f t="shared" si="139"/>
        <v>98.204309656823625</v>
      </c>
      <c r="T426" s="160">
        <v>645.39999999999986</v>
      </c>
      <c r="U426" s="168">
        <f t="shared" si="137"/>
        <v>38.131391385187484</v>
      </c>
      <c r="V426" s="244"/>
      <c r="W426" s="50"/>
    </row>
    <row r="427" spans="1:23" ht="13.5" customHeight="1" x14ac:dyDescent="0.2">
      <c r="A427" s="157"/>
      <c r="B427" s="146"/>
      <c r="C427" s="687" t="s">
        <v>321</v>
      </c>
      <c r="D427" s="151" t="s">
        <v>72</v>
      </c>
      <c r="E427" s="158">
        <v>69.8</v>
      </c>
      <c r="F427" s="158">
        <v>81.8</v>
      </c>
      <c r="G427" s="158">
        <v>55.7</v>
      </c>
      <c r="H427" s="158">
        <v>101.2</v>
      </c>
      <c r="I427" s="158">
        <v>107.9</v>
      </c>
      <c r="J427" s="251">
        <v>78.8</v>
      </c>
      <c r="K427" s="179">
        <v>88.3</v>
      </c>
      <c r="L427" s="260">
        <v>58.6</v>
      </c>
      <c r="M427" s="179">
        <v>29.6</v>
      </c>
      <c r="N427" s="179">
        <v>66</v>
      </c>
      <c r="O427" s="179">
        <v>67.7</v>
      </c>
      <c r="P427" s="261">
        <v>27.2</v>
      </c>
      <c r="Q427" s="158">
        <f t="shared" si="138"/>
        <v>832.60000000000014</v>
      </c>
      <c r="R427" s="179">
        <v>758.59999999999991</v>
      </c>
      <c r="S427" s="251">
        <f t="shared" si="139"/>
        <v>109.75481149485897</v>
      </c>
      <c r="T427" s="158">
        <v>1173.4000000000001</v>
      </c>
      <c r="U427" s="167">
        <f t="shared" si="137"/>
        <v>70.956195670700538</v>
      </c>
      <c r="V427" s="244"/>
      <c r="W427" s="50"/>
    </row>
    <row r="428" spans="1:23" ht="13.5" customHeight="1" x14ac:dyDescent="0.2">
      <c r="A428" s="157"/>
      <c r="B428" s="146"/>
      <c r="C428" s="688"/>
      <c r="D428" s="153" t="s">
        <v>73</v>
      </c>
      <c r="E428" s="159">
        <v>1</v>
      </c>
      <c r="F428" s="159">
        <v>1.9</v>
      </c>
      <c r="G428" s="159">
        <v>2.5</v>
      </c>
      <c r="H428" s="159">
        <v>5</v>
      </c>
      <c r="I428" s="159">
        <v>4.5999999999999996</v>
      </c>
      <c r="J428" s="252">
        <v>3.8</v>
      </c>
      <c r="K428" s="253">
        <v>3.1</v>
      </c>
      <c r="L428" s="254">
        <v>0.8</v>
      </c>
      <c r="M428" s="253">
        <v>0.3</v>
      </c>
      <c r="N428" s="253">
        <v>0.7</v>
      </c>
      <c r="O428" s="253">
        <v>0.8</v>
      </c>
      <c r="P428" s="255">
        <v>0.5</v>
      </c>
      <c r="Q428" s="159">
        <f t="shared" si="138"/>
        <v>25.000000000000004</v>
      </c>
      <c r="R428" s="173">
        <v>19.699999999999996</v>
      </c>
      <c r="S428" s="252">
        <f t="shared" si="139"/>
        <v>126.90355329949243</v>
      </c>
      <c r="T428" s="159">
        <v>148</v>
      </c>
      <c r="U428" s="162">
        <f t="shared" si="137"/>
        <v>16.891891891891895</v>
      </c>
      <c r="V428" s="244"/>
      <c r="W428" s="50"/>
    </row>
    <row r="429" spans="1:23" ht="13.5" customHeight="1" x14ac:dyDescent="0.2">
      <c r="A429" s="157"/>
      <c r="B429" s="161"/>
      <c r="C429" s="688"/>
      <c r="D429" s="153" t="s">
        <v>74</v>
      </c>
      <c r="E429" s="159">
        <v>68.8</v>
      </c>
      <c r="F429" s="159">
        <v>79.899999999999991</v>
      </c>
      <c r="G429" s="159">
        <v>53.2</v>
      </c>
      <c r="H429" s="159">
        <v>96.2</v>
      </c>
      <c r="I429" s="159">
        <v>103.30000000000001</v>
      </c>
      <c r="J429" s="252">
        <v>75</v>
      </c>
      <c r="K429" s="173">
        <v>85.2</v>
      </c>
      <c r="L429" s="180">
        <v>57.800000000000004</v>
      </c>
      <c r="M429" s="173">
        <v>29.3</v>
      </c>
      <c r="N429" s="173">
        <v>65.3</v>
      </c>
      <c r="O429" s="173">
        <v>66.900000000000006</v>
      </c>
      <c r="P429" s="173">
        <v>26.7</v>
      </c>
      <c r="Q429" s="159">
        <f t="shared" si="138"/>
        <v>807.59999999999991</v>
      </c>
      <c r="R429" s="173">
        <v>738.90000000000009</v>
      </c>
      <c r="S429" s="252">
        <f t="shared" si="139"/>
        <v>109.29760454730003</v>
      </c>
      <c r="T429" s="159">
        <v>1025.3999999999999</v>
      </c>
      <c r="U429" s="162">
        <f t="shared" si="137"/>
        <v>78.75950848449385</v>
      </c>
      <c r="V429" s="244"/>
      <c r="W429" s="50"/>
    </row>
    <row r="430" spans="1:23" ht="13.5" customHeight="1" x14ac:dyDescent="0.2">
      <c r="A430" s="157"/>
      <c r="B430" s="161"/>
      <c r="C430" s="688"/>
      <c r="D430" s="153" t="s">
        <v>75</v>
      </c>
      <c r="E430" s="159">
        <v>69.5</v>
      </c>
      <c r="F430" s="159">
        <v>79.7</v>
      </c>
      <c r="G430" s="159">
        <v>54.7</v>
      </c>
      <c r="H430" s="159">
        <v>96.2</v>
      </c>
      <c r="I430" s="159">
        <v>102.30000000000001</v>
      </c>
      <c r="J430" s="252">
        <v>78.5</v>
      </c>
      <c r="K430" s="256">
        <v>86.1</v>
      </c>
      <c r="L430" s="257">
        <v>58.4</v>
      </c>
      <c r="M430" s="258">
        <v>29.400000000000002</v>
      </c>
      <c r="N430" s="258">
        <v>65.900000000000006</v>
      </c>
      <c r="O430" s="258">
        <v>67.600000000000009</v>
      </c>
      <c r="P430" s="259">
        <v>27.099999999999998</v>
      </c>
      <c r="Q430" s="159">
        <f t="shared" si="138"/>
        <v>815.4</v>
      </c>
      <c r="R430" s="173">
        <v>738.8</v>
      </c>
      <c r="S430" s="252">
        <f t="shared" si="139"/>
        <v>110.36816459122902</v>
      </c>
      <c r="T430" s="159">
        <v>1156.5</v>
      </c>
      <c r="U430" s="162">
        <f t="shared" si="137"/>
        <v>70.505836575875477</v>
      </c>
      <c r="V430" s="244"/>
      <c r="W430" s="50"/>
    </row>
    <row r="431" spans="1:23" ht="13.5" customHeight="1" x14ac:dyDescent="0.2">
      <c r="A431" s="157"/>
      <c r="B431" s="161"/>
      <c r="C431" s="688"/>
      <c r="D431" s="153" t="s">
        <v>76</v>
      </c>
      <c r="E431" s="159">
        <v>0.3</v>
      </c>
      <c r="F431" s="159">
        <v>2.1</v>
      </c>
      <c r="G431" s="159">
        <v>1</v>
      </c>
      <c r="H431" s="159">
        <v>5</v>
      </c>
      <c r="I431" s="159">
        <v>5.6</v>
      </c>
      <c r="J431" s="159">
        <v>0.3</v>
      </c>
      <c r="K431" s="173">
        <v>2.2000000000000002</v>
      </c>
      <c r="L431" s="173">
        <v>0.2</v>
      </c>
      <c r="M431" s="173">
        <v>0.2</v>
      </c>
      <c r="N431" s="173">
        <v>0.1</v>
      </c>
      <c r="O431" s="173">
        <v>0.1</v>
      </c>
      <c r="P431" s="173">
        <v>0.1</v>
      </c>
      <c r="Q431" s="159">
        <f t="shared" si="138"/>
        <v>17.200000000000003</v>
      </c>
      <c r="R431" s="173">
        <v>19.8</v>
      </c>
      <c r="S431" s="252">
        <f t="shared" si="139"/>
        <v>86.868686868686879</v>
      </c>
      <c r="T431" s="159">
        <v>16.900000000000006</v>
      </c>
      <c r="U431" s="162">
        <f t="shared" si="137"/>
        <v>101.77514792899407</v>
      </c>
      <c r="V431" s="244"/>
      <c r="W431" s="50"/>
    </row>
    <row r="432" spans="1:23" ht="13.5" customHeight="1" thickBot="1" x14ac:dyDescent="0.25">
      <c r="A432" s="157"/>
      <c r="B432" s="161"/>
      <c r="C432" s="689"/>
      <c r="D432" s="155" t="s">
        <v>77</v>
      </c>
      <c r="E432" s="160">
        <v>0.4</v>
      </c>
      <c r="F432" s="160">
        <v>2.1</v>
      </c>
      <c r="G432" s="160">
        <v>1.1000000000000001</v>
      </c>
      <c r="H432" s="160">
        <v>5.2</v>
      </c>
      <c r="I432" s="160">
        <v>5.8</v>
      </c>
      <c r="J432" s="160">
        <v>0.4</v>
      </c>
      <c r="K432" s="183">
        <v>2.2999999999999998</v>
      </c>
      <c r="L432" s="183">
        <v>0.2</v>
      </c>
      <c r="M432" s="183">
        <v>0.2</v>
      </c>
      <c r="N432" s="183">
        <v>0.2</v>
      </c>
      <c r="O432" s="183">
        <v>0.3</v>
      </c>
      <c r="P432" s="183">
        <v>0.2</v>
      </c>
      <c r="Q432" s="160">
        <f t="shared" si="138"/>
        <v>18.399999999999999</v>
      </c>
      <c r="R432" s="176">
        <v>23.6</v>
      </c>
      <c r="S432" s="327">
        <f t="shared" si="139"/>
        <v>77.966101694915253</v>
      </c>
      <c r="T432" s="160">
        <v>18.7</v>
      </c>
      <c r="U432" s="168">
        <f t="shared" si="137"/>
        <v>98.395721925133685</v>
      </c>
      <c r="V432" s="244"/>
      <c r="W432" s="50"/>
    </row>
    <row r="433" spans="1:23" ht="13.5" customHeight="1" x14ac:dyDescent="0.2">
      <c r="A433" s="157"/>
      <c r="B433" s="161"/>
      <c r="C433" s="687" t="s">
        <v>337</v>
      </c>
      <c r="D433" s="151" t="s">
        <v>72</v>
      </c>
      <c r="E433" s="158">
        <v>6.8</v>
      </c>
      <c r="F433" s="158">
        <v>8</v>
      </c>
      <c r="G433" s="158">
        <v>4</v>
      </c>
      <c r="H433" s="158">
        <v>13.1</v>
      </c>
      <c r="I433" s="158">
        <v>15.8</v>
      </c>
      <c r="J433" s="251">
        <v>4.0999999999999996</v>
      </c>
      <c r="K433" s="179">
        <v>10</v>
      </c>
      <c r="L433" s="260">
        <v>7.4</v>
      </c>
      <c r="M433" s="179">
        <v>8.3000000000000007</v>
      </c>
      <c r="N433" s="179">
        <v>3.5</v>
      </c>
      <c r="O433" s="179">
        <v>3.2</v>
      </c>
      <c r="P433" s="261">
        <v>5</v>
      </c>
      <c r="Q433" s="158">
        <f t="shared" si="138"/>
        <v>89.2</v>
      </c>
      <c r="R433" s="179">
        <v>98.6</v>
      </c>
      <c r="S433" s="251">
        <f t="shared" si="139"/>
        <v>90.466531440162285</v>
      </c>
      <c r="T433" s="158">
        <v>144.6</v>
      </c>
      <c r="U433" s="167">
        <f t="shared" si="137"/>
        <v>61.687413554633473</v>
      </c>
      <c r="V433" s="244"/>
      <c r="W433" s="50"/>
    </row>
    <row r="434" spans="1:23" ht="13.5" customHeight="1" x14ac:dyDescent="0.2">
      <c r="A434" s="157"/>
      <c r="B434" s="161"/>
      <c r="C434" s="688"/>
      <c r="D434" s="153" t="s">
        <v>73</v>
      </c>
      <c r="E434" s="159">
        <v>0.3</v>
      </c>
      <c r="F434" s="159">
        <v>0.3</v>
      </c>
      <c r="G434" s="159">
        <v>0.2</v>
      </c>
      <c r="H434" s="159">
        <v>0.4</v>
      </c>
      <c r="I434" s="159">
        <v>0.5</v>
      </c>
      <c r="J434" s="252">
        <v>0.2</v>
      </c>
      <c r="K434" s="253">
        <v>0.4</v>
      </c>
      <c r="L434" s="254">
        <v>0.3</v>
      </c>
      <c r="M434" s="253">
        <v>0.4</v>
      </c>
      <c r="N434" s="253">
        <v>0.2</v>
      </c>
      <c r="O434" s="253">
        <v>0.2</v>
      </c>
      <c r="P434" s="255">
        <v>0.2</v>
      </c>
      <c r="Q434" s="159">
        <f t="shared" si="138"/>
        <v>3.6000000000000005</v>
      </c>
      <c r="R434" s="173">
        <v>3.0000000000000009</v>
      </c>
      <c r="S434" s="252">
        <f t="shared" si="139"/>
        <v>119.99999999999997</v>
      </c>
      <c r="T434" s="159">
        <v>4.8</v>
      </c>
      <c r="U434" s="162">
        <f t="shared" si="137"/>
        <v>75.000000000000014</v>
      </c>
      <c r="V434" s="244"/>
      <c r="W434" s="50"/>
    </row>
    <row r="435" spans="1:23" ht="13.5" customHeight="1" x14ac:dyDescent="0.2">
      <c r="A435" s="157"/>
      <c r="B435" s="161"/>
      <c r="C435" s="688"/>
      <c r="D435" s="153" t="s">
        <v>74</v>
      </c>
      <c r="E435" s="159">
        <v>6.5</v>
      </c>
      <c r="F435" s="159">
        <v>7.7</v>
      </c>
      <c r="G435" s="159">
        <v>3.8</v>
      </c>
      <c r="H435" s="159">
        <v>12.7</v>
      </c>
      <c r="I435" s="159">
        <v>15.3</v>
      </c>
      <c r="J435" s="252">
        <v>3.9</v>
      </c>
      <c r="K435" s="173">
        <v>9.6</v>
      </c>
      <c r="L435" s="180">
        <v>7.1</v>
      </c>
      <c r="M435" s="173">
        <v>7.9</v>
      </c>
      <c r="N435" s="173">
        <v>3.3</v>
      </c>
      <c r="O435" s="173">
        <v>3</v>
      </c>
      <c r="P435" s="173">
        <v>4.8</v>
      </c>
      <c r="Q435" s="159">
        <f t="shared" si="138"/>
        <v>85.6</v>
      </c>
      <c r="R435" s="173">
        <v>95.600000000000009</v>
      </c>
      <c r="S435" s="252">
        <f t="shared" si="139"/>
        <v>89.539748953974879</v>
      </c>
      <c r="T435" s="159">
        <v>139.80000000000001</v>
      </c>
      <c r="U435" s="162">
        <f t="shared" si="137"/>
        <v>61.230329041487828</v>
      </c>
      <c r="V435" s="244"/>
      <c r="W435" s="50"/>
    </row>
    <row r="436" spans="1:23" ht="13.5" customHeight="1" x14ac:dyDescent="0.2">
      <c r="A436" s="157"/>
      <c r="B436" s="146"/>
      <c r="C436" s="688"/>
      <c r="D436" s="153" t="s">
        <v>75</v>
      </c>
      <c r="E436" s="159">
        <v>6.4</v>
      </c>
      <c r="F436" s="159">
        <v>7.1</v>
      </c>
      <c r="G436" s="159">
        <v>3.9</v>
      </c>
      <c r="H436" s="159">
        <v>9.1999999999999993</v>
      </c>
      <c r="I436" s="159">
        <v>10.7</v>
      </c>
      <c r="J436" s="252">
        <v>4.0999999999999996</v>
      </c>
      <c r="K436" s="256">
        <v>8.9</v>
      </c>
      <c r="L436" s="257">
        <v>6.8</v>
      </c>
      <c r="M436" s="258">
        <v>7.8</v>
      </c>
      <c r="N436" s="258">
        <v>3.1</v>
      </c>
      <c r="O436" s="258">
        <v>2.8</v>
      </c>
      <c r="P436" s="259">
        <v>4.5</v>
      </c>
      <c r="Q436" s="159">
        <f t="shared" si="138"/>
        <v>75.299999999999983</v>
      </c>
      <c r="R436" s="173">
        <v>82.4</v>
      </c>
      <c r="S436" s="252">
        <f t="shared" si="139"/>
        <v>91.383495145631045</v>
      </c>
      <c r="T436" s="159">
        <v>124.19999999999997</v>
      </c>
      <c r="U436" s="162">
        <f t="shared" si="137"/>
        <v>60.628019323671502</v>
      </c>
      <c r="V436" s="244"/>
      <c r="W436" s="50"/>
    </row>
    <row r="437" spans="1:23" ht="13.5" customHeight="1" x14ac:dyDescent="0.2">
      <c r="A437" s="157"/>
      <c r="B437" s="146"/>
      <c r="C437" s="688"/>
      <c r="D437" s="153" t="s">
        <v>76</v>
      </c>
      <c r="E437" s="159">
        <v>0.4</v>
      </c>
      <c r="F437" s="159">
        <v>0.9</v>
      </c>
      <c r="G437" s="159">
        <v>0.1</v>
      </c>
      <c r="H437" s="159">
        <v>3.9</v>
      </c>
      <c r="I437" s="159">
        <v>5.0999999999999996</v>
      </c>
      <c r="J437" s="159">
        <v>0</v>
      </c>
      <c r="K437" s="173">
        <v>1.1000000000000001</v>
      </c>
      <c r="L437" s="173">
        <v>0.6</v>
      </c>
      <c r="M437" s="173">
        <v>0.5</v>
      </c>
      <c r="N437" s="173">
        <v>0.4</v>
      </c>
      <c r="O437" s="173">
        <v>0.4</v>
      </c>
      <c r="P437" s="173">
        <v>0.5</v>
      </c>
      <c r="Q437" s="159">
        <f t="shared" si="138"/>
        <v>13.899999999999999</v>
      </c>
      <c r="R437" s="173">
        <v>16.200000000000003</v>
      </c>
      <c r="S437" s="252">
        <f t="shared" si="139"/>
        <v>85.802469135802454</v>
      </c>
      <c r="T437" s="159">
        <v>20.400000000000002</v>
      </c>
      <c r="U437" s="162">
        <f t="shared" si="137"/>
        <v>68.137254901960773</v>
      </c>
      <c r="V437" s="244"/>
      <c r="W437" s="50"/>
    </row>
    <row r="438" spans="1:23" ht="13.5" customHeight="1" thickBot="1" x14ac:dyDescent="0.25">
      <c r="A438" s="157"/>
      <c r="B438" s="146"/>
      <c r="C438" s="689"/>
      <c r="D438" s="155" t="s">
        <v>77</v>
      </c>
      <c r="E438" s="160">
        <v>0.4</v>
      </c>
      <c r="F438" s="160">
        <v>0.9</v>
      </c>
      <c r="G438" s="160">
        <v>0.1</v>
      </c>
      <c r="H438" s="160">
        <v>3.9</v>
      </c>
      <c r="I438" s="160">
        <v>5.0999999999999996</v>
      </c>
      <c r="J438" s="160">
        <v>0</v>
      </c>
      <c r="K438" s="183">
        <v>1.1000000000000001</v>
      </c>
      <c r="L438" s="183">
        <v>0.6</v>
      </c>
      <c r="M438" s="183">
        <v>0.5</v>
      </c>
      <c r="N438" s="183">
        <v>0.4</v>
      </c>
      <c r="O438" s="183">
        <v>0.4</v>
      </c>
      <c r="P438" s="183">
        <v>0.5</v>
      </c>
      <c r="Q438" s="160">
        <f t="shared" si="138"/>
        <v>13.899999999999999</v>
      </c>
      <c r="R438" s="176">
        <v>16.200000000000003</v>
      </c>
      <c r="S438" s="327">
        <f t="shared" si="139"/>
        <v>85.802469135802454</v>
      </c>
      <c r="T438" s="160">
        <v>20.400000000000002</v>
      </c>
      <c r="U438" s="168">
        <f t="shared" si="137"/>
        <v>68.137254901960773</v>
      </c>
      <c r="V438" s="244"/>
      <c r="W438" s="50"/>
    </row>
    <row r="439" spans="1:23" ht="13.5" customHeight="1" x14ac:dyDescent="0.2">
      <c r="A439" s="157"/>
      <c r="B439" s="690" t="s">
        <v>322</v>
      </c>
      <c r="C439" s="692"/>
      <c r="D439" s="151" t="s">
        <v>72</v>
      </c>
      <c r="E439" s="158">
        <f t="shared" ref="E439:R439" si="140">+E445+E451+E460+E466+E472+E478+E484</f>
        <v>98.5</v>
      </c>
      <c r="F439" s="158">
        <f t="shared" si="140"/>
        <v>180.3</v>
      </c>
      <c r="G439" s="158">
        <f t="shared" si="140"/>
        <v>82.199999999999989</v>
      </c>
      <c r="H439" s="158">
        <f t="shared" si="140"/>
        <v>149.6</v>
      </c>
      <c r="I439" s="158">
        <f t="shared" si="140"/>
        <v>174.9</v>
      </c>
      <c r="J439" s="158">
        <f t="shared" si="140"/>
        <v>106</v>
      </c>
      <c r="K439" s="158">
        <f t="shared" si="140"/>
        <v>109.5</v>
      </c>
      <c r="L439" s="158">
        <f t="shared" si="140"/>
        <v>84.200000000000017</v>
      </c>
      <c r="M439" s="158">
        <f t="shared" si="140"/>
        <v>64.5</v>
      </c>
      <c r="N439" s="158">
        <f t="shared" si="140"/>
        <v>60.1</v>
      </c>
      <c r="O439" s="158">
        <f t="shared" si="140"/>
        <v>47.5</v>
      </c>
      <c r="P439" s="158">
        <f t="shared" si="140"/>
        <v>59.5</v>
      </c>
      <c r="Q439" s="158">
        <f t="shared" si="140"/>
        <v>1216.8</v>
      </c>
      <c r="R439" s="158">
        <f t="shared" si="140"/>
        <v>1094</v>
      </c>
      <c r="S439" s="251">
        <f t="shared" ref="S439:S456" si="141">IF(Q439=0,"－",Q439/R439*100)</f>
        <v>111.22486288848263</v>
      </c>
      <c r="T439" s="158">
        <v>1793.5000000000002</v>
      </c>
      <c r="U439" s="167">
        <f t="shared" si="137"/>
        <v>67.844995818232491</v>
      </c>
      <c r="V439" s="244"/>
    </row>
    <row r="440" spans="1:23" ht="13.5" customHeight="1" x14ac:dyDescent="0.2">
      <c r="A440" s="157"/>
      <c r="B440" s="693"/>
      <c r="C440" s="695"/>
      <c r="D440" s="153" t="s">
        <v>73</v>
      </c>
      <c r="E440" s="159">
        <f t="shared" ref="E440:Q444" si="142">+E446+E452+E461+E467+E473+E479+E485</f>
        <v>14.299999999999999</v>
      </c>
      <c r="F440" s="159">
        <f t="shared" si="142"/>
        <v>33.5</v>
      </c>
      <c r="G440" s="159">
        <f t="shared" si="142"/>
        <v>13.799999999999999</v>
      </c>
      <c r="H440" s="159">
        <f t="shared" si="142"/>
        <v>28.9</v>
      </c>
      <c r="I440" s="159">
        <f t="shared" si="142"/>
        <v>34.099999999999994</v>
      </c>
      <c r="J440" s="159">
        <f t="shared" si="142"/>
        <v>22.9</v>
      </c>
      <c r="K440" s="159">
        <f t="shared" si="142"/>
        <v>18.7</v>
      </c>
      <c r="L440" s="159">
        <f t="shared" si="142"/>
        <v>13.3</v>
      </c>
      <c r="M440" s="159">
        <f t="shared" si="142"/>
        <v>10.399999999999999</v>
      </c>
      <c r="N440" s="159">
        <f t="shared" si="142"/>
        <v>9.9</v>
      </c>
      <c r="O440" s="159">
        <f t="shared" si="142"/>
        <v>8.5</v>
      </c>
      <c r="P440" s="159">
        <f t="shared" si="142"/>
        <v>10.299999999999999</v>
      </c>
      <c r="Q440" s="159">
        <f t="shared" si="142"/>
        <v>218.60000000000002</v>
      </c>
      <c r="R440" s="159">
        <f>+R446+R452+R461+R467+R473+R479+R485</f>
        <v>195.29999999999998</v>
      </c>
      <c r="S440" s="252">
        <f t="shared" si="141"/>
        <v>111.93036354326679</v>
      </c>
      <c r="T440" s="159">
        <v>357.40000000000003</v>
      </c>
      <c r="U440" s="162">
        <f t="shared" si="137"/>
        <v>61.163961947397873</v>
      </c>
      <c r="V440" s="244"/>
    </row>
    <row r="441" spans="1:23" ht="13.5" customHeight="1" x14ac:dyDescent="0.2">
      <c r="A441" s="157"/>
      <c r="B441" s="693"/>
      <c r="C441" s="695"/>
      <c r="D441" s="153" t="s">
        <v>74</v>
      </c>
      <c r="E441" s="159">
        <f t="shared" si="142"/>
        <v>84.2</v>
      </c>
      <c r="F441" s="159">
        <f t="shared" si="142"/>
        <v>146.79999999999998</v>
      </c>
      <c r="G441" s="159">
        <f t="shared" si="142"/>
        <v>68.400000000000006</v>
      </c>
      <c r="H441" s="159">
        <f t="shared" si="142"/>
        <v>120.70000000000002</v>
      </c>
      <c r="I441" s="159">
        <f t="shared" si="142"/>
        <v>140.79999999999998</v>
      </c>
      <c r="J441" s="159">
        <f t="shared" si="142"/>
        <v>83.100000000000009</v>
      </c>
      <c r="K441" s="159">
        <f t="shared" si="142"/>
        <v>90.8</v>
      </c>
      <c r="L441" s="159">
        <f t="shared" si="142"/>
        <v>70.900000000000006</v>
      </c>
      <c r="M441" s="159">
        <f t="shared" si="142"/>
        <v>54.1</v>
      </c>
      <c r="N441" s="159">
        <f t="shared" si="142"/>
        <v>50.2</v>
      </c>
      <c r="O441" s="159">
        <f t="shared" si="142"/>
        <v>38.999999999999993</v>
      </c>
      <c r="P441" s="159">
        <f t="shared" si="142"/>
        <v>49.2</v>
      </c>
      <c r="Q441" s="159">
        <f t="shared" si="142"/>
        <v>998.2</v>
      </c>
      <c r="R441" s="159">
        <f>+R447+R453+R462+R468+R474+R480+R486</f>
        <v>898.7</v>
      </c>
      <c r="S441" s="252">
        <f t="shared" si="141"/>
        <v>111.07154779125403</v>
      </c>
      <c r="T441" s="159">
        <v>1436.1</v>
      </c>
      <c r="U441" s="162">
        <f t="shared" si="137"/>
        <v>69.5076944502472</v>
      </c>
      <c r="V441" s="244"/>
    </row>
    <row r="442" spans="1:23" ht="13.5" customHeight="1" x14ac:dyDescent="0.2">
      <c r="A442" s="157"/>
      <c r="B442" s="693"/>
      <c r="C442" s="695"/>
      <c r="D442" s="153" t="s">
        <v>75</v>
      </c>
      <c r="E442" s="159">
        <f t="shared" si="142"/>
        <v>90.5</v>
      </c>
      <c r="F442" s="159">
        <f t="shared" si="142"/>
        <v>168.8</v>
      </c>
      <c r="G442" s="159">
        <f t="shared" si="142"/>
        <v>73.8</v>
      </c>
      <c r="H442" s="159">
        <f t="shared" si="142"/>
        <v>131.4</v>
      </c>
      <c r="I442" s="159">
        <f t="shared" si="142"/>
        <v>156.30000000000001</v>
      </c>
      <c r="J442" s="159">
        <f t="shared" si="142"/>
        <v>97.200000000000017</v>
      </c>
      <c r="K442" s="159">
        <f t="shared" si="142"/>
        <v>95.800000000000011</v>
      </c>
      <c r="L442" s="159">
        <f t="shared" si="142"/>
        <v>73.7</v>
      </c>
      <c r="M442" s="159">
        <f t="shared" si="142"/>
        <v>55.699999999999996</v>
      </c>
      <c r="N442" s="159">
        <f t="shared" si="142"/>
        <v>53</v>
      </c>
      <c r="O442" s="159">
        <f t="shared" si="142"/>
        <v>42</v>
      </c>
      <c r="P442" s="159">
        <f t="shared" si="142"/>
        <v>53.100000000000009</v>
      </c>
      <c r="Q442" s="159">
        <f t="shared" si="142"/>
        <v>1091.3</v>
      </c>
      <c r="R442" s="159">
        <f>+R448+R454+R463+R469+R475+R481+R487</f>
        <v>970.3</v>
      </c>
      <c r="S442" s="252">
        <f t="shared" si="141"/>
        <v>112.47036998866331</v>
      </c>
      <c r="T442" s="159">
        <v>1614.6999999999998</v>
      </c>
      <c r="U442" s="162">
        <f t="shared" si="137"/>
        <v>67.58530996469932</v>
      </c>
      <c r="V442" s="244"/>
    </row>
    <row r="443" spans="1:23" ht="13.5" customHeight="1" x14ac:dyDescent="0.2">
      <c r="A443" s="157"/>
      <c r="B443" s="693"/>
      <c r="C443" s="695"/>
      <c r="D443" s="153" t="s">
        <v>76</v>
      </c>
      <c r="E443" s="159">
        <f t="shared" si="142"/>
        <v>8</v>
      </c>
      <c r="F443" s="159">
        <f t="shared" si="142"/>
        <v>11.5</v>
      </c>
      <c r="G443" s="159">
        <f t="shared" si="142"/>
        <v>8.4</v>
      </c>
      <c r="H443" s="159">
        <f t="shared" si="142"/>
        <v>18.200000000000003</v>
      </c>
      <c r="I443" s="159">
        <f t="shared" si="142"/>
        <v>18.600000000000001</v>
      </c>
      <c r="J443" s="159">
        <f t="shared" si="142"/>
        <v>8.8000000000000007</v>
      </c>
      <c r="K443" s="159">
        <f t="shared" si="142"/>
        <v>13.700000000000001</v>
      </c>
      <c r="L443" s="159">
        <f t="shared" si="142"/>
        <v>10.5</v>
      </c>
      <c r="M443" s="159">
        <f t="shared" si="142"/>
        <v>8.7999999999999989</v>
      </c>
      <c r="N443" s="159">
        <f t="shared" si="142"/>
        <v>7.1000000000000005</v>
      </c>
      <c r="O443" s="159">
        <f t="shared" si="142"/>
        <v>5.5</v>
      </c>
      <c r="P443" s="159">
        <f t="shared" si="142"/>
        <v>6.3999999999999995</v>
      </c>
      <c r="Q443" s="159">
        <f t="shared" si="142"/>
        <v>125.5</v>
      </c>
      <c r="R443" s="159">
        <f>+R449+R455+R464+R470+R476+R482+R488</f>
        <v>123.69999999999999</v>
      </c>
      <c r="S443" s="252">
        <f t="shared" si="141"/>
        <v>101.45513338722718</v>
      </c>
      <c r="T443" s="159">
        <v>178.8</v>
      </c>
      <c r="U443" s="162">
        <f t="shared" si="137"/>
        <v>70.190156599552566</v>
      </c>
      <c r="V443" s="244"/>
    </row>
    <row r="444" spans="1:23" ht="13.5" customHeight="1" thickBot="1" x14ac:dyDescent="0.25">
      <c r="A444" s="157"/>
      <c r="B444" s="693"/>
      <c r="C444" s="697"/>
      <c r="D444" s="155" t="s">
        <v>77</v>
      </c>
      <c r="E444" s="160">
        <f t="shared" si="142"/>
        <v>9.6</v>
      </c>
      <c r="F444" s="160">
        <f t="shared" si="142"/>
        <v>15.600000000000001</v>
      </c>
      <c r="G444" s="160">
        <f t="shared" si="142"/>
        <v>10.600000000000001</v>
      </c>
      <c r="H444" s="160">
        <f t="shared" si="142"/>
        <v>21.9</v>
      </c>
      <c r="I444" s="160">
        <f t="shared" si="142"/>
        <v>23.6</v>
      </c>
      <c r="J444" s="160">
        <f t="shared" si="142"/>
        <v>11.1</v>
      </c>
      <c r="K444" s="160">
        <f t="shared" si="142"/>
        <v>16.2</v>
      </c>
      <c r="L444" s="160">
        <f t="shared" si="142"/>
        <v>13</v>
      </c>
      <c r="M444" s="160">
        <f t="shared" si="142"/>
        <v>10.799999999999999</v>
      </c>
      <c r="N444" s="160">
        <f t="shared" si="142"/>
        <v>9.2000000000000011</v>
      </c>
      <c r="O444" s="160">
        <f t="shared" si="142"/>
        <v>7.2</v>
      </c>
      <c r="P444" s="160">
        <f t="shared" si="142"/>
        <v>7.8</v>
      </c>
      <c r="Q444" s="160">
        <f t="shared" si="142"/>
        <v>156.6</v>
      </c>
      <c r="R444" s="160">
        <f>+R450+R456+R465+R471+R477+R483+R489</f>
        <v>158.80000000000001</v>
      </c>
      <c r="S444" s="327">
        <f t="shared" si="141"/>
        <v>98.614609571788407</v>
      </c>
      <c r="T444" s="160">
        <v>228.2</v>
      </c>
      <c r="U444" s="168">
        <f t="shared" si="137"/>
        <v>68.624014022787023</v>
      </c>
      <c r="V444" s="244"/>
    </row>
    <row r="445" spans="1:23" ht="13.5" customHeight="1" x14ac:dyDescent="0.2">
      <c r="A445" s="157"/>
      <c r="B445" s="157"/>
      <c r="C445" s="687" t="s">
        <v>281</v>
      </c>
      <c r="D445" s="151" t="s">
        <v>72</v>
      </c>
      <c r="E445" s="158">
        <v>19.7</v>
      </c>
      <c r="F445" s="158">
        <v>28</v>
      </c>
      <c r="G445" s="158">
        <v>21.3</v>
      </c>
      <c r="H445" s="158">
        <v>39.200000000000003</v>
      </c>
      <c r="I445" s="158">
        <v>46</v>
      </c>
      <c r="J445" s="158">
        <v>24.8</v>
      </c>
      <c r="K445" s="186">
        <v>32.200000000000003</v>
      </c>
      <c r="L445" s="186">
        <v>24.1</v>
      </c>
      <c r="M445" s="186">
        <v>17.5</v>
      </c>
      <c r="N445" s="186">
        <v>20.2</v>
      </c>
      <c r="O445" s="186">
        <v>18.100000000000001</v>
      </c>
      <c r="P445" s="186">
        <v>18.399999999999999</v>
      </c>
      <c r="Q445" s="158">
        <f>SUM(E445:P445)</f>
        <v>309.5</v>
      </c>
      <c r="R445" s="158">
        <v>239.8</v>
      </c>
      <c r="S445" s="251">
        <f>IF(Q445=0,"－",Q445/R445*100)</f>
        <v>129.06588824020017</v>
      </c>
      <c r="T445" s="158">
        <v>416.4</v>
      </c>
      <c r="U445" s="167">
        <f t="shared" si="137"/>
        <v>74.327569644572534</v>
      </c>
      <c r="V445" s="244"/>
    </row>
    <row r="446" spans="1:23" ht="13.5" customHeight="1" x14ac:dyDescent="0.2">
      <c r="A446" s="157"/>
      <c r="B446" s="146"/>
      <c r="C446" s="688"/>
      <c r="D446" s="153" t="s">
        <v>73</v>
      </c>
      <c r="E446" s="159">
        <v>3.5</v>
      </c>
      <c r="F446" s="159">
        <v>4.5999999999999996</v>
      </c>
      <c r="G446" s="159">
        <v>3.5</v>
      </c>
      <c r="H446" s="159">
        <v>6.3</v>
      </c>
      <c r="I446" s="159">
        <v>7</v>
      </c>
      <c r="J446" s="159">
        <v>3.6</v>
      </c>
      <c r="K446" s="182">
        <v>5.2</v>
      </c>
      <c r="L446" s="182">
        <v>4.2</v>
      </c>
      <c r="M446" s="182">
        <v>3.6</v>
      </c>
      <c r="N446" s="182">
        <v>4</v>
      </c>
      <c r="O446" s="182">
        <v>3.7</v>
      </c>
      <c r="P446" s="182">
        <v>3.8</v>
      </c>
      <c r="Q446" s="159">
        <f t="shared" ref="Q446:Q456" si="143">SUM(E446:P446)</f>
        <v>53.000000000000007</v>
      </c>
      <c r="R446" s="159">
        <v>39.6</v>
      </c>
      <c r="S446" s="252">
        <f t="shared" si="141"/>
        <v>133.83838383838383</v>
      </c>
      <c r="T446" s="159">
        <v>72.3</v>
      </c>
      <c r="U446" s="162">
        <f t="shared" si="137"/>
        <v>73.305670816044284</v>
      </c>
      <c r="V446" s="244"/>
    </row>
    <row r="447" spans="1:23" ht="13.5" customHeight="1" x14ac:dyDescent="0.2">
      <c r="A447" s="157"/>
      <c r="B447" s="146"/>
      <c r="C447" s="688"/>
      <c r="D447" s="153" t="s">
        <v>74</v>
      </c>
      <c r="E447" s="159">
        <f t="shared" ref="E447:J447" si="144">+E445-E446</f>
        <v>16.2</v>
      </c>
      <c r="F447" s="159">
        <f t="shared" si="144"/>
        <v>23.4</v>
      </c>
      <c r="G447" s="159">
        <f t="shared" si="144"/>
        <v>17.8</v>
      </c>
      <c r="H447" s="159">
        <f t="shared" si="144"/>
        <v>32.900000000000006</v>
      </c>
      <c r="I447" s="159">
        <f t="shared" si="144"/>
        <v>39</v>
      </c>
      <c r="J447" s="159">
        <f t="shared" si="144"/>
        <v>21.2</v>
      </c>
      <c r="K447" s="182">
        <v>27</v>
      </c>
      <c r="L447" s="182">
        <v>19.899999999999999</v>
      </c>
      <c r="M447" s="182">
        <v>13.9</v>
      </c>
      <c r="N447" s="182">
        <v>16.2</v>
      </c>
      <c r="O447" s="182">
        <v>14.4</v>
      </c>
      <c r="P447" s="182">
        <v>14.6</v>
      </c>
      <c r="Q447" s="159">
        <f t="shared" si="143"/>
        <v>256.5</v>
      </c>
      <c r="R447" s="159">
        <v>200.20000000000002</v>
      </c>
      <c r="S447" s="252">
        <f t="shared" si="141"/>
        <v>128.12187812187813</v>
      </c>
      <c r="T447" s="159">
        <v>344.09999999999997</v>
      </c>
      <c r="U447" s="162">
        <f t="shared" si="137"/>
        <v>74.542284219703575</v>
      </c>
      <c r="V447" s="244"/>
    </row>
    <row r="448" spans="1:23" ht="13.5" customHeight="1" x14ac:dyDescent="0.2">
      <c r="A448" s="157"/>
      <c r="B448" s="146"/>
      <c r="C448" s="688"/>
      <c r="D448" s="153" t="s">
        <v>75</v>
      </c>
      <c r="E448" s="159">
        <v>18.899999999999999</v>
      </c>
      <c r="F448" s="159">
        <v>27.2</v>
      </c>
      <c r="G448" s="159">
        <v>20.399999999999999</v>
      </c>
      <c r="H448" s="159">
        <v>36.799999999999997</v>
      </c>
      <c r="I448" s="159">
        <v>45</v>
      </c>
      <c r="J448" s="159">
        <f t="shared" ref="J448" si="145">+J445-J449</f>
        <v>24.6</v>
      </c>
      <c r="K448" s="182">
        <v>30.4</v>
      </c>
      <c r="L448" s="182">
        <v>22.7</v>
      </c>
      <c r="M448" s="182">
        <v>16.8</v>
      </c>
      <c r="N448" s="182">
        <v>19.7</v>
      </c>
      <c r="O448" s="182">
        <v>17.8</v>
      </c>
      <c r="P448" s="182">
        <v>18.100000000000001</v>
      </c>
      <c r="Q448" s="159">
        <f t="shared" si="143"/>
        <v>298.40000000000003</v>
      </c>
      <c r="R448" s="159">
        <v>230.10000000000002</v>
      </c>
      <c r="S448" s="252">
        <f t="shared" si="141"/>
        <v>129.68274663189919</v>
      </c>
      <c r="T448" s="159">
        <v>380.70000000000005</v>
      </c>
      <c r="U448" s="162">
        <f t="shared" si="137"/>
        <v>78.381928027318096</v>
      </c>
      <c r="V448" s="244"/>
    </row>
    <row r="449" spans="1:22" ht="13.5" customHeight="1" x14ac:dyDescent="0.2">
      <c r="A449" s="157"/>
      <c r="B449" s="146"/>
      <c r="C449" s="688"/>
      <c r="D449" s="153" t="s">
        <v>76</v>
      </c>
      <c r="E449" s="159">
        <v>0.8</v>
      </c>
      <c r="F449" s="159">
        <v>0.8</v>
      </c>
      <c r="G449" s="159">
        <v>0.9</v>
      </c>
      <c r="H449" s="159">
        <v>2.4</v>
      </c>
      <c r="I449" s="159">
        <v>1</v>
      </c>
      <c r="J449" s="159">
        <v>0.2</v>
      </c>
      <c r="K449" s="182">
        <v>1.8</v>
      </c>
      <c r="L449" s="182">
        <v>1.4</v>
      </c>
      <c r="M449" s="182">
        <v>0.7</v>
      </c>
      <c r="N449" s="182">
        <v>0.5</v>
      </c>
      <c r="O449" s="182">
        <v>0.3</v>
      </c>
      <c r="P449" s="182">
        <v>0.3</v>
      </c>
      <c r="Q449" s="159">
        <f t="shared" si="143"/>
        <v>11.100000000000001</v>
      </c>
      <c r="R449" s="159">
        <v>9.6999999999999993</v>
      </c>
      <c r="S449" s="252">
        <f t="shared" si="141"/>
        <v>114.43298969072167</v>
      </c>
      <c r="T449" s="159">
        <v>35.700000000000003</v>
      </c>
      <c r="U449" s="162">
        <f t="shared" si="137"/>
        <v>31.092436974789916</v>
      </c>
      <c r="V449" s="244"/>
    </row>
    <row r="450" spans="1:22" ht="13.5" customHeight="1" thickBot="1" x14ac:dyDescent="0.25">
      <c r="A450" s="157"/>
      <c r="B450" s="146"/>
      <c r="C450" s="689"/>
      <c r="D450" s="155" t="s">
        <v>77</v>
      </c>
      <c r="E450" s="160">
        <v>1.4</v>
      </c>
      <c r="F450" s="160">
        <v>1.4</v>
      </c>
      <c r="G450" s="160">
        <v>1.3</v>
      </c>
      <c r="H450" s="160">
        <v>3.1</v>
      </c>
      <c r="I450" s="160">
        <v>1.8</v>
      </c>
      <c r="J450" s="160">
        <v>0.9</v>
      </c>
      <c r="K450" s="183">
        <v>2.5</v>
      </c>
      <c r="L450" s="183">
        <v>2</v>
      </c>
      <c r="M450" s="183">
        <v>1.2</v>
      </c>
      <c r="N450" s="183">
        <v>1.2</v>
      </c>
      <c r="O450" s="183">
        <v>0.6</v>
      </c>
      <c r="P450" s="183">
        <v>0.6</v>
      </c>
      <c r="Q450" s="160">
        <f t="shared" si="143"/>
        <v>18.000000000000004</v>
      </c>
      <c r="R450" s="160">
        <v>16.100000000000001</v>
      </c>
      <c r="S450" s="327">
        <f t="shared" si="141"/>
        <v>111.80124223602486</v>
      </c>
      <c r="T450" s="160">
        <v>50.5</v>
      </c>
      <c r="U450" s="168">
        <f t="shared" si="137"/>
        <v>35.643564356435654</v>
      </c>
      <c r="V450" s="244"/>
    </row>
    <row r="451" spans="1:22" ht="13.5" customHeight="1" x14ac:dyDescent="0.2">
      <c r="A451" s="157"/>
      <c r="B451" s="146"/>
      <c r="C451" s="687" t="s">
        <v>295</v>
      </c>
      <c r="D451" s="510" t="s">
        <v>72</v>
      </c>
      <c r="E451" s="513">
        <v>11.6</v>
      </c>
      <c r="F451" s="513">
        <v>15</v>
      </c>
      <c r="G451" s="513">
        <v>11</v>
      </c>
      <c r="H451" s="513">
        <v>20.5</v>
      </c>
      <c r="I451" s="513">
        <v>22.4</v>
      </c>
      <c r="J451" s="513">
        <v>10.5</v>
      </c>
      <c r="K451" s="526">
        <v>19</v>
      </c>
      <c r="L451" s="526">
        <v>12.8</v>
      </c>
      <c r="M451" s="526">
        <v>9.1</v>
      </c>
      <c r="N451" s="526">
        <v>7.2</v>
      </c>
      <c r="O451" s="526">
        <v>5.7</v>
      </c>
      <c r="P451" s="526">
        <v>8.4</v>
      </c>
      <c r="Q451" s="513">
        <f>SUM(E451:P451)</f>
        <v>153.19999999999999</v>
      </c>
      <c r="R451" s="513">
        <v>161.29999999999998</v>
      </c>
      <c r="S451" s="527">
        <f>IF(Q451=0,"－",Q451/R451*100)</f>
        <v>94.978301301921888</v>
      </c>
      <c r="T451" s="513">
        <v>247.20000000000002</v>
      </c>
      <c r="U451" s="517">
        <f t="shared" si="137"/>
        <v>61.974110032362454</v>
      </c>
      <c r="V451" s="244"/>
    </row>
    <row r="452" spans="1:22" ht="13.5" customHeight="1" x14ac:dyDescent="0.2">
      <c r="A452" s="157"/>
      <c r="B452" s="146"/>
      <c r="C452" s="688"/>
      <c r="D452" s="511" t="s">
        <v>73</v>
      </c>
      <c r="E452" s="514">
        <v>1.4</v>
      </c>
      <c r="F452" s="514">
        <v>1.8</v>
      </c>
      <c r="G452" s="514">
        <v>1.3</v>
      </c>
      <c r="H452" s="514">
        <v>2.4</v>
      </c>
      <c r="I452" s="514">
        <v>2.7</v>
      </c>
      <c r="J452" s="514">
        <v>1.2</v>
      </c>
      <c r="K452" s="524">
        <v>2.4</v>
      </c>
      <c r="L452" s="524">
        <v>1.6</v>
      </c>
      <c r="M452" s="524">
        <v>1.2</v>
      </c>
      <c r="N452" s="524">
        <v>0.9</v>
      </c>
      <c r="O452" s="524">
        <v>0.7</v>
      </c>
      <c r="P452" s="524">
        <v>1.1000000000000001</v>
      </c>
      <c r="Q452" s="514">
        <f t="shared" si="143"/>
        <v>18.7</v>
      </c>
      <c r="R452" s="514">
        <v>19.400000000000002</v>
      </c>
      <c r="S452" s="528">
        <f t="shared" si="141"/>
        <v>96.391752577319579</v>
      </c>
      <c r="T452" s="514">
        <v>24.200000000000003</v>
      </c>
      <c r="U452" s="516">
        <f t="shared" si="137"/>
        <v>77.272727272727266</v>
      </c>
      <c r="V452" s="244"/>
    </row>
    <row r="453" spans="1:22" ht="13.5" customHeight="1" x14ac:dyDescent="0.2">
      <c r="A453" s="157"/>
      <c r="B453" s="146"/>
      <c r="C453" s="688"/>
      <c r="D453" s="511" t="s">
        <v>74</v>
      </c>
      <c r="E453" s="514">
        <f t="shared" ref="E453:P453" si="146">+E451-E452</f>
        <v>10.199999999999999</v>
      </c>
      <c r="F453" s="514">
        <f t="shared" si="146"/>
        <v>13.2</v>
      </c>
      <c r="G453" s="514">
        <f t="shared" si="146"/>
        <v>9.6999999999999993</v>
      </c>
      <c r="H453" s="514">
        <f t="shared" si="146"/>
        <v>18.100000000000001</v>
      </c>
      <c r="I453" s="514">
        <f t="shared" si="146"/>
        <v>19.7</v>
      </c>
      <c r="J453" s="514">
        <f t="shared" si="146"/>
        <v>9.3000000000000007</v>
      </c>
      <c r="K453" s="524">
        <f t="shared" si="146"/>
        <v>16.600000000000001</v>
      </c>
      <c r="L453" s="524">
        <f t="shared" si="146"/>
        <v>11.200000000000001</v>
      </c>
      <c r="M453" s="524">
        <f t="shared" si="146"/>
        <v>7.8999999999999995</v>
      </c>
      <c r="N453" s="524">
        <f t="shared" si="146"/>
        <v>6.3</v>
      </c>
      <c r="O453" s="524">
        <f t="shared" si="146"/>
        <v>5</v>
      </c>
      <c r="P453" s="524">
        <f t="shared" si="146"/>
        <v>7.3000000000000007</v>
      </c>
      <c r="Q453" s="514">
        <f t="shared" si="143"/>
        <v>134.5</v>
      </c>
      <c r="R453" s="514">
        <v>141.9</v>
      </c>
      <c r="S453" s="528">
        <f t="shared" si="141"/>
        <v>94.785059901338968</v>
      </c>
      <c r="T453" s="514">
        <v>223.00000000000003</v>
      </c>
      <c r="U453" s="516">
        <f t="shared" ref="U453:U513" si="147">IF(Q453=0,"－",Q453/T453*100)</f>
        <v>60.313901345291477</v>
      </c>
      <c r="V453" s="244"/>
    </row>
    <row r="454" spans="1:22" ht="13.5" customHeight="1" x14ac:dyDescent="0.2">
      <c r="A454" s="157"/>
      <c r="B454" s="146"/>
      <c r="C454" s="688"/>
      <c r="D454" s="511" t="s">
        <v>75</v>
      </c>
      <c r="E454" s="514">
        <v>11.1</v>
      </c>
      <c r="F454" s="514">
        <v>14.6</v>
      </c>
      <c r="G454" s="514">
        <v>10.5</v>
      </c>
      <c r="H454" s="514">
        <f t="shared" ref="H454:P454" si="148">+H451-H455</f>
        <v>19.399999999999999</v>
      </c>
      <c r="I454" s="514">
        <v>21.6</v>
      </c>
      <c r="J454" s="514">
        <v>10.3</v>
      </c>
      <c r="K454" s="524">
        <f t="shared" si="148"/>
        <v>18.3</v>
      </c>
      <c r="L454" s="524">
        <f t="shared" si="148"/>
        <v>12.5</v>
      </c>
      <c r="M454" s="524">
        <v>8.6999999999999993</v>
      </c>
      <c r="N454" s="524">
        <f t="shared" si="148"/>
        <v>6.8</v>
      </c>
      <c r="O454" s="524">
        <v>5.5</v>
      </c>
      <c r="P454" s="524">
        <f t="shared" si="148"/>
        <v>8.2000000000000011</v>
      </c>
      <c r="Q454" s="514">
        <f t="shared" si="143"/>
        <v>147.5</v>
      </c>
      <c r="R454" s="514">
        <v>155.6</v>
      </c>
      <c r="S454" s="528">
        <f t="shared" si="141"/>
        <v>94.794344473007726</v>
      </c>
      <c r="T454" s="514">
        <v>238.29999999999998</v>
      </c>
      <c r="U454" s="516">
        <f t="shared" si="147"/>
        <v>61.896768778850195</v>
      </c>
      <c r="V454" s="244"/>
    </row>
    <row r="455" spans="1:22" ht="13.5" customHeight="1" x14ac:dyDescent="0.2">
      <c r="A455" s="157"/>
      <c r="B455" s="146"/>
      <c r="C455" s="688"/>
      <c r="D455" s="511" t="s">
        <v>76</v>
      </c>
      <c r="E455" s="514">
        <v>0.5</v>
      </c>
      <c r="F455" s="514">
        <v>0.4</v>
      </c>
      <c r="G455" s="514">
        <v>0.5</v>
      </c>
      <c r="H455" s="514">
        <v>1.1000000000000001</v>
      </c>
      <c r="I455" s="514">
        <v>0.8</v>
      </c>
      <c r="J455" s="514">
        <v>0.2</v>
      </c>
      <c r="K455" s="524">
        <v>0.7</v>
      </c>
      <c r="L455" s="524">
        <v>0.3</v>
      </c>
      <c r="M455" s="524">
        <v>0.4</v>
      </c>
      <c r="N455" s="524">
        <v>0.4</v>
      </c>
      <c r="O455" s="524">
        <v>0.2</v>
      </c>
      <c r="P455" s="524">
        <v>0.2</v>
      </c>
      <c r="Q455" s="514">
        <f t="shared" si="143"/>
        <v>5.7000000000000011</v>
      </c>
      <c r="R455" s="514">
        <v>5.7</v>
      </c>
      <c r="S455" s="528">
        <f t="shared" si="141"/>
        <v>100.00000000000003</v>
      </c>
      <c r="T455" s="514">
        <v>8.8999999999999986</v>
      </c>
      <c r="U455" s="516">
        <f t="shared" si="147"/>
        <v>64.044943820224745</v>
      </c>
      <c r="V455" s="244"/>
    </row>
    <row r="456" spans="1:22" ht="13.5" customHeight="1" thickBot="1" x14ac:dyDescent="0.25">
      <c r="A456" s="157"/>
      <c r="B456" s="146"/>
      <c r="C456" s="689"/>
      <c r="D456" s="512" t="s">
        <v>77</v>
      </c>
      <c r="E456" s="515">
        <v>0.5</v>
      </c>
      <c r="F456" s="515">
        <v>0.4</v>
      </c>
      <c r="G456" s="515">
        <v>0.5</v>
      </c>
      <c r="H456" s="515">
        <v>1.1000000000000001</v>
      </c>
      <c r="I456" s="515">
        <v>0.8</v>
      </c>
      <c r="J456" s="515">
        <v>0.2</v>
      </c>
      <c r="K456" s="525">
        <v>0.7</v>
      </c>
      <c r="L456" s="525">
        <v>0.3</v>
      </c>
      <c r="M456" s="525">
        <v>0.4</v>
      </c>
      <c r="N456" s="525">
        <v>0.4</v>
      </c>
      <c r="O456" s="525">
        <v>0.2</v>
      </c>
      <c r="P456" s="525">
        <v>0.2</v>
      </c>
      <c r="Q456" s="515">
        <f t="shared" si="143"/>
        <v>5.7000000000000011</v>
      </c>
      <c r="R456" s="515">
        <v>5.7</v>
      </c>
      <c r="S456" s="327">
        <f t="shared" si="141"/>
        <v>100.00000000000003</v>
      </c>
      <c r="T456" s="515">
        <v>8.8999999999999986</v>
      </c>
      <c r="U456" s="518">
        <f t="shared" si="147"/>
        <v>64.044943820224745</v>
      </c>
      <c r="V456" s="244"/>
    </row>
    <row r="457" spans="1:22" ht="18.75" customHeight="1" x14ac:dyDescent="0.3">
      <c r="A457" s="213" t="str">
        <f>$A$1</f>
        <v>５　令和３年度市町村別・月別観光入込客数</v>
      </c>
      <c r="T457" s="339"/>
      <c r="U457" s="245"/>
    </row>
    <row r="458" spans="1:22" ht="13.5" customHeight="1" thickBot="1" x14ac:dyDescent="0.25">
      <c r="T458" s="339"/>
      <c r="U458" s="147" t="s">
        <v>301</v>
      </c>
      <c r="V458" s="147"/>
    </row>
    <row r="459" spans="1:22" ht="13.5" customHeight="1" thickBot="1" x14ac:dyDescent="0.25">
      <c r="A459" s="148" t="s">
        <v>58</v>
      </c>
      <c r="B459" s="148" t="s">
        <v>344</v>
      </c>
      <c r="C459" s="148" t="s">
        <v>59</v>
      </c>
      <c r="D459" s="149" t="s">
        <v>60</v>
      </c>
      <c r="E459" s="150" t="s">
        <v>61</v>
      </c>
      <c r="F459" s="150" t="s">
        <v>62</v>
      </c>
      <c r="G459" s="150" t="s">
        <v>63</v>
      </c>
      <c r="H459" s="150" t="s">
        <v>64</v>
      </c>
      <c r="I459" s="150" t="s">
        <v>65</v>
      </c>
      <c r="J459" s="150" t="s">
        <v>66</v>
      </c>
      <c r="K459" s="150" t="s">
        <v>67</v>
      </c>
      <c r="L459" s="150" t="s">
        <v>68</v>
      </c>
      <c r="M459" s="150" t="s">
        <v>69</v>
      </c>
      <c r="N459" s="150" t="s">
        <v>36</v>
      </c>
      <c r="O459" s="150" t="s">
        <v>37</v>
      </c>
      <c r="P459" s="150" t="s">
        <v>38</v>
      </c>
      <c r="Q459" s="150" t="s">
        <v>345</v>
      </c>
      <c r="R459" s="150" t="str">
        <f>$R$3</f>
        <v>R２年度</v>
      </c>
      <c r="S459" s="326" t="s">
        <v>71</v>
      </c>
      <c r="T459" s="150" t="str">
        <f>'2頁'!$T$3</f>
        <v>R元年度</v>
      </c>
      <c r="U459" s="370" t="s">
        <v>419</v>
      </c>
      <c r="V459" s="243"/>
    </row>
    <row r="460" spans="1:22" ht="13.5" customHeight="1" x14ac:dyDescent="0.2">
      <c r="A460" s="157"/>
      <c r="B460" s="146"/>
      <c r="C460" s="687" t="s">
        <v>151</v>
      </c>
      <c r="D460" s="151" t="s">
        <v>72</v>
      </c>
      <c r="E460" s="158">
        <v>20.3</v>
      </c>
      <c r="F460" s="158">
        <v>29.8</v>
      </c>
      <c r="G460" s="158">
        <v>17.3</v>
      </c>
      <c r="H460" s="158">
        <v>28.1</v>
      </c>
      <c r="I460" s="158">
        <v>33.799999999999997</v>
      </c>
      <c r="J460" s="158">
        <v>20.5</v>
      </c>
      <c r="K460" s="186">
        <v>20</v>
      </c>
      <c r="L460" s="186">
        <v>14.6</v>
      </c>
      <c r="M460" s="186">
        <v>12</v>
      </c>
      <c r="N460" s="186">
        <v>9.5</v>
      </c>
      <c r="O460" s="186">
        <v>3.4</v>
      </c>
      <c r="P460" s="186">
        <v>6.9</v>
      </c>
      <c r="Q460" s="158">
        <f>SUM(E460:P460)</f>
        <v>216.20000000000002</v>
      </c>
      <c r="R460" s="158">
        <v>232.40000000000003</v>
      </c>
      <c r="S460" s="251">
        <f t="shared" ref="S460:S489" si="149">IF(Q460=0,"－",Q460/R460*100)</f>
        <v>93.029259896729769</v>
      </c>
      <c r="T460" s="158">
        <v>350.30000000000007</v>
      </c>
      <c r="U460" s="167">
        <f t="shared" si="147"/>
        <v>61.718526976876952</v>
      </c>
      <c r="V460" s="244"/>
    </row>
    <row r="461" spans="1:22" ht="13.5" customHeight="1" x14ac:dyDescent="0.2">
      <c r="A461" s="157"/>
      <c r="B461" s="146"/>
      <c r="C461" s="688"/>
      <c r="D461" s="153" t="s">
        <v>73</v>
      </c>
      <c r="E461" s="159">
        <v>2.2999999999999998</v>
      </c>
      <c r="F461" s="159">
        <v>3.7</v>
      </c>
      <c r="G461" s="159">
        <v>2.2999999999999998</v>
      </c>
      <c r="H461" s="159">
        <v>3.7</v>
      </c>
      <c r="I461" s="159">
        <v>4.5</v>
      </c>
      <c r="J461" s="159">
        <v>2.8</v>
      </c>
      <c r="K461" s="182">
        <v>2.5</v>
      </c>
      <c r="L461" s="182">
        <v>1.8</v>
      </c>
      <c r="M461" s="182">
        <v>1.3</v>
      </c>
      <c r="N461" s="182">
        <v>1</v>
      </c>
      <c r="O461" s="182">
        <v>0.5</v>
      </c>
      <c r="P461" s="182">
        <v>0.8</v>
      </c>
      <c r="Q461" s="159">
        <f t="shared" ref="Q461:Q489" si="150">SUM(E461:P461)</f>
        <v>27.200000000000003</v>
      </c>
      <c r="R461" s="159">
        <v>31.5</v>
      </c>
      <c r="S461" s="252">
        <f t="shared" si="149"/>
        <v>86.349206349206355</v>
      </c>
      <c r="T461" s="159">
        <v>42.900000000000006</v>
      </c>
      <c r="U461" s="162">
        <f t="shared" si="147"/>
        <v>63.403263403263402</v>
      </c>
      <c r="V461" s="244"/>
    </row>
    <row r="462" spans="1:22" ht="13.5" customHeight="1" x14ac:dyDescent="0.2">
      <c r="A462" s="157"/>
      <c r="B462" s="146"/>
      <c r="C462" s="688"/>
      <c r="D462" s="153" t="s">
        <v>74</v>
      </c>
      <c r="E462" s="159">
        <f t="shared" ref="E462:P462" si="151">+E460-E461</f>
        <v>18</v>
      </c>
      <c r="F462" s="159">
        <f t="shared" si="151"/>
        <v>26.1</v>
      </c>
      <c r="G462" s="159">
        <f t="shared" si="151"/>
        <v>15</v>
      </c>
      <c r="H462" s="159">
        <f t="shared" si="151"/>
        <v>24.400000000000002</v>
      </c>
      <c r="I462" s="159">
        <f t="shared" si="151"/>
        <v>29.299999999999997</v>
      </c>
      <c r="J462" s="159">
        <f t="shared" si="151"/>
        <v>17.7</v>
      </c>
      <c r="K462" s="182">
        <f t="shared" si="151"/>
        <v>17.5</v>
      </c>
      <c r="L462" s="182">
        <f t="shared" si="151"/>
        <v>12.799999999999999</v>
      </c>
      <c r="M462" s="182">
        <f t="shared" si="151"/>
        <v>10.7</v>
      </c>
      <c r="N462" s="182">
        <f t="shared" si="151"/>
        <v>8.5</v>
      </c>
      <c r="O462" s="182">
        <f t="shared" si="151"/>
        <v>2.9</v>
      </c>
      <c r="P462" s="182">
        <f t="shared" si="151"/>
        <v>6.1000000000000005</v>
      </c>
      <c r="Q462" s="159">
        <f t="shared" si="150"/>
        <v>189</v>
      </c>
      <c r="R462" s="159">
        <v>200.90000000000003</v>
      </c>
      <c r="S462" s="252">
        <f t="shared" si="149"/>
        <v>94.076655052264783</v>
      </c>
      <c r="T462" s="159">
        <v>307.40000000000003</v>
      </c>
      <c r="U462" s="162">
        <f t="shared" si="147"/>
        <v>61.483409238776829</v>
      </c>
      <c r="V462" s="244"/>
    </row>
    <row r="463" spans="1:22" ht="13.5" customHeight="1" x14ac:dyDescent="0.2">
      <c r="A463" s="157"/>
      <c r="B463" s="146"/>
      <c r="C463" s="688"/>
      <c r="D463" s="153" t="s">
        <v>75</v>
      </c>
      <c r="E463" s="159">
        <f t="shared" ref="E463:P463" si="152">+E460-E464</f>
        <v>19</v>
      </c>
      <c r="F463" s="159">
        <f t="shared" si="152"/>
        <v>28.400000000000002</v>
      </c>
      <c r="G463" s="159">
        <f t="shared" si="152"/>
        <v>16.100000000000001</v>
      </c>
      <c r="H463" s="159">
        <f t="shared" si="152"/>
        <v>25.6</v>
      </c>
      <c r="I463" s="159">
        <f t="shared" si="152"/>
        <v>30.9</v>
      </c>
      <c r="J463" s="159">
        <f t="shared" si="152"/>
        <v>19</v>
      </c>
      <c r="K463" s="182">
        <f t="shared" si="152"/>
        <v>18.100000000000001</v>
      </c>
      <c r="L463" s="182">
        <f t="shared" si="152"/>
        <v>13.299999999999999</v>
      </c>
      <c r="M463" s="182">
        <f t="shared" si="152"/>
        <v>10.9</v>
      </c>
      <c r="N463" s="182">
        <f t="shared" si="152"/>
        <v>8.8000000000000007</v>
      </c>
      <c r="O463" s="182">
        <f t="shared" si="152"/>
        <v>3.1999999999999997</v>
      </c>
      <c r="P463" s="182">
        <f t="shared" si="152"/>
        <v>6.8000000000000007</v>
      </c>
      <c r="Q463" s="159">
        <f t="shared" si="150"/>
        <v>200.10000000000002</v>
      </c>
      <c r="R463" s="159">
        <v>214.50000000000003</v>
      </c>
      <c r="S463" s="252">
        <f t="shared" si="149"/>
        <v>93.28671328671328</v>
      </c>
      <c r="T463" s="159">
        <v>329</v>
      </c>
      <c r="U463" s="162">
        <f t="shared" si="147"/>
        <v>60.820668693009125</v>
      </c>
      <c r="V463" s="244"/>
    </row>
    <row r="464" spans="1:22" ht="13.5" customHeight="1" x14ac:dyDescent="0.2">
      <c r="A464" s="157"/>
      <c r="B464" s="146"/>
      <c r="C464" s="688"/>
      <c r="D464" s="153" t="s">
        <v>76</v>
      </c>
      <c r="E464" s="159">
        <v>1.3</v>
      </c>
      <c r="F464" s="159">
        <v>1.4</v>
      </c>
      <c r="G464" s="159">
        <v>1.2</v>
      </c>
      <c r="H464" s="159">
        <v>2.5</v>
      </c>
      <c r="I464" s="159">
        <v>2.9</v>
      </c>
      <c r="J464" s="159">
        <v>1.5</v>
      </c>
      <c r="K464" s="182">
        <v>1.9</v>
      </c>
      <c r="L464" s="182">
        <v>1.3</v>
      </c>
      <c r="M464" s="182">
        <v>1.1000000000000001</v>
      </c>
      <c r="N464" s="182">
        <v>0.7</v>
      </c>
      <c r="O464" s="182">
        <v>0.2</v>
      </c>
      <c r="P464" s="182">
        <v>0.1</v>
      </c>
      <c r="Q464" s="159">
        <f t="shared" si="150"/>
        <v>16.100000000000001</v>
      </c>
      <c r="R464" s="159">
        <v>17.900000000000002</v>
      </c>
      <c r="S464" s="252">
        <f t="shared" si="149"/>
        <v>89.944134078212286</v>
      </c>
      <c r="T464" s="159">
        <v>21.300000000000004</v>
      </c>
      <c r="U464" s="162">
        <f t="shared" si="147"/>
        <v>75.586854460093889</v>
      </c>
      <c r="V464" s="244"/>
    </row>
    <row r="465" spans="1:22" ht="13.5" customHeight="1" thickBot="1" x14ac:dyDescent="0.25">
      <c r="A465" s="157"/>
      <c r="B465" s="146"/>
      <c r="C465" s="689"/>
      <c r="D465" s="155" t="s">
        <v>77</v>
      </c>
      <c r="E465" s="160">
        <v>1.5</v>
      </c>
      <c r="F465" s="160">
        <v>1.6</v>
      </c>
      <c r="G465" s="160">
        <v>1.4</v>
      </c>
      <c r="H465" s="160">
        <v>2.9</v>
      </c>
      <c r="I465" s="160">
        <v>3.3</v>
      </c>
      <c r="J465" s="160">
        <v>1.6</v>
      </c>
      <c r="K465" s="183">
        <v>2.1</v>
      </c>
      <c r="L465" s="183">
        <v>1.6</v>
      </c>
      <c r="M465" s="183">
        <v>1.2</v>
      </c>
      <c r="N465" s="183">
        <v>0.9</v>
      </c>
      <c r="O465" s="183">
        <v>0.5</v>
      </c>
      <c r="P465" s="183">
        <v>0.1</v>
      </c>
      <c r="Q465" s="160">
        <f t="shared" si="150"/>
        <v>18.7</v>
      </c>
      <c r="R465" s="160">
        <v>20.799999999999997</v>
      </c>
      <c r="S465" s="327">
        <f t="shared" si="149"/>
        <v>89.90384615384616</v>
      </c>
      <c r="T465" s="160">
        <v>25.1</v>
      </c>
      <c r="U465" s="168">
        <f t="shared" si="147"/>
        <v>74.501992031872504</v>
      </c>
      <c r="V465" s="244"/>
    </row>
    <row r="466" spans="1:22" ht="13.5" customHeight="1" x14ac:dyDescent="0.2">
      <c r="A466" s="157"/>
      <c r="B466" s="146"/>
      <c r="C466" s="687" t="s">
        <v>152</v>
      </c>
      <c r="D466" s="151" t="s">
        <v>72</v>
      </c>
      <c r="E466" s="158">
        <v>9</v>
      </c>
      <c r="F466" s="158">
        <v>27.6</v>
      </c>
      <c r="G466" s="158">
        <v>6.6</v>
      </c>
      <c r="H466" s="158">
        <v>10.1</v>
      </c>
      <c r="I466" s="158">
        <v>11.3</v>
      </c>
      <c r="J466" s="158">
        <v>7.6</v>
      </c>
      <c r="K466" s="186">
        <v>10.7</v>
      </c>
      <c r="L466" s="186">
        <v>8.4</v>
      </c>
      <c r="M466" s="186">
        <v>7.6</v>
      </c>
      <c r="N466" s="186">
        <v>6.5</v>
      </c>
      <c r="O466" s="186">
        <v>6</v>
      </c>
      <c r="P466" s="186">
        <v>7.5</v>
      </c>
      <c r="Q466" s="158">
        <f t="shared" si="150"/>
        <v>118.9</v>
      </c>
      <c r="R466" s="158">
        <v>89.700000000000017</v>
      </c>
      <c r="S466" s="251">
        <f t="shared" si="149"/>
        <v>132.55295429208471</v>
      </c>
      <c r="T466" s="158">
        <v>143.70000000000002</v>
      </c>
      <c r="U466" s="167">
        <f t="shared" si="147"/>
        <v>82.741823242867071</v>
      </c>
      <c r="V466" s="244"/>
    </row>
    <row r="467" spans="1:22" ht="13.5" customHeight="1" x14ac:dyDescent="0.2">
      <c r="A467" s="157"/>
      <c r="B467" s="146"/>
      <c r="C467" s="688"/>
      <c r="D467" s="153" t="s">
        <v>73</v>
      </c>
      <c r="E467" s="159">
        <v>1.9</v>
      </c>
      <c r="F467" s="159">
        <v>7.2</v>
      </c>
      <c r="G467" s="159">
        <v>1.1000000000000001</v>
      </c>
      <c r="H467" s="159">
        <v>2.2000000000000002</v>
      </c>
      <c r="I467" s="159">
        <v>3.2</v>
      </c>
      <c r="J467" s="159">
        <v>1.6</v>
      </c>
      <c r="K467" s="182">
        <v>2.6</v>
      </c>
      <c r="L467" s="182">
        <v>1.6</v>
      </c>
      <c r="M467" s="182">
        <v>1.3</v>
      </c>
      <c r="N467" s="182">
        <v>1.2</v>
      </c>
      <c r="O467" s="182">
        <v>1.1000000000000001</v>
      </c>
      <c r="P467" s="182">
        <v>1.5</v>
      </c>
      <c r="Q467" s="159">
        <f t="shared" si="150"/>
        <v>26.500000000000004</v>
      </c>
      <c r="R467" s="159">
        <v>16.8</v>
      </c>
      <c r="S467" s="252">
        <f t="shared" si="149"/>
        <v>157.73809523809524</v>
      </c>
      <c r="T467" s="159">
        <v>58.6</v>
      </c>
      <c r="U467" s="162">
        <f t="shared" si="147"/>
        <v>45.221843003412978</v>
      </c>
      <c r="V467" s="244"/>
    </row>
    <row r="468" spans="1:22" ht="13.5" customHeight="1" x14ac:dyDescent="0.2">
      <c r="A468" s="157"/>
      <c r="B468" s="146"/>
      <c r="C468" s="688"/>
      <c r="D468" s="153" t="s">
        <v>74</v>
      </c>
      <c r="E468" s="159">
        <f t="shared" ref="E468:P468" si="153">+E466-E467</f>
        <v>7.1</v>
      </c>
      <c r="F468" s="159">
        <f t="shared" si="153"/>
        <v>20.400000000000002</v>
      </c>
      <c r="G468" s="159">
        <f t="shared" si="153"/>
        <v>5.5</v>
      </c>
      <c r="H468" s="159">
        <f t="shared" si="153"/>
        <v>7.8999999999999995</v>
      </c>
      <c r="I468" s="159">
        <f t="shared" si="153"/>
        <v>8.1000000000000014</v>
      </c>
      <c r="J468" s="159">
        <f t="shared" si="153"/>
        <v>6</v>
      </c>
      <c r="K468" s="182">
        <f t="shared" si="153"/>
        <v>8.1</v>
      </c>
      <c r="L468" s="182">
        <f t="shared" si="153"/>
        <v>6.8000000000000007</v>
      </c>
      <c r="M468" s="182">
        <f t="shared" si="153"/>
        <v>6.3</v>
      </c>
      <c r="N468" s="182">
        <f t="shared" si="153"/>
        <v>5.3</v>
      </c>
      <c r="O468" s="182">
        <f t="shared" si="153"/>
        <v>4.9000000000000004</v>
      </c>
      <c r="P468" s="182">
        <f t="shared" si="153"/>
        <v>6</v>
      </c>
      <c r="Q468" s="159">
        <f t="shared" si="150"/>
        <v>92.4</v>
      </c>
      <c r="R468" s="159">
        <v>72.900000000000006</v>
      </c>
      <c r="S468" s="252">
        <f t="shared" si="149"/>
        <v>126.74897119341564</v>
      </c>
      <c r="T468" s="159">
        <v>85.1</v>
      </c>
      <c r="U468" s="162">
        <f t="shared" si="147"/>
        <v>108.57814336075207</v>
      </c>
      <c r="V468" s="244"/>
    </row>
    <row r="469" spans="1:22" ht="13.5" customHeight="1" x14ac:dyDescent="0.2">
      <c r="A469" s="157"/>
      <c r="B469" s="146"/>
      <c r="C469" s="688"/>
      <c r="D469" s="153" t="s">
        <v>75</v>
      </c>
      <c r="E469" s="159">
        <f t="shared" ref="E469:P469" si="154">+E466-E470</f>
        <v>5.2</v>
      </c>
      <c r="F469" s="159">
        <f t="shared" si="154"/>
        <v>23.5</v>
      </c>
      <c r="G469" s="159">
        <f t="shared" si="154"/>
        <v>2.2999999999999998</v>
      </c>
      <c r="H469" s="159">
        <f t="shared" si="154"/>
        <v>4.1999999999999993</v>
      </c>
      <c r="I469" s="159">
        <f t="shared" si="154"/>
        <v>4.6000000000000005</v>
      </c>
      <c r="J469" s="159">
        <f t="shared" si="154"/>
        <v>2.6999999999999993</v>
      </c>
      <c r="K469" s="182">
        <f t="shared" si="154"/>
        <v>4.5999999999999996</v>
      </c>
      <c r="L469" s="182">
        <f t="shared" si="154"/>
        <v>3</v>
      </c>
      <c r="M469" s="182">
        <f t="shared" si="154"/>
        <v>2.8999999999999995</v>
      </c>
      <c r="N469" s="182">
        <f t="shared" si="154"/>
        <v>2.6</v>
      </c>
      <c r="O469" s="182">
        <f t="shared" si="154"/>
        <v>2.6</v>
      </c>
      <c r="P469" s="182">
        <f t="shared" si="154"/>
        <v>3.2</v>
      </c>
      <c r="Q469" s="159">
        <f t="shared" si="150"/>
        <v>61.400000000000006</v>
      </c>
      <c r="R469" s="159">
        <v>40.5</v>
      </c>
      <c r="S469" s="252">
        <f t="shared" si="149"/>
        <v>151.60493827160494</v>
      </c>
      <c r="T469" s="159">
        <v>81.699999999999989</v>
      </c>
      <c r="U469" s="162">
        <f t="shared" si="147"/>
        <v>75.152998776009809</v>
      </c>
      <c r="V469" s="244"/>
    </row>
    <row r="470" spans="1:22" ht="13.5" customHeight="1" x14ac:dyDescent="0.2">
      <c r="A470" s="157"/>
      <c r="B470" s="146"/>
      <c r="C470" s="688"/>
      <c r="D470" s="153" t="s">
        <v>76</v>
      </c>
      <c r="E470" s="159">
        <v>3.8</v>
      </c>
      <c r="F470" s="159">
        <v>4.0999999999999996</v>
      </c>
      <c r="G470" s="159">
        <v>4.3</v>
      </c>
      <c r="H470" s="159">
        <v>5.9</v>
      </c>
      <c r="I470" s="159">
        <v>6.7</v>
      </c>
      <c r="J470" s="159">
        <v>4.9000000000000004</v>
      </c>
      <c r="K470" s="182">
        <v>6.1</v>
      </c>
      <c r="L470" s="182">
        <v>5.4</v>
      </c>
      <c r="M470" s="182">
        <v>4.7</v>
      </c>
      <c r="N470" s="182">
        <v>3.9</v>
      </c>
      <c r="O470" s="182">
        <v>3.4</v>
      </c>
      <c r="P470" s="182">
        <v>4.3</v>
      </c>
      <c r="Q470" s="159">
        <f t="shared" si="150"/>
        <v>57.5</v>
      </c>
      <c r="R470" s="159">
        <v>49.2</v>
      </c>
      <c r="S470" s="252">
        <f t="shared" si="149"/>
        <v>116.869918699187</v>
      </c>
      <c r="T470" s="159">
        <v>62</v>
      </c>
      <c r="U470" s="162">
        <f t="shared" si="147"/>
        <v>92.741935483870961</v>
      </c>
      <c r="V470" s="244"/>
    </row>
    <row r="471" spans="1:22" ht="13.5" customHeight="1" thickBot="1" x14ac:dyDescent="0.25">
      <c r="A471" s="157"/>
      <c r="B471" s="146"/>
      <c r="C471" s="689"/>
      <c r="D471" s="155" t="s">
        <v>77</v>
      </c>
      <c r="E471" s="160">
        <v>4</v>
      </c>
      <c r="F471" s="160">
        <v>4.3</v>
      </c>
      <c r="G471" s="160">
        <v>4.5</v>
      </c>
      <c r="H471" s="160">
        <v>6.3</v>
      </c>
      <c r="I471" s="160">
        <v>7.2</v>
      </c>
      <c r="J471" s="160">
        <v>5.2</v>
      </c>
      <c r="K471" s="183">
        <v>6.4</v>
      </c>
      <c r="L471" s="183">
        <v>5.7</v>
      </c>
      <c r="M471" s="183">
        <v>5</v>
      </c>
      <c r="N471" s="183">
        <v>4.2</v>
      </c>
      <c r="O471" s="183">
        <v>3.6</v>
      </c>
      <c r="P471" s="183">
        <v>4.5999999999999996</v>
      </c>
      <c r="Q471" s="160">
        <f t="shared" si="150"/>
        <v>61.000000000000007</v>
      </c>
      <c r="R471" s="160">
        <v>52.099999999999994</v>
      </c>
      <c r="S471" s="327">
        <f t="shared" si="149"/>
        <v>117.08253358925147</v>
      </c>
      <c r="T471" s="160">
        <v>65.8</v>
      </c>
      <c r="U471" s="168">
        <f t="shared" si="147"/>
        <v>92.705167173252292</v>
      </c>
      <c r="V471" s="244"/>
    </row>
    <row r="472" spans="1:22" ht="13.5" customHeight="1" x14ac:dyDescent="0.2">
      <c r="A472" s="157"/>
      <c r="B472" s="146"/>
      <c r="C472" s="687" t="s">
        <v>153</v>
      </c>
      <c r="D472" s="151" t="s">
        <v>72</v>
      </c>
      <c r="E472" s="158">
        <v>3.9</v>
      </c>
      <c r="F472" s="158">
        <v>5.7</v>
      </c>
      <c r="G472" s="158">
        <v>4</v>
      </c>
      <c r="H472" s="158">
        <v>7.3</v>
      </c>
      <c r="I472" s="158">
        <v>8.5</v>
      </c>
      <c r="J472" s="158">
        <v>4</v>
      </c>
      <c r="K472" s="186">
        <v>4.5</v>
      </c>
      <c r="L472" s="186">
        <v>3.1</v>
      </c>
      <c r="M472" s="186">
        <v>2.6</v>
      </c>
      <c r="N472" s="186">
        <v>2.7</v>
      </c>
      <c r="O472" s="186">
        <v>2</v>
      </c>
      <c r="P472" s="186">
        <v>2.6</v>
      </c>
      <c r="Q472" s="158">
        <f t="shared" si="150"/>
        <v>50.900000000000006</v>
      </c>
      <c r="R472" s="158">
        <v>55.400000000000006</v>
      </c>
      <c r="S472" s="251">
        <f t="shared" si="149"/>
        <v>91.877256317689529</v>
      </c>
      <c r="T472" s="158">
        <v>111.1</v>
      </c>
      <c r="U472" s="167">
        <f t="shared" si="147"/>
        <v>45.814581458145817</v>
      </c>
      <c r="V472" s="244"/>
    </row>
    <row r="473" spans="1:22" ht="13.5" customHeight="1" x14ac:dyDescent="0.2">
      <c r="A473" s="157"/>
      <c r="B473" s="146"/>
      <c r="C473" s="688"/>
      <c r="D473" s="153" t="s">
        <v>73</v>
      </c>
      <c r="E473" s="159">
        <v>0.7</v>
      </c>
      <c r="F473" s="159">
        <v>0.9</v>
      </c>
      <c r="G473" s="159">
        <v>0.7</v>
      </c>
      <c r="H473" s="159">
        <v>1.4</v>
      </c>
      <c r="I473" s="159">
        <v>1.4</v>
      </c>
      <c r="J473" s="159">
        <v>0.8</v>
      </c>
      <c r="K473" s="182">
        <v>0.9</v>
      </c>
      <c r="L473" s="182">
        <v>0.7</v>
      </c>
      <c r="M473" s="182">
        <v>0.6</v>
      </c>
      <c r="N473" s="182">
        <v>0.6</v>
      </c>
      <c r="O473" s="182">
        <v>0.5</v>
      </c>
      <c r="P473" s="182">
        <v>0.6</v>
      </c>
      <c r="Q473" s="159">
        <f t="shared" si="150"/>
        <v>9.7999999999999989</v>
      </c>
      <c r="R473" s="159">
        <v>10.799999999999999</v>
      </c>
      <c r="S473" s="252">
        <f t="shared" si="149"/>
        <v>90.740740740740748</v>
      </c>
      <c r="T473" s="159">
        <v>25.900000000000002</v>
      </c>
      <c r="U473" s="162">
        <f t="shared" si="147"/>
        <v>37.837837837837832</v>
      </c>
      <c r="V473" s="244"/>
    </row>
    <row r="474" spans="1:22" ht="13.5" customHeight="1" x14ac:dyDescent="0.2">
      <c r="A474" s="157"/>
      <c r="B474" s="146"/>
      <c r="C474" s="688"/>
      <c r="D474" s="153" t="s">
        <v>74</v>
      </c>
      <c r="E474" s="159">
        <f t="shared" ref="E474:P474" si="155">+E472-E473</f>
        <v>3.2</v>
      </c>
      <c r="F474" s="159">
        <f t="shared" si="155"/>
        <v>4.8</v>
      </c>
      <c r="G474" s="159">
        <f t="shared" si="155"/>
        <v>3.3</v>
      </c>
      <c r="H474" s="159">
        <f t="shared" si="155"/>
        <v>5.9</v>
      </c>
      <c r="I474" s="159">
        <f t="shared" si="155"/>
        <v>7.1</v>
      </c>
      <c r="J474" s="159">
        <f t="shared" si="155"/>
        <v>3.2</v>
      </c>
      <c r="K474" s="182">
        <f t="shared" si="155"/>
        <v>3.6</v>
      </c>
      <c r="L474" s="182">
        <f t="shared" si="155"/>
        <v>2.4000000000000004</v>
      </c>
      <c r="M474" s="182">
        <f t="shared" si="155"/>
        <v>2</v>
      </c>
      <c r="N474" s="182">
        <f t="shared" si="155"/>
        <v>2.1</v>
      </c>
      <c r="O474" s="182">
        <f t="shared" si="155"/>
        <v>1.5</v>
      </c>
      <c r="P474" s="182">
        <f t="shared" si="155"/>
        <v>2</v>
      </c>
      <c r="Q474" s="159">
        <f t="shared" si="150"/>
        <v>41.100000000000009</v>
      </c>
      <c r="R474" s="159">
        <v>44.6</v>
      </c>
      <c r="S474" s="252">
        <f>IF(Q474=0,"－",Q474/R474*100)</f>
        <v>92.152466367713018</v>
      </c>
      <c r="T474" s="159">
        <v>85.199999999999989</v>
      </c>
      <c r="U474" s="162">
        <f t="shared" si="147"/>
        <v>48.239436619718326</v>
      </c>
      <c r="V474" s="244"/>
    </row>
    <row r="475" spans="1:22" ht="13.5" customHeight="1" x14ac:dyDescent="0.2">
      <c r="A475" s="157"/>
      <c r="B475" s="146"/>
      <c r="C475" s="688"/>
      <c r="D475" s="153" t="s">
        <v>75</v>
      </c>
      <c r="E475" s="159">
        <f t="shared" ref="E475:P475" si="156">+E472-E476</f>
        <v>3.6999999999999997</v>
      </c>
      <c r="F475" s="159">
        <f t="shared" si="156"/>
        <v>5</v>
      </c>
      <c r="G475" s="159">
        <f t="shared" si="156"/>
        <v>3.6</v>
      </c>
      <c r="H475" s="159">
        <f t="shared" si="156"/>
        <v>5.4</v>
      </c>
      <c r="I475" s="159">
        <f t="shared" si="156"/>
        <v>6.6</v>
      </c>
      <c r="J475" s="159">
        <f t="shared" si="156"/>
        <v>3.5</v>
      </c>
      <c r="K475" s="182">
        <f t="shared" si="156"/>
        <v>4</v>
      </c>
      <c r="L475" s="182">
        <f t="shared" si="156"/>
        <v>2.7</v>
      </c>
      <c r="M475" s="182">
        <f t="shared" si="156"/>
        <v>2.3000000000000003</v>
      </c>
      <c r="N475" s="182">
        <f t="shared" si="156"/>
        <v>2.4000000000000004</v>
      </c>
      <c r="O475" s="182">
        <f t="shared" si="156"/>
        <v>1.8</v>
      </c>
      <c r="P475" s="182">
        <f t="shared" si="156"/>
        <v>2.4</v>
      </c>
      <c r="Q475" s="159">
        <f t="shared" si="150"/>
        <v>43.399999999999991</v>
      </c>
      <c r="R475" s="159">
        <v>47.300000000000004</v>
      </c>
      <c r="S475" s="252">
        <f t="shared" si="149"/>
        <v>91.754756871035909</v>
      </c>
      <c r="T475" s="159">
        <v>100.29999999999998</v>
      </c>
      <c r="U475" s="162">
        <f t="shared" si="147"/>
        <v>43.270189431704885</v>
      </c>
      <c r="V475" s="244"/>
    </row>
    <row r="476" spans="1:22" ht="13.5" customHeight="1" x14ac:dyDescent="0.2">
      <c r="A476" s="157"/>
      <c r="B476" s="161"/>
      <c r="C476" s="688"/>
      <c r="D476" s="153" t="s">
        <v>76</v>
      </c>
      <c r="E476" s="159">
        <v>0.2</v>
      </c>
      <c r="F476" s="159">
        <v>0.7</v>
      </c>
      <c r="G476" s="159">
        <v>0.4</v>
      </c>
      <c r="H476" s="159">
        <v>1.9</v>
      </c>
      <c r="I476" s="159">
        <v>1.9</v>
      </c>
      <c r="J476" s="159">
        <v>0.5</v>
      </c>
      <c r="K476" s="182">
        <v>0.5</v>
      </c>
      <c r="L476" s="182">
        <v>0.4</v>
      </c>
      <c r="M476" s="182">
        <v>0.3</v>
      </c>
      <c r="N476" s="182">
        <v>0.3</v>
      </c>
      <c r="O476" s="182">
        <v>0.2</v>
      </c>
      <c r="P476" s="182">
        <v>0.2</v>
      </c>
      <c r="Q476" s="159">
        <f t="shared" si="150"/>
        <v>7.5</v>
      </c>
      <c r="R476" s="159">
        <v>8.1</v>
      </c>
      <c r="S476" s="252">
        <f t="shared" si="149"/>
        <v>92.592592592592595</v>
      </c>
      <c r="T476" s="159">
        <v>10.8</v>
      </c>
      <c r="U476" s="162">
        <f t="shared" si="147"/>
        <v>69.444444444444443</v>
      </c>
      <c r="V476" s="244"/>
    </row>
    <row r="477" spans="1:22" ht="13.5" customHeight="1" thickBot="1" x14ac:dyDescent="0.25">
      <c r="A477" s="157"/>
      <c r="B477" s="161"/>
      <c r="C477" s="689"/>
      <c r="D477" s="155" t="s">
        <v>77</v>
      </c>
      <c r="E477" s="160">
        <v>0.3</v>
      </c>
      <c r="F477" s="160">
        <v>0.9</v>
      </c>
      <c r="G477" s="160">
        <v>0.6</v>
      </c>
      <c r="H477" s="160">
        <v>2.4</v>
      </c>
      <c r="I477" s="160">
        <v>2.4</v>
      </c>
      <c r="J477" s="160">
        <v>1</v>
      </c>
      <c r="K477" s="183">
        <v>1</v>
      </c>
      <c r="L477" s="183">
        <v>1.1000000000000001</v>
      </c>
      <c r="M477" s="183">
        <v>0.9</v>
      </c>
      <c r="N477" s="183">
        <v>0.9</v>
      </c>
      <c r="O477" s="183">
        <v>0.8</v>
      </c>
      <c r="P477" s="183">
        <v>0.6</v>
      </c>
      <c r="Q477" s="160">
        <f t="shared" si="150"/>
        <v>12.9</v>
      </c>
      <c r="R477" s="160">
        <v>18</v>
      </c>
      <c r="S477" s="327">
        <f t="shared" si="149"/>
        <v>71.666666666666671</v>
      </c>
      <c r="T477" s="160">
        <v>20.700000000000003</v>
      </c>
      <c r="U477" s="168">
        <f t="shared" si="147"/>
        <v>62.318840579710134</v>
      </c>
      <c r="V477" s="244"/>
    </row>
    <row r="478" spans="1:22" ht="13.5" customHeight="1" x14ac:dyDescent="0.2">
      <c r="A478" s="157"/>
      <c r="B478" s="161"/>
      <c r="C478" s="687" t="s">
        <v>154</v>
      </c>
      <c r="D478" s="151" t="s">
        <v>72</v>
      </c>
      <c r="E478" s="158">
        <v>4.7</v>
      </c>
      <c r="F478" s="158">
        <v>9.6999999999999993</v>
      </c>
      <c r="G478" s="158">
        <v>8.1999999999999993</v>
      </c>
      <c r="H478" s="158">
        <v>24</v>
      </c>
      <c r="I478" s="158">
        <v>26.6</v>
      </c>
      <c r="J478" s="158">
        <v>24.3</v>
      </c>
      <c r="K478" s="186">
        <v>7.8</v>
      </c>
      <c r="L478" s="186">
        <v>5.3</v>
      </c>
      <c r="M478" s="186">
        <v>3.9</v>
      </c>
      <c r="N478" s="186">
        <v>3.4</v>
      </c>
      <c r="O478" s="186">
        <v>3</v>
      </c>
      <c r="P478" s="186">
        <v>3.6</v>
      </c>
      <c r="Q478" s="158">
        <f>SUM(E478:P478)</f>
        <v>124.49999999999999</v>
      </c>
      <c r="R478" s="158">
        <v>121.00000000000001</v>
      </c>
      <c r="S478" s="251">
        <f t="shared" si="149"/>
        <v>102.89256198347105</v>
      </c>
      <c r="T478" s="158">
        <v>178.00000000000003</v>
      </c>
      <c r="U478" s="167">
        <f t="shared" si="147"/>
        <v>69.943820224719076</v>
      </c>
      <c r="V478" s="244"/>
    </row>
    <row r="479" spans="1:22" ht="13.5" customHeight="1" x14ac:dyDescent="0.2">
      <c r="A479" s="157"/>
      <c r="B479" s="161"/>
      <c r="C479" s="688"/>
      <c r="D479" s="153" t="s">
        <v>73</v>
      </c>
      <c r="E479" s="159">
        <v>2</v>
      </c>
      <c r="F479" s="159">
        <v>4.2</v>
      </c>
      <c r="G479" s="159">
        <v>3.6</v>
      </c>
      <c r="H479" s="159">
        <v>10.4</v>
      </c>
      <c r="I479" s="159">
        <v>11.8</v>
      </c>
      <c r="J479" s="159">
        <v>11</v>
      </c>
      <c r="K479" s="182">
        <v>3.2</v>
      </c>
      <c r="L479" s="182">
        <v>2.1</v>
      </c>
      <c r="M479" s="182">
        <v>1.3</v>
      </c>
      <c r="N479" s="182">
        <v>1.2</v>
      </c>
      <c r="O479" s="182">
        <v>1.1000000000000001</v>
      </c>
      <c r="P479" s="182">
        <v>1.4</v>
      </c>
      <c r="Q479" s="159">
        <f t="shared" si="150"/>
        <v>53.300000000000004</v>
      </c>
      <c r="R479" s="159">
        <v>52.599999999999994</v>
      </c>
      <c r="S479" s="252">
        <f t="shared" si="149"/>
        <v>101.33079847908748</v>
      </c>
      <c r="T479" s="159">
        <v>83.9</v>
      </c>
      <c r="U479" s="162">
        <f t="shared" si="147"/>
        <v>63.528009535160912</v>
      </c>
      <c r="V479" s="244"/>
    </row>
    <row r="480" spans="1:22" ht="13.5" customHeight="1" x14ac:dyDescent="0.2">
      <c r="A480" s="157"/>
      <c r="B480" s="161"/>
      <c r="C480" s="688"/>
      <c r="D480" s="153" t="s">
        <v>74</v>
      </c>
      <c r="E480" s="159">
        <f t="shared" ref="E480:P480" si="157">+E478-E479</f>
        <v>2.7</v>
      </c>
      <c r="F480" s="159">
        <f t="shared" si="157"/>
        <v>5.4999999999999991</v>
      </c>
      <c r="G480" s="159">
        <f t="shared" si="157"/>
        <v>4.5999999999999996</v>
      </c>
      <c r="H480" s="159">
        <f t="shared" si="157"/>
        <v>13.6</v>
      </c>
      <c r="I480" s="159">
        <f t="shared" si="157"/>
        <v>14.8</v>
      </c>
      <c r="J480" s="159">
        <f t="shared" si="157"/>
        <v>13.3</v>
      </c>
      <c r="K480" s="182">
        <f t="shared" si="157"/>
        <v>4.5999999999999996</v>
      </c>
      <c r="L480" s="182">
        <f t="shared" si="157"/>
        <v>3.1999999999999997</v>
      </c>
      <c r="M480" s="182">
        <f t="shared" si="157"/>
        <v>2.5999999999999996</v>
      </c>
      <c r="N480" s="182">
        <f t="shared" si="157"/>
        <v>2.2000000000000002</v>
      </c>
      <c r="O480" s="182">
        <f t="shared" si="157"/>
        <v>1.9</v>
      </c>
      <c r="P480" s="182">
        <f t="shared" si="157"/>
        <v>2.2000000000000002</v>
      </c>
      <c r="Q480" s="159">
        <f t="shared" si="150"/>
        <v>71.200000000000017</v>
      </c>
      <c r="R480" s="159">
        <v>68.400000000000006</v>
      </c>
      <c r="S480" s="252">
        <f t="shared" si="149"/>
        <v>104.09356725146199</v>
      </c>
      <c r="T480" s="159">
        <v>94.09999999999998</v>
      </c>
      <c r="U480" s="162">
        <f t="shared" si="147"/>
        <v>75.664187035069105</v>
      </c>
      <c r="V480" s="244"/>
    </row>
    <row r="481" spans="1:22" ht="13.5" customHeight="1" x14ac:dyDescent="0.2">
      <c r="A481" s="157"/>
      <c r="B481" s="161"/>
      <c r="C481" s="688"/>
      <c r="D481" s="153" t="s">
        <v>75</v>
      </c>
      <c r="E481" s="159">
        <f t="shared" ref="E481:P481" si="158">+E478-E482</f>
        <v>4.4000000000000004</v>
      </c>
      <c r="F481" s="159">
        <f t="shared" si="158"/>
        <v>9</v>
      </c>
      <c r="G481" s="159">
        <f t="shared" si="158"/>
        <v>7.6999999999999993</v>
      </c>
      <c r="H481" s="159">
        <f t="shared" si="158"/>
        <v>22.2</v>
      </c>
      <c r="I481" s="159">
        <f t="shared" si="158"/>
        <v>25.3</v>
      </c>
      <c r="J481" s="159">
        <f t="shared" si="158"/>
        <v>24</v>
      </c>
      <c r="K481" s="182">
        <f t="shared" si="158"/>
        <v>6.5</v>
      </c>
      <c r="L481" s="182">
        <f t="shared" si="158"/>
        <v>4.3</v>
      </c>
      <c r="M481" s="182">
        <f t="shared" si="158"/>
        <v>2.9</v>
      </c>
      <c r="N481" s="182">
        <f t="shared" si="158"/>
        <v>2.5</v>
      </c>
      <c r="O481" s="182">
        <f t="shared" si="158"/>
        <v>2.2000000000000002</v>
      </c>
      <c r="P481" s="182">
        <f t="shared" si="158"/>
        <v>2.9000000000000004</v>
      </c>
      <c r="Q481" s="159">
        <f t="shared" si="150"/>
        <v>113.9</v>
      </c>
      <c r="R481" s="159">
        <v>107</v>
      </c>
      <c r="S481" s="252">
        <f t="shared" si="149"/>
        <v>106.44859813084113</v>
      </c>
      <c r="T481" s="159">
        <v>162.1</v>
      </c>
      <c r="U481" s="162">
        <f t="shared" si="147"/>
        <v>70.265268352868603</v>
      </c>
      <c r="V481" s="244"/>
    </row>
    <row r="482" spans="1:22" ht="13.5" customHeight="1" x14ac:dyDescent="0.2">
      <c r="A482" s="157"/>
      <c r="B482" s="161"/>
      <c r="C482" s="688"/>
      <c r="D482" s="153" t="s">
        <v>76</v>
      </c>
      <c r="E482" s="159">
        <v>0.3</v>
      </c>
      <c r="F482" s="159">
        <v>0.7</v>
      </c>
      <c r="G482" s="159">
        <v>0.5</v>
      </c>
      <c r="H482" s="159">
        <v>1.8</v>
      </c>
      <c r="I482" s="159">
        <v>1.3</v>
      </c>
      <c r="J482" s="159">
        <v>0.3</v>
      </c>
      <c r="K482" s="182">
        <v>1.3</v>
      </c>
      <c r="L482" s="182">
        <v>1</v>
      </c>
      <c r="M482" s="182">
        <v>1</v>
      </c>
      <c r="N482" s="182">
        <v>0.9</v>
      </c>
      <c r="O482" s="182">
        <v>0.8</v>
      </c>
      <c r="P482" s="182">
        <v>0.7</v>
      </c>
      <c r="Q482" s="159">
        <f t="shared" si="150"/>
        <v>10.6</v>
      </c>
      <c r="R482" s="159">
        <v>14.000000000000004</v>
      </c>
      <c r="S482" s="252">
        <f t="shared" si="149"/>
        <v>75.714285714285694</v>
      </c>
      <c r="T482" s="159">
        <v>15.899999999999999</v>
      </c>
      <c r="U482" s="162">
        <f t="shared" si="147"/>
        <v>66.666666666666671</v>
      </c>
      <c r="V482" s="244"/>
    </row>
    <row r="483" spans="1:22" ht="13.5" customHeight="1" thickBot="1" x14ac:dyDescent="0.25">
      <c r="A483" s="157"/>
      <c r="B483" s="161"/>
      <c r="C483" s="689"/>
      <c r="D483" s="155" t="s">
        <v>77</v>
      </c>
      <c r="E483" s="160">
        <v>0.5</v>
      </c>
      <c r="F483" s="160">
        <v>1.8</v>
      </c>
      <c r="G483" s="160">
        <v>1.5</v>
      </c>
      <c r="H483" s="160">
        <v>2.5</v>
      </c>
      <c r="I483" s="160">
        <v>3</v>
      </c>
      <c r="J483" s="160">
        <v>0.6</v>
      </c>
      <c r="K483" s="183">
        <v>1.6</v>
      </c>
      <c r="L483" s="183">
        <v>1.4</v>
      </c>
      <c r="M483" s="183">
        <v>1.4</v>
      </c>
      <c r="N483" s="183">
        <v>1</v>
      </c>
      <c r="O483" s="183">
        <v>1</v>
      </c>
      <c r="P483" s="183">
        <v>0.9</v>
      </c>
      <c r="Q483" s="160">
        <f t="shared" si="150"/>
        <v>17.2</v>
      </c>
      <c r="R483" s="160">
        <v>21.299999999999997</v>
      </c>
      <c r="S483" s="327">
        <f t="shared" si="149"/>
        <v>80.751173708920192</v>
      </c>
      <c r="T483" s="160">
        <v>20.9</v>
      </c>
      <c r="U483" s="168">
        <f t="shared" si="147"/>
        <v>82.296650717703358</v>
      </c>
      <c r="V483" s="244"/>
    </row>
    <row r="484" spans="1:22" ht="13.5" customHeight="1" x14ac:dyDescent="0.2">
      <c r="A484" s="157"/>
      <c r="B484" s="161"/>
      <c r="C484" s="687" t="s">
        <v>289</v>
      </c>
      <c r="D484" s="151" t="s">
        <v>72</v>
      </c>
      <c r="E484" s="158">
        <v>29.3</v>
      </c>
      <c r="F484" s="158">
        <v>64.5</v>
      </c>
      <c r="G484" s="158">
        <v>13.8</v>
      </c>
      <c r="H484" s="158">
        <v>20.399999999999999</v>
      </c>
      <c r="I484" s="158">
        <v>26.3</v>
      </c>
      <c r="J484" s="158">
        <v>14.3</v>
      </c>
      <c r="K484" s="186">
        <v>15.3</v>
      </c>
      <c r="L484" s="186">
        <v>15.9</v>
      </c>
      <c r="M484" s="186">
        <v>11.8</v>
      </c>
      <c r="N484" s="186">
        <v>10.6</v>
      </c>
      <c r="O484" s="186">
        <v>9.3000000000000007</v>
      </c>
      <c r="P484" s="186">
        <v>12.1</v>
      </c>
      <c r="Q484" s="158">
        <f>SUM(E484:P484)</f>
        <v>243.60000000000005</v>
      </c>
      <c r="R484" s="158">
        <v>194.40000000000003</v>
      </c>
      <c r="S484" s="251">
        <f t="shared" si="149"/>
        <v>125.30864197530865</v>
      </c>
      <c r="T484" s="158">
        <v>346.80000000000013</v>
      </c>
      <c r="U484" s="167">
        <f t="shared" si="147"/>
        <v>70.242214532871955</v>
      </c>
      <c r="V484" s="244"/>
    </row>
    <row r="485" spans="1:22" ht="13.5" customHeight="1" x14ac:dyDescent="0.2">
      <c r="A485" s="157"/>
      <c r="B485" s="161"/>
      <c r="C485" s="688"/>
      <c r="D485" s="153" t="s">
        <v>73</v>
      </c>
      <c r="E485" s="159">
        <v>2.5</v>
      </c>
      <c r="F485" s="159">
        <v>11.1</v>
      </c>
      <c r="G485" s="159">
        <v>1.3</v>
      </c>
      <c r="H485" s="159">
        <v>2.5</v>
      </c>
      <c r="I485" s="159">
        <v>3.5</v>
      </c>
      <c r="J485" s="159">
        <v>1.9</v>
      </c>
      <c r="K485" s="182">
        <v>1.9</v>
      </c>
      <c r="L485" s="182">
        <v>1.3</v>
      </c>
      <c r="M485" s="182">
        <v>1.1000000000000001</v>
      </c>
      <c r="N485" s="182">
        <v>1</v>
      </c>
      <c r="O485" s="182">
        <v>0.9</v>
      </c>
      <c r="P485" s="182">
        <v>1.1000000000000001</v>
      </c>
      <c r="Q485" s="159">
        <f t="shared" si="150"/>
        <v>30.099999999999998</v>
      </c>
      <c r="R485" s="159">
        <v>24.600000000000005</v>
      </c>
      <c r="S485" s="252">
        <f t="shared" si="149"/>
        <v>122.35772357723573</v>
      </c>
      <c r="T485" s="159">
        <v>49.6</v>
      </c>
      <c r="U485" s="162">
        <f t="shared" si="147"/>
        <v>60.685483870967737</v>
      </c>
      <c r="V485" s="244"/>
    </row>
    <row r="486" spans="1:22" ht="13.5" customHeight="1" x14ac:dyDescent="0.2">
      <c r="A486" s="157"/>
      <c r="B486" s="161"/>
      <c r="C486" s="688"/>
      <c r="D486" s="153" t="s">
        <v>74</v>
      </c>
      <c r="E486" s="159">
        <f t="shared" ref="E486:P486" si="159">+E484-E485</f>
        <v>26.8</v>
      </c>
      <c r="F486" s="159">
        <f t="shared" si="159"/>
        <v>53.4</v>
      </c>
      <c r="G486" s="159">
        <f t="shared" si="159"/>
        <v>12.5</v>
      </c>
      <c r="H486" s="159">
        <f t="shared" si="159"/>
        <v>17.899999999999999</v>
      </c>
      <c r="I486" s="159">
        <f t="shared" si="159"/>
        <v>22.8</v>
      </c>
      <c r="J486" s="159">
        <f t="shared" si="159"/>
        <v>12.4</v>
      </c>
      <c r="K486" s="182">
        <f t="shared" si="159"/>
        <v>13.4</v>
      </c>
      <c r="L486" s="182">
        <f t="shared" si="159"/>
        <v>14.6</v>
      </c>
      <c r="M486" s="182">
        <f t="shared" si="159"/>
        <v>10.700000000000001</v>
      </c>
      <c r="N486" s="182">
        <f t="shared" si="159"/>
        <v>9.6</v>
      </c>
      <c r="O486" s="182">
        <f t="shared" si="159"/>
        <v>8.4</v>
      </c>
      <c r="P486" s="182">
        <f t="shared" si="159"/>
        <v>11</v>
      </c>
      <c r="Q486" s="159">
        <f t="shared" si="150"/>
        <v>213.5</v>
      </c>
      <c r="R486" s="159">
        <v>169.8</v>
      </c>
      <c r="S486" s="252">
        <f t="shared" si="149"/>
        <v>125.73616018845699</v>
      </c>
      <c r="T486" s="159">
        <v>297.2</v>
      </c>
      <c r="U486" s="162">
        <f t="shared" si="147"/>
        <v>71.837146702557206</v>
      </c>
      <c r="V486" s="244"/>
    </row>
    <row r="487" spans="1:22" ht="13.5" customHeight="1" x14ac:dyDescent="0.2">
      <c r="A487" s="157"/>
      <c r="B487" s="161"/>
      <c r="C487" s="688"/>
      <c r="D487" s="153" t="s">
        <v>75</v>
      </c>
      <c r="E487" s="159">
        <f t="shared" ref="E487:P487" si="160">+E484-E488</f>
        <v>28.2</v>
      </c>
      <c r="F487" s="159">
        <f t="shared" si="160"/>
        <v>61.1</v>
      </c>
      <c r="G487" s="159">
        <f t="shared" si="160"/>
        <v>13.200000000000001</v>
      </c>
      <c r="H487" s="159">
        <f t="shared" si="160"/>
        <v>17.799999999999997</v>
      </c>
      <c r="I487" s="159">
        <f t="shared" si="160"/>
        <v>22.3</v>
      </c>
      <c r="J487" s="159">
        <f t="shared" si="160"/>
        <v>13.100000000000001</v>
      </c>
      <c r="K487" s="182">
        <f t="shared" si="160"/>
        <v>13.9</v>
      </c>
      <c r="L487" s="182">
        <f t="shared" si="160"/>
        <v>15.200000000000001</v>
      </c>
      <c r="M487" s="182">
        <f t="shared" si="160"/>
        <v>11.200000000000001</v>
      </c>
      <c r="N487" s="182">
        <f t="shared" si="160"/>
        <v>10.199999999999999</v>
      </c>
      <c r="O487" s="182">
        <f t="shared" si="160"/>
        <v>8.9</v>
      </c>
      <c r="P487" s="182">
        <f t="shared" si="160"/>
        <v>11.5</v>
      </c>
      <c r="Q487" s="159">
        <f t="shared" si="150"/>
        <v>226.59999999999997</v>
      </c>
      <c r="R487" s="159">
        <v>175.3</v>
      </c>
      <c r="S487" s="252">
        <f t="shared" si="149"/>
        <v>129.2641186537364</v>
      </c>
      <c r="T487" s="159">
        <v>322.60000000000002</v>
      </c>
      <c r="U487" s="162">
        <f t="shared" si="147"/>
        <v>70.241785492870406</v>
      </c>
      <c r="V487" s="244"/>
    </row>
    <row r="488" spans="1:22" ht="13.5" customHeight="1" x14ac:dyDescent="0.2">
      <c r="A488" s="157"/>
      <c r="B488" s="161"/>
      <c r="C488" s="688"/>
      <c r="D488" s="153" t="s">
        <v>76</v>
      </c>
      <c r="E488" s="159">
        <v>1.1000000000000001</v>
      </c>
      <c r="F488" s="159">
        <v>3.4</v>
      </c>
      <c r="G488" s="159">
        <v>0.6</v>
      </c>
      <c r="H488" s="159">
        <v>2.6</v>
      </c>
      <c r="I488" s="159">
        <v>4</v>
      </c>
      <c r="J488" s="159">
        <v>1.2</v>
      </c>
      <c r="K488" s="182">
        <v>1.4</v>
      </c>
      <c r="L488" s="182">
        <v>0.7</v>
      </c>
      <c r="M488" s="182">
        <v>0.6</v>
      </c>
      <c r="N488" s="182">
        <v>0.4</v>
      </c>
      <c r="O488" s="182">
        <v>0.4</v>
      </c>
      <c r="P488" s="182">
        <v>0.6</v>
      </c>
      <c r="Q488" s="159">
        <f t="shared" si="150"/>
        <v>17</v>
      </c>
      <c r="R488" s="159">
        <v>19.099999999999998</v>
      </c>
      <c r="S488" s="252">
        <f t="shared" si="149"/>
        <v>89.005235602094245</v>
      </c>
      <c r="T488" s="159">
        <v>24.2</v>
      </c>
      <c r="U488" s="162">
        <f t="shared" si="147"/>
        <v>70.247933884297524</v>
      </c>
      <c r="V488" s="244"/>
    </row>
    <row r="489" spans="1:22" ht="13.5" customHeight="1" thickBot="1" x14ac:dyDescent="0.25">
      <c r="A489" s="184"/>
      <c r="B489" s="166"/>
      <c r="C489" s="689"/>
      <c r="D489" s="155" t="s">
        <v>77</v>
      </c>
      <c r="E489" s="160">
        <v>1.4</v>
      </c>
      <c r="F489" s="160">
        <v>5.2</v>
      </c>
      <c r="G489" s="160">
        <v>0.8</v>
      </c>
      <c r="H489" s="160">
        <v>3.6</v>
      </c>
      <c r="I489" s="160">
        <v>5.0999999999999996</v>
      </c>
      <c r="J489" s="160">
        <v>1.6</v>
      </c>
      <c r="K489" s="183">
        <v>1.9</v>
      </c>
      <c r="L489" s="183">
        <v>0.9</v>
      </c>
      <c r="M489" s="183">
        <v>0.7</v>
      </c>
      <c r="N489" s="183">
        <v>0.6</v>
      </c>
      <c r="O489" s="183">
        <v>0.5</v>
      </c>
      <c r="P489" s="183">
        <v>0.8</v>
      </c>
      <c r="Q489" s="160">
        <f t="shared" si="150"/>
        <v>23.1</v>
      </c>
      <c r="R489" s="160">
        <v>24.8</v>
      </c>
      <c r="S489" s="327">
        <f t="shared" si="149"/>
        <v>93.145161290322591</v>
      </c>
      <c r="T489" s="160">
        <v>36.299999999999997</v>
      </c>
      <c r="U489" s="168">
        <f t="shared" si="147"/>
        <v>63.636363636363647</v>
      </c>
      <c r="V489" s="244"/>
    </row>
    <row r="490" spans="1:22" ht="13.5" customHeight="1" x14ac:dyDescent="0.2">
      <c r="A490" s="690" t="s">
        <v>15</v>
      </c>
      <c r="B490" s="691"/>
      <c r="C490" s="692"/>
      <c r="D490" s="151" t="s">
        <v>72</v>
      </c>
      <c r="E490" s="152">
        <f t="shared" ref="E490:R490" si="161">+E496+E574</f>
        <v>809.3</v>
      </c>
      <c r="F490" s="152">
        <f t="shared" si="161"/>
        <v>907.89999999999986</v>
      </c>
      <c r="G490" s="152">
        <f t="shared" si="161"/>
        <v>661.1</v>
      </c>
      <c r="H490" s="152">
        <f t="shared" si="161"/>
        <v>964.40000000000009</v>
      </c>
      <c r="I490" s="152">
        <f t="shared" si="161"/>
        <v>1039.4000000000001</v>
      </c>
      <c r="J490" s="152">
        <f t="shared" si="161"/>
        <v>793.40000000000009</v>
      </c>
      <c r="K490" s="152">
        <f t="shared" si="161"/>
        <v>934.7</v>
      </c>
      <c r="L490" s="152">
        <f t="shared" si="161"/>
        <v>760.1</v>
      </c>
      <c r="M490" s="152">
        <f t="shared" si="161"/>
        <v>579.5</v>
      </c>
      <c r="N490" s="152">
        <f t="shared" si="161"/>
        <v>470.90000000000003</v>
      </c>
      <c r="O490" s="152">
        <f t="shared" si="161"/>
        <v>334.2000000000001</v>
      </c>
      <c r="P490" s="152">
        <f t="shared" si="161"/>
        <v>508.5</v>
      </c>
      <c r="Q490" s="152">
        <f t="shared" si="161"/>
        <v>8763.4</v>
      </c>
      <c r="R490" s="152">
        <f t="shared" si="161"/>
        <v>7937.7000000000007</v>
      </c>
      <c r="S490" s="251">
        <f t="shared" ref="S490:S495" si="162">IF(Q490=0,"－",Q490/R490*100)</f>
        <v>110.40225758091134</v>
      </c>
      <c r="T490" s="158">
        <v>13217.5</v>
      </c>
      <c r="U490" s="167">
        <f t="shared" si="147"/>
        <v>66.301494231132963</v>
      </c>
      <c r="V490" s="244"/>
    </row>
    <row r="491" spans="1:22" ht="13.5" customHeight="1" x14ac:dyDescent="0.2">
      <c r="A491" s="693"/>
      <c r="B491" s="694"/>
      <c r="C491" s="695"/>
      <c r="D491" s="153" t="s">
        <v>73</v>
      </c>
      <c r="E491" s="154">
        <f t="shared" ref="E491:Q491" si="163">+E497+E575</f>
        <v>212.70000000000002</v>
      </c>
      <c r="F491" s="154">
        <f t="shared" si="163"/>
        <v>223.20000000000005</v>
      </c>
      <c r="G491" s="154">
        <f t="shared" si="163"/>
        <v>169.19999999999996</v>
      </c>
      <c r="H491" s="154">
        <f t="shared" si="163"/>
        <v>273.5</v>
      </c>
      <c r="I491" s="154">
        <f t="shared" si="163"/>
        <v>296.80000000000007</v>
      </c>
      <c r="J491" s="154">
        <f t="shared" si="163"/>
        <v>214.6</v>
      </c>
      <c r="K491" s="154">
        <f t="shared" si="163"/>
        <v>306.89999999999992</v>
      </c>
      <c r="L491" s="154">
        <f t="shared" si="163"/>
        <v>277.59999999999997</v>
      </c>
      <c r="M491" s="154">
        <f t="shared" si="163"/>
        <v>242.2</v>
      </c>
      <c r="N491" s="154">
        <f t="shared" si="163"/>
        <v>156</v>
      </c>
      <c r="O491" s="154">
        <f t="shared" si="163"/>
        <v>98.799999999999983</v>
      </c>
      <c r="P491" s="154">
        <f t="shared" si="163"/>
        <v>171.39999999999998</v>
      </c>
      <c r="Q491" s="154">
        <f t="shared" si="163"/>
        <v>2642.8999999999996</v>
      </c>
      <c r="R491" s="154">
        <f>+R497+R575</f>
        <v>2414.8999999999996</v>
      </c>
      <c r="S491" s="252">
        <f t="shared" si="162"/>
        <v>109.44138473642802</v>
      </c>
      <c r="T491" s="159">
        <v>5597.2</v>
      </c>
      <c r="U491" s="162">
        <f t="shared" si="147"/>
        <v>47.218251983134415</v>
      </c>
      <c r="V491" s="244"/>
    </row>
    <row r="492" spans="1:22" ht="13.5" customHeight="1" x14ac:dyDescent="0.2">
      <c r="A492" s="693"/>
      <c r="B492" s="694"/>
      <c r="C492" s="695"/>
      <c r="D492" s="153" t="s">
        <v>74</v>
      </c>
      <c r="E492" s="154">
        <f t="shared" ref="E492:R492" si="164">+E498+E576</f>
        <v>596.6</v>
      </c>
      <c r="F492" s="154">
        <f t="shared" si="164"/>
        <v>684.7</v>
      </c>
      <c r="G492" s="154">
        <f t="shared" si="164"/>
        <v>491.9</v>
      </c>
      <c r="H492" s="154">
        <f t="shared" si="164"/>
        <v>690.89999999999986</v>
      </c>
      <c r="I492" s="154">
        <f t="shared" si="164"/>
        <v>742.59999999999991</v>
      </c>
      <c r="J492" s="154">
        <f t="shared" si="164"/>
        <v>578.80000000000007</v>
      </c>
      <c r="K492" s="154">
        <f t="shared" si="164"/>
        <v>627.79999999999995</v>
      </c>
      <c r="L492" s="154">
        <f t="shared" si="164"/>
        <v>482.5</v>
      </c>
      <c r="M492" s="154">
        <f t="shared" si="164"/>
        <v>337.3</v>
      </c>
      <c r="N492" s="154">
        <f t="shared" si="164"/>
        <v>314.89999999999998</v>
      </c>
      <c r="O492" s="154">
        <f t="shared" si="164"/>
        <v>235.4</v>
      </c>
      <c r="P492" s="154">
        <f t="shared" si="164"/>
        <v>337.1</v>
      </c>
      <c r="Q492" s="154">
        <f t="shared" si="164"/>
        <v>6120.4999999999991</v>
      </c>
      <c r="R492" s="154">
        <f t="shared" si="164"/>
        <v>5522.8</v>
      </c>
      <c r="S492" s="252">
        <f t="shared" si="162"/>
        <v>110.82240892301004</v>
      </c>
      <c r="T492" s="159">
        <v>7620.3</v>
      </c>
      <c r="U492" s="162">
        <f t="shared" si="147"/>
        <v>80.31836016954712</v>
      </c>
      <c r="V492" s="244"/>
    </row>
    <row r="493" spans="1:22" ht="13.5" customHeight="1" x14ac:dyDescent="0.2">
      <c r="A493" s="693"/>
      <c r="B493" s="694"/>
      <c r="C493" s="695"/>
      <c r="D493" s="153" t="s">
        <v>75</v>
      </c>
      <c r="E493" s="154">
        <f t="shared" ref="E493:R493" si="165">+E499+E577</f>
        <v>655.9</v>
      </c>
      <c r="F493" s="154">
        <f t="shared" si="165"/>
        <v>754.9</v>
      </c>
      <c r="G493" s="154">
        <f t="shared" si="165"/>
        <v>564.80000000000018</v>
      </c>
      <c r="H493" s="154">
        <f t="shared" si="165"/>
        <v>755.4</v>
      </c>
      <c r="I493" s="154">
        <f t="shared" si="165"/>
        <v>839.4</v>
      </c>
      <c r="J493" s="154">
        <f t="shared" si="165"/>
        <v>647.19999999999993</v>
      </c>
      <c r="K493" s="154">
        <f t="shared" si="165"/>
        <v>718.6</v>
      </c>
      <c r="L493" s="154">
        <f t="shared" si="165"/>
        <v>541.5</v>
      </c>
      <c r="M493" s="154">
        <f t="shared" si="165"/>
        <v>357.3</v>
      </c>
      <c r="N493" s="154">
        <f t="shared" si="165"/>
        <v>322.39999999999998</v>
      </c>
      <c r="O493" s="154">
        <f t="shared" si="165"/>
        <v>258.90000000000003</v>
      </c>
      <c r="P493" s="154">
        <f t="shared" si="165"/>
        <v>376</v>
      </c>
      <c r="Q493" s="154">
        <f t="shared" si="165"/>
        <v>6792.2999999999993</v>
      </c>
      <c r="R493" s="154">
        <f t="shared" si="165"/>
        <v>6061.0999999999985</v>
      </c>
      <c r="S493" s="252">
        <f t="shared" si="162"/>
        <v>112.06381679893089</v>
      </c>
      <c r="T493" s="159">
        <v>9616.4</v>
      </c>
      <c r="U493" s="162">
        <f t="shared" si="147"/>
        <v>70.632461212096004</v>
      </c>
      <c r="V493" s="244"/>
    </row>
    <row r="494" spans="1:22" ht="13.5" customHeight="1" x14ac:dyDescent="0.2">
      <c r="A494" s="693"/>
      <c r="B494" s="694"/>
      <c r="C494" s="695"/>
      <c r="D494" s="153" t="s">
        <v>76</v>
      </c>
      <c r="E494" s="154">
        <f t="shared" ref="E494:R494" si="166">+E500+E578</f>
        <v>153.4</v>
      </c>
      <c r="F494" s="154">
        <f t="shared" si="166"/>
        <v>152.99999999999997</v>
      </c>
      <c r="G494" s="154">
        <f t="shared" si="166"/>
        <v>96.299999999999983</v>
      </c>
      <c r="H494" s="154">
        <f t="shared" si="166"/>
        <v>209</v>
      </c>
      <c r="I494" s="154">
        <f t="shared" si="166"/>
        <v>199.99999999999997</v>
      </c>
      <c r="J494" s="154">
        <f t="shared" si="166"/>
        <v>146.19999999999996</v>
      </c>
      <c r="K494" s="154">
        <f t="shared" si="166"/>
        <v>216.1</v>
      </c>
      <c r="L494" s="154">
        <f t="shared" si="166"/>
        <v>218.60000000000002</v>
      </c>
      <c r="M494" s="154">
        <f t="shared" si="166"/>
        <v>222.19999999999996</v>
      </c>
      <c r="N494" s="154">
        <f t="shared" si="166"/>
        <v>148.49999999999997</v>
      </c>
      <c r="O494" s="154">
        <f t="shared" si="166"/>
        <v>75.299999999999983</v>
      </c>
      <c r="P494" s="154">
        <f t="shared" si="166"/>
        <v>132.50000000000003</v>
      </c>
      <c r="Q494" s="154">
        <f t="shared" si="166"/>
        <v>1971.1000000000004</v>
      </c>
      <c r="R494" s="154">
        <f t="shared" si="166"/>
        <v>1876.6000000000001</v>
      </c>
      <c r="S494" s="252">
        <f t="shared" si="162"/>
        <v>105.03570286688692</v>
      </c>
      <c r="T494" s="159">
        <v>3601.1000000000004</v>
      </c>
      <c r="U494" s="162">
        <f t="shared" si="147"/>
        <v>54.736052872733332</v>
      </c>
      <c r="V494" s="244"/>
    </row>
    <row r="495" spans="1:22" ht="13.5" customHeight="1" thickBot="1" x14ac:dyDescent="0.25">
      <c r="A495" s="693"/>
      <c r="B495" s="696"/>
      <c r="C495" s="697"/>
      <c r="D495" s="155" t="s">
        <v>77</v>
      </c>
      <c r="E495" s="156">
        <f t="shared" ref="E495:R495" si="167">+E501+E579</f>
        <v>187.10000000000002</v>
      </c>
      <c r="F495" s="156">
        <f t="shared" si="167"/>
        <v>182.4</v>
      </c>
      <c r="G495" s="156">
        <f t="shared" si="167"/>
        <v>117.39999999999999</v>
      </c>
      <c r="H495" s="156">
        <f t="shared" si="167"/>
        <v>254.3</v>
      </c>
      <c r="I495" s="156">
        <f t="shared" si="167"/>
        <v>241.79999999999998</v>
      </c>
      <c r="J495" s="156">
        <f t="shared" si="167"/>
        <v>176.60000000000002</v>
      </c>
      <c r="K495" s="156">
        <f t="shared" si="167"/>
        <v>261</v>
      </c>
      <c r="L495" s="156">
        <f t="shared" si="167"/>
        <v>271.89999999999998</v>
      </c>
      <c r="M495" s="156">
        <f t="shared" si="167"/>
        <v>281.7</v>
      </c>
      <c r="N495" s="156">
        <f t="shared" si="167"/>
        <v>186.29999999999995</v>
      </c>
      <c r="O495" s="156">
        <f t="shared" si="167"/>
        <v>92.399999999999977</v>
      </c>
      <c r="P495" s="156">
        <f t="shared" si="167"/>
        <v>161.99999999999997</v>
      </c>
      <c r="Q495" s="156">
        <f t="shared" si="167"/>
        <v>2414.9</v>
      </c>
      <c r="R495" s="156">
        <f t="shared" si="167"/>
        <v>2137.5999999999995</v>
      </c>
      <c r="S495" s="327">
        <f t="shared" si="162"/>
        <v>112.9724925149701</v>
      </c>
      <c r="T495" s="160">
        <v>4404.1000000000013</v>
      </c>
      <c r="U495" s="168">
        <f t="shared" si="147"/>
        <v>54.832996525964425</v>
      </c>
      <c r="V495" s="244"/>
    </row>
    <row r="496" spans="1:22" ht="13.5" customHeight="1" x14ac:dyDescent="0.2">
      <c r="A496" s="157"/>
      <c r="B496" s="690" t="s">
        <v>323</v>
      </c>
      <c r="C496" s="692"/>
      <c r="D496" s="151" t="s">
        <v>72</v>
      </c>
      <c r="E496" s="158">
        <f>+E502+E508+E517+E523+E529+E535+E541+E547+E553+E559+E565</f>
        <v>726.1</v>
      </c>
      <c r="F496" s="158">
        <f t="shared" ref="F496:P496" si="168">+F502+F508+F517+F523+F529+F535+F541+F547+F553+F559+F565</f>
        <v>800.09999999999991</v>
      </c>
      <c r="G496" s="158">
        <f t="shared" si="168"/>
        <v>574.9</v>
      </c>
      <c r="H496" s="158">
        <f t="shared" si="168"/>
        <v>846.80000000000007</v>
      </c>
      <c r="I496" s="158">
        <f t="shared" si="168"/>
        <v>908.1</v>
      </c>
      <c r="J496" s="158">
        <f t="shared" si="168"/>
        <v>697.50000000000011</v>
      </c>
      <c r="K496" s="158">
        <f t="shared" si="168"/>
        <v>844.6</v>
      </c>
      <c r="L496" s="158">
        <f t="shared" si="168"/>
        <v>698.6</v>
      </c>
      <c r="M496" s="158">
        <f t="shared" si="168"/>
        <v>528.70000000000005</v>
      </c>
      <c r="N496" s="158">
        <f t="shared" si="168"/>
        <v>396.8</v>
      </c>
      <c r="O496" s="158">
        <f t="shared" si="168"/>
        <v>270.90000000000009</v>
      </c>
      <c r="P496" s="158">
        <f t="shared" si="168"/>
        <v>446.2</v>
      </c>
      <c r="Q496" s="158">
        <f t="shared" ref="Q496:Q501" si="169">+Q502+Q508+Q517+Q523+Q529+Q535+Q541+Q547+Q553+Q559+Q565</f>
        <v>7739.3</v>
      </c>
      <c r="R496" s="158">
        <v>6880.4000000000005</v>
      </c>
      <c r="S496" s="251">
        <f>IF(Q496=0,"－",Q496/R496*100)</f>
        <v>112.48328585547351</v>
      </c>
      <c r="T496" s="158">
        <v>12013.7</v>
      </c>
      <c r="U496" s="167">
        <f t="shared" si="147"/>
        <v>64.42061979240367</v>
      </c>
      <c r="V496" s="244"/>
    </row>
    <row r="497" spans="1:22" ht="13.5" customHeight="1" x14ac:dyDescent="0.2">
      <c r="A497" s="157"/>
      <c r="B497" s="693"/>
      <c r="C497" s="695"/>
      <c r="D497" s="153" t="s">
        <v>73</v>
      </c>
      <c r="E497" s="159">
        <f>+E503+E509+E518+E524+E530+E536+E542+E548+E554+E560+E566</f>
        <v>205.9</v>
      </c>
      <c r="F497" s="159">
        <f t="shared" ref="F497:P497" si="170">+F503+F509+F518+F524+F530+F536+F542+F548+F554+F560+F566</f>
        <v>211.20000000000005</v>
      </c>
      <c r="G497" s="159">
        <f t="shared" si="170"/>
        <v>162.09999999999997</v>
      </c>
      <c r="H497" s="159">
        <f t="shared" si="170"/>
        <v>260.5</v>
      </c>
      <c r="I497" s="159">
        <f t="shared" si="170"/>
        <v>282.70000000000005</v>
      </c>
      <c r="J497" s="159">
        <f t="shared" si="170"/>
        <v>204.5</v>
      </c>
      <c r="K497" s="159">
        <f t="shared" si="170"/>
        <v>297.59999999999991</v>
      </c>
      <c r="L497" s="159">
        <f t="shared" si="170"/>
        <v>273.2</v>
      </c>
      <c r="M497" s="159">
        <f t="shared" si="170"/>
        <v>239.5</v>
      </c>
      <c r="N497" s="159">
        <f t="shared" si="170"/>
        <v>154.1</v>
      </c>
      <c r="O497" s="159">
        <f t="shared" si="170"/>
        <v>97.499999999999986</v>
      </c>
      <c r="P497" s="159">
        <f t="shared" si="170"/>
        <v>167.99999999999997</v>
      </c>
      <c r="Q497" s="159">
        <f t="shared" si="169"/>
        <v>2556.7999999999997</v>
      </c>
      <c r="R497" s="159">
        <v>2307.2999999999997</v>
      </c>
      <c r="S497" s="252">
        <f t="shared" ref="S497:S506" si="171">IF(Q497=0,"－",Q497/R497*100)</f>
        <v>110.81350496251031</v>
      </c>
      <c r="T497" s="159">
        <v>5352.5999999999995</v>
      </c>
      <c r="U497" s="162">
        <f t="shared" si="147"/>
        <v>47.767440122557261</v>
      </c>
      <c r="V497" s="244"/>
    </row>
    <row r="498" spans="1:22" ht="13.5" customHeight="1" x14ac:dyDescent="0.2">
      <c r="A498" s="157"/>
      <c r="B498" s="693"/>
      <c r="C498" s="695"/>
      <c r="D498" s="153" t="s">
        <v>74</v>
      </c>
      <c r="E498" s="159">
        <f>+E504+E510+E519+E525+E531+E537+E543+E549+E555+E561+E567</f>
        <v>520.20000000000005</v>
      </c>
      <c r="F498" s="159">
        <f t="shared" ref="F498:P498" si="172">+F504+F510+F519+F525+F531+F537+F543+F549+F555+F561+F567</f>
        <v>588.9</v>
      </c>
      <c r="G498" s="159">
        <f t="shared" si="172"/>
        <v>412.8</v>
      </c>
      <c r="H498" s="159">
        <f>+H504+H510+H519+H525+H531+H537+H543+H549+H555+H561+H567</f>
        <v>586.29999999999984</v>
      </c>
      <c r="I498" s="159">
        <f t="shared" si="172"/>
        <v>625.39999999999986</v>
      </c>
      <c r="J498" s="159">
        <f t="shared" si="172"/>
        <v>493.00000000000006</v>
      </c>
      <c r="K498" s="159">
        <f t="shared" si="172"/>
        <v>547</v>
      </c>
      <c r="L498" s="159">
        <f t="shared" si="172"/>
        <v>425.4</v>
      </c>
      <c r="M498" s="159">
        <f t="shared" si="172"/>
        <v>289.2</v>
      </c>
      <c r="N498" s="159">
        <f t="shared" si="172"/>
        <v>242.69999999999996</v>
      </c>
      <c r="O498" s="159">
        <f t="shared" si="172"/>
        <v>173.4</v>
      </c>
      <c r="P498" s="159">
        <f t="shared" si="172"/>
        <v>278.2</v>
      </c>
      <c r="Q498" s="159">
        <f>+Q504+Q510+Q519+Q525+Q531+Q537+Q543+Q549+Q555+Q561+Q567</f>
        <v>5182.4999999999991</v>
      </c>
      <c r="R498" s="159">
        <v>4573.1000000000004</v>
      </c>
      <c r="S498" s="252">
        <f t="shared" si="171"/>
        <v>113.32575277164283</v>
      </c>
      <c r="T498" s="159">
        <v>6661.1</v>
      </c>
      <c r="U498" s="162">
        <f t="shared" si="147"/>
        <v>77.802465058323676</v>
      </c>
      <c r="V498" s="244"/>
    </row>
    <row r="499" spans="1:22" ht="13.5" customHeight="1" x14ac:dyDescent="0.2">
      <c r="A499" s="157"/>
      <c r="B499" s="693"/>
      <c r="C499" s="695"/>
      <c r="D499" s="153" t="s">
        <v>75</v>
      </c>
      <c r="E499" s="159">
        <f>+E505+E511+E520+E526+E532+E538+E544+E550+E556+E562+E568</f>
        <v>577</v>
      </c>
      <c r="F499" s="159">
        <f t="shared" ref="F499:P499" si="173">+F505+F511+F520+F526+F532+F538+F544+F550+F556+F562+F568</f>
        <v>652</v>
      </c>
      <c r="G499" s="159">
        <f t="shared" si="173"/>
        <v>483.80000000000013</v>
      </c>
      <c r="H499" s="159">
        <f t="shared" si="173"/>
        <v>647.6</v>
      </c>
      <c r="I499" s="159">
        <f t="shared" si="173"/>
        <v>717.9</v>
      </c>
      <c r="J499" s="159">
        <f t="shared" si="173"/>
        <v>558.4</v>
      </c>
      <c r="K499" s="159">
        <f t="shared" si="173"/>
        <v>635.4</v>
      </c>
      <c r="L499" s="159">
        <f t="shared" si="173"/>
        <v>485.90000000000003</v>
      </c>
      <c r="M499" s="159">
        <f t="shared" si="173"/>
        <v>310.7</v>
      </c>
      <c r="N499" s="159">
        <f t="shared" si="173"/>
        <v>251.9</v>
      </c>
      <c r="O499" s="159">
        <f t="shared" si="173"/>
        <v>198.70000000000002</v>
      </c>
      <c r="P499" s="159">
        <f t="shared" si="173"/>
        <v>318.10000000000002</v>
      </c>
      <c r="Q499" s="159">
        <f t="shared" si="169"/>
        <v>5837.4</v>
      </c>
      <c r="R499" s="159">
        <v>5072.1999999999989</v>
      </c>
      <c r="S499" s="252">
        <f t="shared" si="171"/>
        <v>115.08615590867871</v>
      </c>
      <c r="T499" s="159">
        <v>8503.5</v>
      </c>
      <c r="U499" s="162">
        <f t="shared" si="147"/>
        <v>68.647027694478737</v>
      </c>
      <c r="V499" s="244"/>
    </row>
    <row r="500" spans="1:22" ht="13.5" customHeight="1" x14ac:dyDescent="0.2">
      <c r="A500" s="157"/>
      <c r="B500" s="693"/>
      <c r="C500" s="695"/>
      <c r="D500" s="153" t="s">
        <v>76</v>
      </c>
      <c r="E500" s="159">
        <f t="shared" ref="E500:P500" si="174">+E506+E512+E521+E527+E533+E539+E545+E551+E557+E563+E569</f>
        <v>149.1</v>
      </c>
      <c r="F500" s="159">
        <f t="shared" si="174"/>
        <v>148.09999999999997</v>
      </c>
      <c r="G500" s="159">
        <f t="shared" si="174"/>
        <v>91.09999999999998</v>
      </c>
      <c r="H500" s="159">
        <f t="shared" si="174"/>
        <v>199.2</v>
      </c>
      <c r="I500" s="159">
        <f t="shared" si="174"/>
        <v>190.19999999999996</v>
      </c>
      <c r="J500" s="159">
        <f t="shared" si="174"/>
        <v>139.09999999999997</v>
      </c>
      <c r="K500" s="159">
        <f t="shared" si="174"/>
        <v>209.2</v>
      </c>
      <c r="L500" s="159">
        <f t="shared" si="174"/>
        <v>212.70000000000002</v>
      </c>
      <c r="M500" s="159">
        <f t="shared" si="174"/>
        <v>217.99999999999997</v>
      </c>
      <c r="N500" s="159">
        <f t="shared" si="174"/>
        <v>144.89999999999998</v>
      </c>
      <c r="O500" s="159">
        <f t="shared" si="174"/>
        <v>72.199999999999989</v>
      </c>
      <c r="P500" s="159">
        <f t="shared" si="174"/>
        <v>128.10000000000002</v>
      </c>
      <c r="Q500" s="159">
        <f t="shared" si="169"/>
        <v>1901.9000000000003</v>
      </c>
      <c r="R500" s="159">
        <v>1808.2</v>
      </c>
      <c r="S500" s="252">
        <f t="shared" si="171"/>
        <v>105.18194889945805</v>
      </c>
      <c r="T500" s="159">
        <v>3510.2000000000003</v>
      </c>
      <c r="U500" s="162">
        <f t="shared" si="147"/>
        <v>54.182097886160342</v>
      </c>
      <c r="V500" s="244"/>
    </row>
    <row r="501" spans="1:22" ht="13.5" customHeight="1" thickBot="1" x14ac:dyDescent="0.25">
      <c r="A501" s="157"/>
      <c r="B501" s="693"/>
      <c r="C501" s="697"/>
      <c r="D501" s="155" t="s">
        <v>77</v>
      </c>
      <c r="E501" s="160">
        <f t="shared" ref="E501:P501" si="175">+E507+E513+E522+E528+E534+E540+E546+E552+E558+E564+E570</f>
        <v>181.70000000000002</v>
      </c>
      <c r="F501" s="160">
        <f t="shared" si="175"/>
        <v>176.1</v>
      </c>
      <c r="G501" s="160">
        <f t="shared" si="175"/>
        <v>110.6</v>
      </c>
      <c r="H501" s="160">
        <f t="shared" si="175"/>
        <v>242.10000000000002</v>
      </c>
      <c r="I501" s="160">
        <f t="shared" si="175"/>
        <v>229.89999999999998</v>
      </c>
      <c r="J501" s="160">
        <f t="shared" si="175"/>
        <v>167.50000000000003</v>
      </c>
      <c r="K501" s="160">
        <f t="shared" si="175"/>
        <v>252.4</v>
      </c>
      <c r="L501" s="160">
        <f t="shared" si="175"/>
        <v>263.89999999999998</v>
      </c>
      <c r="M501" s="160">
        <f t="shared" si="175"/>
        <v>275.7</v>
      </c>
      <c r="N501" s="160">
        <f t="shared" si="175"/>
        <v>181.19999999999996</v>
      </c>
      <c r="O501" s="160">
        <f t="shared" si="175"/>
        <v>87.499999999999972</v>
      </c>
      <c r="P501" s="160">
        <f t="shared" si="175"/>
        <v>155.99999999999997</v>
      </c>
      <c r="Q501" s="160">
        <f t="shared" si="169"/>
        <v>2324.6</v>
      </c>
      <c r="R501" s="160">
        <v>2051.4999999999995</v>
      </c>
      <c r="S501" s="327">
        <f t="shared" si="171"/>
        <v>113.31221057762615</v>
      </c>
      <c r="T501" s="160">
        <v>4292.9000000000015</v>
      </c>
      <c r="U501" s="168">
        <f t="shared" si="147"/>
        <v>54.149875375620191</v>
      </c>
      <c r="V501" s="244"/>
    </row>
    <row r="502" spans="1:22" ht="13.5" customHeight="1" x14ac:dyDescent="0.2">
      <c r="A502" s="157"/>
      <c r="B502" s="157"/>
      <c r="C502" s="687" t="s">
        <v>78</v>
      </c>
      <c r="D502" s="151" t="s">
        <v>72</v>
      </c>
      <c r="E502" s="158">
        <v>323.3</v>
      </c>
      <c r="F502" s="158">
        <v>326.39999999999998</v>
      </c>
      <c r="G502" s="158">
        <v>279.60000000000002</v>
      </c>
      <c r="H502" s="158">
        <v>379.2</v>
      </c>
      <c r="I502" s="158">
        <v>389.5</v>
      </c>
      <c r="J502" s="158">
        <v>302.39999999999998</v>
      </c>
      <c r="K502" s="187">
        <v>348.8</v>
      </c>
      <c r="L502" s="188">
        <v>361.2</v>
      </c>
      <c r="M502" s="187">
        <v>276.5</v>
      </c>
      <c r="N502" s="187">
        <v>183.7</v>
      </c>
      <c r="O502" s="187">
        <v>94.7</v>
      </c>
      <c r="P502" s="188">
        <v>197</v>
      </c>
      <c r="Q502" s="158">
        <f t="shared" ref="Q502:Q507" si="176">SUM(E502:P502)</f>
        <v>3462.2999999999997</v>
      </c>
      <c r="R502" s="158">
        <v>3102.8</v>
      </c>
      <c r="S502" s="251">
        <f t="shared" si="171"/>
        <v>111.58630914013148</v>
      </c>
      <c r="T502" s="158">
        <v>5368.9</v>
      </c>
      <c r="U502" s="167">
        <f t="shared" si="147"/>
        <v>64.488070181973953</v>
      </c>
      <c r="V502" s="244"/>
    </row>
    <row r="503" spans="1:22" ht="13.5" customHeight="1" x14ac:dyDescent="0.2">
      <c r="A503" s="157"/>
      <c r="B503" s="146"/>
      <c r="C503" s="688"/>
      <c r="D503" s="153" t="s">
        <v>73</v>
      </c>
      <c r="E503" s="159">
        <v>124.3</v>
      </c>
      <c r="F503" s="159">
        <v>117.8</v>
      </c>
      <c r="G503" s="159">
        <v>101.8</v>
      </c>
      <c r="H503" s="159">
        <v>154.9</v>
      </c>
      <c r="I503" s="159">
        <v>164.5</v>
      </c>
      <c r="J503" s="159">
        <v>120.4</v>
      </c>
      <c r="K503" s="187">
        <v>181.2</v>
      </c>
      <c r="L503" s="188">
        <v>191</v>
      </c>
      <c r="M503" s="187">
        <v>175.9</v>
      </c>
      <c r="N503" s="187">
        <v>103.4</v>
      </c>
      <c r="O503" s="187">
        <v>58.2</v>
      </c>
      <c r="P503" s="188">
        <v>112.5</v>
      </c>
      <c r="Q503" s="159">
        <f t="shared" si="176"/>
        <v>1605.9</v>
      </c>
      <c r="R503" s="159">
        <v>1596.1999999999998</v>
      </c>
      <c r="S503" s="252">
        <f t="shared" si="171"/>
        <v>100.60769327151988</v>
      </c>
      <c r="T503" s="159">
        <v>3223.7999999999997</v>
      </c>
      <c r="U503" s="162">
        <f t="shared" si="147"/>
        <v>49.813884235994792</v>
      </c>
      <c r="V503" s="244"/>
    </row>
    <row r="504" spans="1:22" ht="13.5" customHeight="1" x14ac:dyDescent="0.2">
      <c r="A504" s="157"/>
      <c r="B504" s="146"/>
      <c r="C504" s="688"/>
      <c r="D504" s="153" t="s">
        <v>74</v>
      </c>
      <c r="E504" s="159">
        <f t="shared" ref="E504:P504" si="177">+E502-E503</f>
        <v>199</v>
      </c>
      <c r="F504" s="159">
        <f>+F502-F503</f>
        <v>208.59999999999997</v>
      </c>
      <c r="G504" s="159">
        <f t="shared" si="177"/>
        <v>177.8</v>
      </c>
      <c r="H504" s="159">
        <f t="shared" si="177"/>
        <v>224.29999999999998</v>
      </c>
      <c r="I504" s="159">
        <f>+I502-I503</f>
        <v>225</v>
      </c>
      <c r="J504" s="159">
        <f>+J502-J503</f>
        <v>181.99999999999997</v>
      </c>
      <c r="K504" s="187">
        <f>+K502-K503</f>
        <v>167.60000000000002</v>
      </c>
      <c r="L504" s="188">
        <f t="shared" si="177"/>
        <v>170.2</v>
      </c>
      <c r="M504" s="187">
        <f t="shared" si="177"/>
        <v>100.6</v>
      </c>
      <c r="N504" s="187">
        <f t="shared" si="177"/>
        <v>80.299999999999983</v>
      </c>
      <c r="O504" s="187">
        <f>+O502-O503</f>
        <v>36.5</v>
      </c>
      <c r="P504" s="188">
        <f t="shared" si="177"/>
        <v>84.5</v>
      </c>
      <c r="Q504" s="159">
        <f t="shared" si="176"/>
        <v>1856.3999999999996</v>
      </c>
      <c r="R504" s="159">
        <v>1506.6</v>
      </c>
      <c r="S504" s="252">
        <f t="shared" si="171"/>
        <v>123.21784149741137</v>
      </c>
      <c r="T504" s="159">
        <v>2145.1000000000004</v>
      </c>
      <c r="U504" s="162">
        <f t="shared" si="147"/>
        <v>86.541419980420471</v>
      </c>
      <c r="V504" s="244"/>
    </row>
    <row r="505" spans="1:22" ht="13.5" customHeight="1" x14ac:dyDescent="0.2">
      <c r="A505" s="157"/>
      <c r="B505" s="146"/>
      <c r="C505" s="688"/>
      <c r="D505" s="153" t="s">
        <v>75</v>
      </c>
      <c r="E505" s="159">
        <f t="shared" ref="E505:P505" si="178">+E502-E506</f>
        <v>194.20000000000002</v>
      </c>
      <c r="F505" s="159">
        <f t="shared" si="178"/>
        <v>202.7</v>
      </c>
      <c r="G505" s="159">
        <f t="shared" si="178"/>
        <v>203.20000000000002</v>
      </c>
      <c r="H505" s="159">
        <f t="shared" si="178"/>
        <v>209.29999999999998</v>
      </c>
      <c r="I505" s="159">
        <f t="shared" si="178"/>
        <v>230.3</v>
      </c>
      <c r="J505" s="159">
        <f t="shared" si="178"/>
        <v>186.99999999999997</v>
      </c>
      <c r="K505" s="187">
        <f t="shared" si="178"/>
        <v>171.20000000000002</v>
      </c>
      <c r="L505" s="188">
        <f t="shared" si="178"/>
        <v>168.79999999999998</v>
      </c>
      <c r="M505" s="187">
        <f t="shared" si="178"/>
        <v>74.5</v>
      </c>
      <c r="N505" s="187">
        <f t="shared" si="178"/>
        <v>53.799999999999983</v>
      </c>
      <c r="O505" s="187">
        <f t="shared" si="178"/>
        <v>32.5</v>
      </c>
      <c r="P505" s="188">
        <f t="shared" si="178"/>
        <v>82.8</v>
      </c>
      <c r="Q505" s="159">
        <f t="shared" si="176"/>
        <v>1810.3</v>
      </c>
      <c r="R505" s="159">
        <v>1503.3</v>
      </c>
      <c r="S505" s="252">
        <f t="shared" si="171"/>
        <v>120.42173884121598</v>
      </c>
      <c r="T505" s="159">
        <v>2270.2999999999997</v>
      </c>
      <c r="U505" s="162">
        <f t="shared" si="147"/>
        <v>79.738360569087803</v>
      </c>
      <c r="V505" s="244"/>
    </row>
    <row r="506" spans="1:22" ht="13.5" customHeight="1" x14ac:dyDescent="0.2">
      <c r="A506" s="157"/>
      <c r="B506" s="146"/>
      <c r="C506" s="688"/>
      <c r="D506" s="153" t="s">
        <v>76</v>
      </c>
      <c r="E506" s="159">
        <v>129.1</v>
      </c>
      <c r="F506" s="159">
        <v>123.7</v>
      </c>
      <c r="G506" s="159">
        <v>76.400000000000006</v>
      </c>
      <c r="H506" s="159">
        <v>169.9</v>
      </c>
      <c r="I506" s="159">
        <v>159.19999999999999</v>
      </c>
      <c r="J506" s="159">
        <v>115.4</v>
      </c>
      <c r="K506" s="187">
        <v>177.6</v>
      </c>
      <c r="L506" s="188">
        <v>192.4</v>
      </c>
      <c r="M506" s="187">
        <v>202</v>
      </c>
      <c r="N506" s="187">
        <v>129.9</v>
      </c>
      <c r="O506" s="187">
        <v>62.2</v>
      </c>
      <c r="P506" s="188">
        <v>114.2</v>
      </c>
      <c r="Q506" s="159">
        <f t="shared" si="176"/>
        <v>1652.0000000000002</v>
      </c>
      <c r="R506" s="159">
        <v>1599.5</v>
      </c>
      <c r="S506" s="252">
        <f t="shared" si="171"/>
        <v>103.28227571115976</v>
      </c>
      <c r="T506" s="159">
        <v>3098.6</v>
      </c>
      <c r="U506" s="162">
        <f t="shared" si="147"/>
        <v>53.314400051636234</v>
      </c>
      <c r="V506" s="244"/>
    </row>
    <row r="507" spans="1:22" ht="13.5" customHeight="1" thickBot="1" x14ac:dyDescent="0.25">
      <c r="A507" s="157"/>
      <c r="B507" s="146"/>
      <c r="C507" s="688"/>
      <c r="D507" s="189" t="s">
        <v>77</v>
      </c>
      <c r="E507" s="190">
        <v>160.1</v>
      </c>
      <c r="F507" s="190">
        <v>148.4</v>
      </c>
      <c r="G507" s="190">
        <v>94</v>
      </c>
      <c r="H507" s="190">
        <v>209</v>
      </c>
      <c r="I507" s="190">
        <v>194.2</v>
      </c>
      <c r="J507" s="190">
        <v>141.9</v>
      </c>
      <c r="K507" s="191">
        <v>218.4</v>
      </c>
      <c r="L507" s="187">
        <v>240.5</v>
      </c>
      <c r="M507" s="191">
        <v>254.5</v>
      </c>
      <c r="N507" s="191">
        <v>162.4</v>
      </c>
      <c r="O507" s="191">
        <v>76.5</v>
      </c>
      <c r="P507" s="187">
        <v>140.5</v>
      </c>
      <c r="Q507" s="190">
        <f t="shared" si="176"/>
        <v>2040.4</v>
      </c>
      <c r="R507" s="190">
        <v>1804.1999999999998</v>
      </c>
      <c r="S507" s="334">
        <f>IF(Q507=0,"－",Q507/R507*100)</f>
        <v>113.09167498060084</v>
      </c>
      <c r="T507" s="160">
        <v>3824.2000000000003</v>
      </c>
      <c r="U507" s="168">
        <f t="shared" si="147"/>
        <v>53.354950054913445</v>
      </c>
      <c r="V507" s="244"/>
    </row>
    <row r="508" spans="1:22" ht="13.5" customHeight="1" x14ac:dyDescent="0.2">
      <c r="A508" s="157"/>
      <c r="B508" s="146"/>
      <c r="C508" s="687" t="s">
        <v>292</v>
      </c>
      <c r="D508" s="510" t="s">
        <v>72</v>
      </c>
      <c r="E508" s="513">
        <v>52.6</v>
      </c>
      <c r="F508" s="513">
        <v>81.099999999999994</v>
      </c>
      <c r="G508" s="513">
        <v>41.1</v>
      </c>
      <c r="H508" s="513">
        <v>53</v>
      </c>
      <c r="I508" s="513">
        <v>50.8</v>
      </c>
      <c r="J508" s="513">
        <v>56</v>
      </c>
      <c r="K508" s="542">
        <v>56.3</v>
      </c>
      <c r="L508" s="543">
        <v>42.7</v>
      </c>
      <c r="M508" s="542">
        <v>26.6</v>
      </c>
      <c r="N508" s="542">
        <v>20.399999999999999</v>
      </c>
      <c r="O508" s="542">
        <v>15.1</v>
      </c>
      <c r="P508" s="543">
        <v>21.2</v>
      </c>
      <c r="Q508" s="513">
        <f>SUM(E508:P508)</f>
        <v>516.9</v>
      </c>
      <c r="R508" s="513">
        <v>428.5</v>
      </c>
      <c r="S508" s="527">
        <f>IF(Q508=0,"－",Q508/R508*100)</f>
        <v>120.63010501750291</v>
      </c>
      <c r="T508" s="513">
        <v>741.3</v>
      </c>
      <c r="U508" s="517">
        <f t="shared" si="147"/>
        <v>69.728854714690414</v>
      </c>
      <c r="V508" s="244"/>
    </row>
    <row r="509" spans="1:22" ht="13.5" customHeight="1" x14ac:dyDescent="0.2">
      <c r="A509" s="157"/>
      <c r="B509" s="146"/>
      <c r="C509" s="688"/>
      <c r="D509" s="511" t="s">
        <v>73</v>
      </c>
      <c r="E509" s="514">
        <v>6.2</v>
      </c>
      <c r="F509" s="514">
        <v>6.8</v>
      </c>
      <c r="G509" s="514">
        <v>5.6</v>
      </c>
      <c r="H509" s="514">
        <v>13.5</v>
      </c>
      <c r="I509" s="514">
        <v>10.1</v>
      </c>
      <c r="J509" s="514">
        <v>8.5</v>
      </c>
      <c r="K509" s="538">
        <v>9.6</v>
      </c>
      <c r="L509" s="539">
        <v>9.9</v>
      </c>
      <c r="M509" s="538">
        <v>8</v>
      </c>
      <c r="N509" s="538">
        <v>6.7</v>
      </c>
      <c r="O509" s="538">
        <v>4.0999999999999996</v>
      </c>
      <c r="P509" s="539">
        <v>5.0999999999999996</v>
      </c>
      <c r="Q509" s="514">
        <f t="shared" ref="Q509:Q513" si="179">SUM(E509:P509)</f>
        <v>94.1</v>
      </c>
      <c r="R509" s="523">
        <v>82</v>
      </c>
      <c r="S509" s="335">
        <f t="shared" ref="S509:S511" si="180">IF(Q509=0,"－",Q509/R509*100)</f>
        <v>114.7560975609756</v>
      </c>
      <c r="T509" s="514">
        <v>197.5</v>
      </c>
      <c r="U509" s="516">
        <f t="shared" si="147"/>
        <v>47.645569620253163</v>
      </c>
      <c r="V509" s="244"/>
    </row>
    <row r="510" spans="1:22" ht="13.5" customHeight="1" x14ac:dyDescent="0.2">
      <c r="A510" s="157"/>
      <c r="B510" s="146"/>
      <c r="C510" s="688"/>
      <c r="D510" s="511" t="s">
        <v>74</v>
      </c>
      <c r="E510" s="514">
        <v>46.4</v>
      </c>
      <c r="F510" s="514">
        <v>74.3</v>
      </c>
      <c r="G510" s="514">
        <v>35.5</v>
      </c>
      <c r="H510" s="514">
        <v>39.5</v>
      </c>
      <c r="I510" s="514">
        <v>40.700000000000003</v>
      </c>
      <c r="J510" s="514">
        <v>47.5</v>
      </c>
      <c r="K510" s="538">
        <v>46.7</v>
      </c>
      <c r="L510" s="539">
        <v>32.799999999999997</v>
      </c>
      <c r="M510" s="538">
        <v>18.600000000000001</v>
      </c>
      <c r="N510" s="538">
        <v>13.7</v>
      </c>
      <c r="O510" s="538">
        <v>11</v>
      </c>
      <c r="P510" s="539">
        <v>16.100000000000001</v>
      </c>
      <c r="Q510" s="514">
        <f t="shared" si="179"/>
        <v>422.8</v>
      </c>
      <c r="R510" s="514">
        <v>346.5</v>
      </c>
      <c r="S510" s="334">
        <f t="shared" si="180"/>
        <v>122.02020202020203</v>
      </c>
      <c r="T510" s="514">
        <v>543.80000000000007</v>
      </c>
      <c r="U510" s="516">
        <f t="shared" si="147"/>
        <v>77.749172489885979</v>
      </c>
      <c r="V510" s="244"/>
    </row>
    <row r="511" spans="1:22" ht="13.5" customHeight="1" x14ac:dyDescent="0.2">
      <c r="A511" s="157"/>
      <c r="B511" s="146"/>
      <c r="C511" s="688"/>
      <c r="D511" s="511" t="s">
        <v>75</v>
      </c>
      <c r="E511" s="514">
        <v>43</v>
      </c>
      <c r="F511" s="514">
        <v>73.099999999999994</v>
      </c>
      <c r="G511" s="514">
        <v>34.5</v>
      </c>
      <c r="H511" s="514">
        <v>40.9</v>
      </c>
      <c r="I511" s="514">
        <v>40.799999999999997</v>
      </c>
      <c r="J511" s="514">
        <v>44.6</v>
      </c>
      <c r="K511" s="538">
        <v>43.7</v>
      </c>
      <c r="L511" s="539">
        <v>33.6</v>
      </c>
      <c r="M511" s="538">
        <v>18.899999999999999</v>
      </c>
      <c r="N511" s="538">
        <v>13.3</v>
      </c>
      <c r="O511" s="538">
        <v>9.5</v>
      </c>
      <c r="P511" s="539">
        <v>13.3</v>
      </c>
      <c r="Q511" s="514">
        <f t="shared" si="179"/>
        <v>409.20000000000005</v>
      </c>
      <c r="R511" s="514">
        <v>354.3</v>
      </c>
      <c r="S511" s="334">
        <f t="shared" si="180"/>
        <v>115.49534292972059</v>
      </c>
      <c r="T511" s="514">
        <v>656.20000000000016</v>
      </c>
      <c r="U511" s="516">
        <f t="shared" si="147"/>
        <v>62.359036879000293</v>
      </c>
      <c r="V511" s="244"/>
    </row>
    <row r="512" spans="1:22" ht="13.5" customHeight="1" x14ac:dyDescent="0.2">
      <c r="A512" s="157"/>
      <c r="B512" s="146"/>
      <c r="C512" s="688"/>
      <c r="D512" s="511" t="s">
        <v>76</v>
      </c>
      <c r="E512" s="514">
        <v>9.6</v>
      </c>
      <c r="F512" s="514">
        <v>8</v>
      </c>
      <c r="G512" s="514">
        <v>6.6</v>
      </c>
      <c r="H512" s="514">
        <v>12.1</v>
      </c>
      <c r="I512" s="514">
        <v>10</v>
      </c>
      <c r="J512" s="514">
        <v>11.4</v>
      </c>
      <c r="K512" s="538">
        <v>12.6</v>
      </c>
      <c r="L512" s="539">
        <v>9.1</v>
      </c>
      <c r="M512" s="538">
        <v>7.7</v>
      </c>
      <c r="N512" s="538">
        <v>7.1</v>
      </c>
      <c r="O512" s="538">
        <v>5.6</v>
      </c>
      <c r="P512" s="539">
        <v>7.9</v>
      </c>
      <c r="Q512" s="514">
        <f t="shared" si="179"/>
        <v>107.69999999999999</v>
      </c>
      <c r="R512" s="514">
        <v>74.2</v>
      </c>
      <c r="S512" s="334">
        <f>IF(Q512=0,"－",Q512/R512*100)</f>
        <v>145.14824797843664</v>
      </c>
      <c r="T512" s="514">
        <v>85.100000000000009</v>
      </c>
      <c r="U512" s="516">
        <f t="shared" si="147"/>
        <v>126.55699177438305</v>
      </c>
      <c r="V512" s="244"/>
    </row>
    <row r="513" spans="1:22" ht="13.5" customHeight="1" thickBot="1" x14ac:dyDescent="0.25">
      <c r="A513" s="157"/>
      <c r="B513" s="146"/>
      <c r="C513" s="689"/>
      <c r="D513" s="512" t="s">
        <v>77</v>
      </c>
      <c r="E513" s="515">
        <v>9.6</v>
      </c>
      <c r="F513" s="515">
        <v>8</v>
      </c>
      <c r="G513" s="515">
        <v>6.6</v>
      </c>
      <c r="H513" s="515">
        <v>12.1</v>
      </c>
      <c r="I513" s="515">
        <v>10</v>
      </c>
      <c r="J513" s="515">
        <v>11.4</v>
      </c>
      <c r="K513" s="544">
        <v>12.6</v>
      </c>
      <c r="L513" s="545">
        <v>9.1</v>
      </c>
      <c r="M513" s="544">
        <v>7.7</v>
      </c>
      <c r="N513" s="544">
        <v>7.1</v>
      </c>
      <c r="O513" s="544">
        <v>5.6</v>
      </c>
      <c r="P513" s="545">
        <v>7.9</v>
      </c>
      <c r="Q513" s="515">
        <f t="shared" si="179"/>
        <v>107.69999999999999</v>
      </c>
      <c r="R513" s="515">
        <v>77.799999999999983</v>
      </c>
      <c r="S513" s="327">
        <f>IF(Q513=0,"－",Q513/R513*100)</f>
        <v>138.4318766066838</v>
      </c>
      <c r="T513" s="515">
        <v>87.5</v>
      </c>
      <c r="U513" s="518">
        <f t="shared" si="147"/>
        <v>123.08571428571426</v>
      </c>
      <c r="V513" s="244"/>
    </row>
    <row r="514" spans="1:22" ht="18.75" customHeight="1" x14ac:dyDescent="0.3">
      <c r="A514" s="213" t="str">
        <f>$A$1</f>
        <v>５　令和３年度市町村別・月別観光入込客数</v>
      </c>
      <c r="T514" s="339"/>
      <c r="U514" s="245"/>
    </row>
    <row r="515" spans="1:22" ht="13.5" customHeight="1" thickBot="1" x14ac:dyDescent="0.25">
      <c r="T515" s="339"/>
      <c r="U515" s="147" t="s">
        <v>301</v>
      </c>
      <c r="V515" s="147"/>
    </row>
    <row r="516" spans="1:22" ht="13.5" customHeight="1" thickBot="1" x14ac:dyDescent="0.25">
      <c r="A516" s="148" t="s">
        <v>58</v>
      </c>
      <c r="B516" s="148" t="s">
        <v>344</v>
      </c>
      <c r="C516" s="148" t="s">
        <v>59</v>
      </c>
      <c r="D516" s="149" t="s">
        <v>60</v>
      </c>
      <c r="E516" s="150" t="s">
        <v>61</v>
      </c>
      <c r="F516" s="150" t="s">
        <v>62</v>
      </c>
      <c r="G516" s="150" t="s">
        <v>63</v>
      </c>
      <c r="H516" s="150" t="s">
        <v>64</v>
      </c>
      <c r="I516" s="150" t="s">
        <v>65</v>
      </c>
      <c r="J516" s="150" t="s">
        <v>66</v>
      </c>
      <c r="K516" s="150" t="s">
        <v>67</v>
      </c>
      <c r="L516" s="150" t="s">
        <v>68</v>
      </c>
      <c r="M516" s="150" t="s">
        <v>69</v>
      </c>
      <c r="N516" s="150" t="s">
        <v>36</v>
      </c>
      <c r="O516" s="150" t="s">
        <v>37</v>
      </c>
      <c r="P516" s="150" t="s">
        <v>38</v>
      </c>
      <c r="Q516" s="150" t="s">
        <v>345</v>
      </c>
      <c r="R516" s="150" t="str">
        <f>$R$3</f>
        <v>R２年度</v>
      </c>
      <c r="S516" s="326" t="s">
        <v>71</v>
      </c>
      <c r="T516" s="150" t="str">
        <f>'2頁'!$T$3</f>
        <v>R元年度</v>
      </c>
      <c r="U516" s="370" t="s">
        <v>419</v>
      </c>
      <c r="V516" s="243"/>
    </row>
    <row r="517" spans="1:22" ht="13.5" customHeight="1" x14ac:dyDescent="0.2">
      <c r="A517" s="157"/>
      <c r="B517" s="146"/>
      <c r="C517" s="687" t="s">
        <v>79</v>
      </c>
      <c r="D517" s="151" t="s">
        <v>72</v>
      </c>
      <c r="E517" s="158">
        <v>51.2</v>
      </c>
      <c r="F517" s="158">
        <v>42.9</v>
      </c>
      <c r="G517" s="158">
        <v>5.6</v>
      </c>
      <c r="H517" s="158">
        <v>22.9</v>
      </c>
      <c r="I517" s="158">
        <v>24</v>
      </c>
      <c r="J517" s="158">
        <v>7.5</v>
      </c>
      <c r="K517" s="186">
        <v>13.2</v>
      </c>
      <c r="L517" s="186">
        <v>8.6999999999999993</v>
      </c>
      <c r="M517" s="186">
        <v>3.1</v>
      </c>
      <c r="N517" s="186">
        <v>1.7</v>
      </c>
      <c r="O517" s="186">
        <v>1.9</v>
      </c>
      <c r="P517" s="186">
        <v>4.2</v>
      </c>
      <c r="Q517" s="158">
        <f t="shared" ref="Q517:Q570" si="181">SUM(E517:P517)</f>
        <v>186.89999999999995</v>
      </c>
      <c r="R517" s="158">
        <v>136.29999999999998</v>
      </c>
      <c r="S517" s="251">
        <f t="shared" ref="S517:S570" si="182">IF(Q517=0,"－",Q517/R517*100)</f>
        <v>137.12399119589139</v>
      </c>
      <c r="T517" s="158">
        <v>493.90000000000003</v>
      </c>
      <c r="U517" s="167">
        <f t="shared" ref="U517:U580" si="183">IF(Q517=0,"－",Q517/T517*100)</f>
        <v>37.841668353917782</v>
      </c>
      <c r="V517" s="244"/>
    </row>
    <row r="518" spans="1:22" ht="13.5" customHeight="1" x14ac:dyDescent="0.2">
      <c r="A518" s="157"/>
      <c r="B518" s="146"/>
      <c r="C518" s="688"/>
      <c r="D518" s="153" t="s">
        <v>73</v>
      </c>
      <c r="E518" s="159">
        <v>9.1</v>
      </c>
      <c r="F518" s="159">
        <v>8.3000000000000007</v>
      </c>
      <c r="G518" s="159">
        <v>1.1000000000000001</v>
      </c>
      <c r="H518" s="159">
        <v>4.4000000000000004</v>
      </c>
      <c r="I518" s="159">
        <v>4.5</v>
      </c>
      <c r="J518" s="159">
        <v>1.7</v>
      </c>
      <c r="K518" s="192">
        <v>2.6</v>
      </c>
      <c r="L518" s="193">
        <v>1.9</v>
      </c>
      <c r="M518" s="192">
        <v>1</v>
      </c>
      <c r="N518" s="192">
        <v>0.5</v>
      </c>
      <c r="O518" s="192">
        <v>0.7</v>
      </c>
      <c r="P518" s="193">
        <v>1.3</v>
      </c>
      <c r="Q518" s="159">
        <f t="shared" si="181"/>
        <v>37.1</v>
      </c>
      <c r="R518" s="159">
        <v>28.799999999999997</v>
      </c>
      <c r="S518" s="252">
        <f t="shared" si="182"/>
        <v>128.81944444444446</v>
      </c>
      <c r="T518" s="159">
        <v>95.000000000000014</v>
      </c>
      <c r="U518" s="162">
        <f t="shared" si="183"/>
        <v>39.05263157894737</v>
      </c>
      <c r="V518" s="244"/>
    </row>
    <row r="519" spans="1:22" ht="13.5" customHeight="1" x14ac:dyDescent="0.2">
      <c r="A519" s="157" t="s">
        <v>350</v>
      </c>
      <c r="B519" s="146" t="s">
        <v>351</v>
      </c>
      <c r="C519" s="688"/>
      <c r="D519" s="153" t="s">
        <v>74</v>
      </c>
      <c r="E519" s="159">
        <f t="shared" ref="E519:P519" si="184">+E517-E518</f>
        <v>42.1</v>
      </c>
      <c r="F519" s="159">
        <f t="shared" si="184"/>
        <v>34.599999999999994</v>
      </c>
      <c r="G519" s="159">
        <f t="shared" si="184"/>
        <v>4.5</v>
      </c>
      <c r="H519" s="159">
        <f t="shared" si="184"/>
        <v>18.5</v>
      </c>
      <c r="I519" s="159">
        <f t="shared" si="184"/>
        <v>19.5</v>
      </c>
      <c r="J519" s="159">
        <f t="shared" si="184"/>
        <v>5.8</v>
      </c>
      <c r="K519" s="192">
        <f>+K517-K518</f>
        <v>10.6</v>
      </c>
      <c r="L519" s="193">
        <f t="shared" si="184"/>
        <v>6.7999999999999989</v>
      </c>
      <c r="M519" s="192">
        <f t="shared" si="184"/>
        <v>2.1</v>
      </c>
      <c r="N519" s="192">
        <f t="shared" si="184"/>
        <v>1.2</v>
      </c>
      <c r="O519" s="192">
        <f t="shared" si="184"/>
        <v>1.2</v>
      </c>
      <c r="P519" s="193">
        <f t="shared" si="184"/>
        <v>2.9000000000000004</v>
      </c>
      <c r="Q519" s="159">
        <f t="shared" si="181"/>
        <v>149.79999999999998</v>
      </c>
      <c r="R519" s="159">
        <v>107.49999999999999</v>
      </c>
      <c r="S519" s="252">
        <f t="shared" si="182"/>
        <v>139.34883720930233</v>
      </c>
      <c r="T519" s="159">
        <v>398.9</v>
      </c>
      <c r="U519" s="162">
        <f t="shared" si="183"/>
        <v>37.553271496615693</v>
      </c>
      <c r="V519" s="244"/>
    </row>
    <row r="520" spans="1:22" ht="13.5" customHeight="1" x14ac:dyDescent="0.2">
      <c r="A520" s="157"/>
      <c r="B520" s="146"/>
      <c r="C520" s="688"/>
      <c r="D520" s="153" t="s">
        <v>75</v>
      </c>
      <c r="E520" s="159">
        <f t="shared" ref="E520:P520" si="185">+E517-E521</f>
        <v>49.400000000000006</v>
      </c>
      <c r="F520" s="159">
        <f t="shared" si="185"/>
        <v>36.5</v>
      </c>
      <c r="G520" s="159">
        <f t="shared" si="185"/>
        <v>5</v>
      </c>
      <c r="H520" s="159">
        <f t="shared" si="185"/>
        <v>21.2</v>
      </c>
      <c r="I520" s="159">
        <f t="shared" si="185"/>
        <v>19.5</v>
      </c>
      <c r="J520" s="159">
        <f t="shared" si="185"/>
        <v>6.2</v>
      </c>
      <c r="K520" s="192">
        <f t="shared" si="185"/>
        <v>12.299999999999999</v>
      </c>
      <c r="L520" s="193">
        <f t="shared" si="185"/>
        <v>7.7999999999999989</v>
      </c>
      <c r="M520" s="192">
        <f t="shared" si="185"/>
        <v>1.4000000000000001</v>
      </c>
      <c r="N520" s="192">
        <f t="shared" si="185"/>
        <v>0.89999999999999991</v>
      </c>
      <c r="O520" s="192">
        <f t="shared" si="185"/>
        <v>1.7</v>
      </c>
      <c r="P520" s="193">
        <f t="shared" si="185"/>
        <v>3.5</v>
      </c>
      <c r="Q520" s="159">
        <f t="shared" si="181"/>
        <v>165.40000000000003</v>
      </c>
      <c r="R520" s="159">
        <v>118.99999999999999</v>
      </c>
      <c r="S520" s="252">
        <f t="shared" si="182"/>
        <v>138.99159663865549</v>
      </c>
      <c r="T520" s="159">
        <v>457.59999999999997</v>
      </c>
      <c r="U520" s="162">
        <f t="shared" si="183"/>
        <v>36.145104895104907</v>
      </c>
      <c r="V520" s="244"/>
    </row>
    <row r="521" spans="1:22" ht="13.5" customHeight="1" x14ac:dyDescent="0.2">
      <c r="A521" s="157"/>
      <c r="B521" s="146"/>
      <c r="C521" s="688"/>
      <c r="D521" s="153" t="s">
        <v>76</v>
      </c>
      <c r="E521" s="159">
        <v>1.8</v>
      </c>
      <c r="F521" s="159">
        <v>6.4</v>
      </c>
      <c r="G521" s="159">
        <v>0.6</v>
      </c>
      <c r="H521" s="159">
        <v>1.7</v>
      </c>
      <c r="I521" s="159">
        <v>4.5</v>
      </c>
      <c r="J521" s="159">
        <v>1.3</v>
      </c>
      <c r="K521" s="192">
        <v>0.9</v>
      </c>
      <c r="L521" s="193">
        <v>0.9</v>
      </c>
      <c r="M521" s="192">
        <v>1.7</v>
      </c>
      <c r="N521" s="192">
        <v>0.8</v>
      </c>
      <c r="O521" s="192">
        <v>0.2</v>
      </c>
      <c r="P521" s="193">
        <v>0.7</v>
      </c>
      <c r="Q521" s="159">
        <f t="shared" si="181"/>
        <v>21.499999999999996</v>
      </c>
      <c r="R521" s="159">
        <v>17.299999999999997</v>
      </c>
      <c r="S521" s="252">
        <f t="shared" si="182"/>
        <v>124.27745664739885</v>
      </c>
      <c r="T521" s="159">
        <v>36.300000000000004</v>
      </c>
      <c r="U521" s="162">
        <f t="shared" si="183"/>
        <v>59.228650137741035</v>
      </c>
      <c r="V521" s="244"/>
    </row>
    <row r="522" spans="1:22" ht="13.5" customHeight="1" thickBot="1" x14ac:dyDescent="0.25">
      <c r="A522" s="157"/>
      <c r="B522" s="146"/>
      <c r="C522" s="689"/>
      <c r="D522" s="155" t="s">
        <v>77</v>
      </c>
      <c r="E522" s="160">
        <v>2.1</v>
      </c>
      <c r="F522" s="160">
        <v>7.6</v>
      </c>
      <c r="G522" s="160">
        <v>1</v>
      </c>
      <c r="H522" s="160">
        <v>2</v>
      </c>
      <c r="I522" s="160">
        <v>5.7</v>
      </c>
      <c r="J522" s="160">
        <v>1.5</v>
      </c>
      <c r="K522" s="194">
        <v>1.1000000000000001</v>
      </c>
      <c r="L522" s="195">
        <v>1.9</v>
      </c>
      <c r="M522" s="194">
        <v>5.2</v>
      </c>
      <c r="N522" s="194">
        <v>2.6</v>
      </c>
      <c r="O522" s="194">
        <v>0.3</v>
      </c>
      <c r="P522" s="195">
        <v>1.1000000000000001</v>
      </c>
      <c r="Q522" s="160">
        <f t="shared" si="181"/>
        <v>32.1</v>
      </c>
      <c r="R522" s="160">
        <v>24.5</v>
      </c>
      <c r="S522" s="327">
        <f t="shared" si="182"/>
        <v>131.02040816326533</v>
      </c>
      <c r="T522" s="160">
        <v>47.6</v>
      </c>
      <c r="U522" s="168">
        <f t="shared" si="183"/>
        <v>67.436974789915965</v>
      </c>
      <c r="V522" s="244"/>
    </row>
    <row r="523" spans="1:22" ht="13.5" customHeight="1" x14ac:dyDescent="0.2">
      <c r="A523" s="157"/>
      <c r="B523" s="146"/>
      <c r="C523" s="687" t="s">
        <v>80</v>
      </c>
      <c r="D523" s="151" t="s">
        <v>72</v>
      </c>
      <c r="E523" s="158">
        <v>6.4</v>
      </c>
      <c r="F523" s="158">
        <v>7.1</v>
      </c>
      <c r="G523" s="158">
        <v>2.8</v>
      </c>
      <c r="H523" s="158">
        <v>8.6</v>
      </c>
      <c r="I523" s="158">
        <v>9.5</v>
      </c>
      <c r="J523" s="158">
        <v>6.2</v>
      </c>
      <c r="K523" s="158">
        <v>5.6</v>
      </c>
      <c r="L523" s="158">
        <v>4.0999999999999996</v>
      </c>
      <c r="M523" s="158">
        <v>2.7</v>
      </c>
      <c r="N523" s="158">
        <v>1.8</v>
      </c>
      <c r="O523" s="158">
        <v>1.9</v>
      </c>
      <c r="P523" s="158">
        <v>2.9</v>
      </c>
      <c r="Q523" s="158">
        <f t="shared" si="181"/>
        <v>59.6</v>
      </c>
      <c r="R523" s="158">
        <v>63.599999999999994</v>
      </c>
      <c r="S523" s="251">
        <f t="shared" si="182"/>
        <v>93.710691823899381</v>
      </c>
      <c r="T523" s="158">
        <v>89</v>
      </c>
      <c r="U523" s="167">
        <f t="shared" si="183"/>
        <v>66.966292134831463</v>
      </c>
      <c r="V523" s="244"/>
    </row>
    <row r="524" spans="1:22" ht="13.5" customHeight="1" x14ac:dyDescent="0.2">
      <c r="A524" s="157"/>
      <c r="B524" s="146"/>
      <c r="C524" s="688"/>
      <c r="D524" s="153" t="s">
        <v>73</v>
      </c>
      <c r="E524" s="159">
        <v>0.5</v>
      </c>
      <c r="F524" s="159">
        <v>0.5</v>
      </c>
      <c r="G524" s="159">
        <v>0.2</v>
      </c>
      <c r="H524" s="159">
        <v>0.7</v>
      </c>
      <c r="I524" s="159">
        <v>0.8</v>
      </c>
      <c r="J524" s="159">
        <v>0.5</v>
      </c>
      <c r="K524" s="192">
        <v>0.5</v>
      </c>
      <c r="L524" s="193">
        <v>0.4</v>
      </c>
      <c r="M524" s="192">
        <v>0.2</v>
      </c>
      <c r="N524" s="192">
        <v>0.2</v>
      </c>
      <c r="O524" s="192">
        <v>0.2</v>
      </c>
      <c r="P524" s="193">
        <v>0.3</v>
      </c>
      <c r="Q524" s="159">
        <f t="shared" si="181"/>
        <v>5.0000000000000009</v>
      </c>
      <c r="R524" s="159">
        <v>5.6</v>
      </c>
      <c r="S524" s="252">
        <f t="shared" si="182"/>
        <v>89.285714285714306</v>
      </c>
      <c r="T524" s="159">
        <v>7.7</v>
      </c>
      <c r="U524" s="162">
        <f t="shared" si="183"/>
        <v>64.935064935064943</v>
      </c>
      <c r="V524" s="244"/>
    </row>
    <row r="525" spans="1:22" ht="13.5" customHeight="1" x14ac:dyDescent="0.2">
      <c r="A525" s="157"/>
      <c r="B525" s="146"/>
      <c r="C525" s="688"/>
      <c r="D525" s="153" t="s">
        <v>74</v>
      </c>
      <c r="E525" s="159">
        <f t="shared" ref="E525:P525" si="186">+E523-E524</f>
        <v>5.9</v>
      </c>
      <c r="F525" s="159">
        <f t="shared" si="186"/>
        <v>6.6</v>
      </c>
      <c r="G525" s="159">
        <f t="shared" si="186"/>
        <v>2.5999999999999996</v>
      </c>
      <c r="H525" s="159">
        <f t="shared" si="186"/>
        <v>7.8999999999999995</v>
      </c>
      <c r="I525" s="159">
        <f t="shared" si="186"/>
        <v>8.6999999999999993</v>
      </c>
      <c r="J525" s="159">
        <f t="shared" si="186"/>
        <v>5.7</v>
      </c>
      <c r="K525" s="192">
        <f t="shared" si="186"/>
        <v>5.0999999999999996</v>
      </c>
      <c r="L525" s="193">
        <f t="shared" si="186"/>
        <v>3.6999999999999997</v>
      </c>
      <c r="M525" s="192">
        <f t="shared" si="186"/>
        <v>2.5</v>
      </c>
      <c r="N525" s="192">
        <f t="shared" si="186"/>
        <v>1.6</v>
      </c>
      <c r="O525" s="192">
        <f t="shared" si="186"/>
        <v>1.7</v>
      </c>
      <c r="P525" s="193">
        <f t="shared" si="186"/>
        <v>2.6</v>
      </c>
      <c r="Q525" s="159">
        <f t="shared" si="181"/>
        <v>54.600000000000009</v>
      </c>
      <c r="R525" s="159">
        <v>58.000000000000007</v>
      </c>
      <c r="S525" s="252">
        <f t="shared" si="182"/>
        <v>94.137931034482762</v>
      </c>
      <c r="T525" s="159">
        <v>81.3</v>
      </c>
      <c r="U525" s="162">
        <f t="shared" si="183"/>
        <v>67.158671586715883</v>
      </c>
      <c r="V525" s="244"/>
    </row>
    <row r="526" spans="1:22" ht="13.5" customHeight="1" x14ac:dyDescent="0.2">
      <c r="A526" s="157"/>
      <c r="B526" s="146"/>
      <c r="C526" s="688"/>
      <c r="D526" s="153" t="s">
        <v>75</v>
      </c>
      <c r="E526" s="159">
        <f t="shared" ref="E526:P526" si="187">+E523-E527</f>
        <v>6.2</v>
      </c>
      <c r="F526" s="159">
        <f t="shared" si="187"/>
        <v>6.8999999999999995</v>
      </c>
      <c r="G526" s="159">
        <f t="shared" si="187"/>
        <v>2.6999999999999997</v>
      </c>
      <c r="H526" s="159">
        <f t="shared" si="187"/>
        <v>8.2999999999999989</v>
      </c>
      <c r="I526" s="159">
        <f t="shared" si="187"/>
        <v>9.1999999999999993</v>
      </c>
      <c r="J526" s="159">
        <f t="shared" si="187"/>
        <v>6</v>
      </c>
      <c r="K526" s="192">
        <f t="shared" si="187"/>
        <v>5.3999999999999995</v>
      </c>
      <c r="L526" s="193">
        <f t="shared" si="187"/>
        <v>3.9999999999999996</v>
      </c>
      <c r="M526" s="192">
        <f t="shared" si="187"/>
        <v>2.6</v>
      </c>
      <c r="N526" s="192">
        <f t="shared" si="187"/>
        <v>1.7</v>
      </c>
      <c r="O526" s="192">
        <f t="shared" si="187"/>
        <v>1.7999999999999998</v>
      </c>
      <c r="P526" s="193">
        <f t="shared" si="187"/>
        <v>2.8</v>
      </c>
      <c r="Q526" s="159">
        <f t="shared" si="181"/>
        <v>57.599999999999994</v>
      </c>
      <c r="R526" s="159">
        <v>61.599999999999994</v>
      </c>
      <c r="S526" s="252">
        <f t="shared" si="182"/>
        <v>93.506493506493499</v>
      </c>
      <c r="T526" s="159">
        <v>86.199999999999989</v>
      </c>
      <c r="U526" s="162">
        <f t="shared" si="183"/>
        <v>66.821345707656604</v>
      </c>
      <c r="V526" s="244"/>
    </row>
    <row r="527" spans="1:22" ht="13.5" customHeight="1" x14ac:dyDescent="0.2">
      <c r="A527" s="157"/>
      <c r="B527" s="146"/>
      <c r="C527" s="688"/>
      <c r="D527" s="153" t="s">
        <v>76</v>
      </c>
      <c r="E527" s="159">
        <v>0.2</v>
      </c>
      <c r="F527" s="159">
        <v>0.2</v>
      </c>
      <c r="G527" s="159">
        <v>0.1</v>
      </c>
      <c r="H527" s="159">
        <v>0.3</v>
      </c>
      <c r="I527" s="159">
        <v>0.3</v>
      </c>
      <c r="J527" s="159">
        <v>0.2</v>
      </c>
      <c r="K527" s="192">
        <v>0.2</v>
      </c>
      <c r="L527" s="193">
        <v>0.1</v>
      </c>
      <c r="M527" s="192">
        <v>0.1</v>
      </c>
      <c r="N527" s="192">
        <v>0.1</v>
      </c>
      <c r="O527" s="192">
        <v>0.1</v>
      </c>
      <c r="P527" s="193">
        <v>0.1</v>
      </c>
      <c r="Q527" s="159">
        <f t="shared" si="181"/>
        <v>2.0000000000000004</v>
      </c>
      <c r="R527" s="159">
        <v>2.0000000000000004</v>
      </c>
      <c r="S527" s="252">
        <f t="shared" si="182"/>
        <v>100</v>
      </c>
      <c r="T527" s="159">
        <v>2.8000000000000003</v>
      </c>
      <c r="U527" s="162">
        <f t="shared" si="183"/>
        <v>71.428571428571445</v>
      </c>
      <c r="V527" s="244"/>
    </row>
    <row r="528" spans="1:22" ht="13.5" customHeight="1" thickBot="1" x14ac:dyDescent="0.25">
      <c r="A528" s="157"/>
      <c r="B528" s="146"/>
      <c r="C528" s="689"/>
      <c r="D528" s="155" t="s">
        <v>77</v>
      </c>
      <c r="E528" s="160">
        <v>0.2</v>
      </c>
      <c r="F528" s="160">
        <v>0.2</v>
      </c>
      <c r="G528" s="160">
        <v>0.1</v>
      </c>
      <c r="H528" s="160">
        <v>0.3</v>
      </c>
      <c r="I528" s="160">
        <v>0.3</v>
      </c>
      <c r="J528" s="160">
        <v>0.2</v>
      </c>
      <c r="K528" s="194">
        <v>0.2</v>
      </c>
      <c r="L528" s="195">
        <v>0.1</v>
      </c>
      <c r="M528" s="194">
        <v>0.1</v>
      </c>
      <c r="N528" s="194">
        <v>0.1</v>
      </c>
      <c r="O528" s="194">
        <v>0.1</v>
      </c>
      <c r="P528" s="195">
        <v>0.1</v>
      </c>
      <c r="Q528" s="160">
        <f t="shared" si="181"/>
        <v>2.0000000000000004</v>
      </c>
      <c r="R528" s="160">
        <v>2.0000000000000004</v>
      </c>
      <c r="S528" s="327">
        <f t="shared" si="182"/>
        <v>100</v>
      </c>
      <c r="T528" s="160">
        <v>2.8000000000000003</v>
      </c>
      <c r="U528" s="168">
        <f t="shared" si="183"/>
        <v>71.428571428571445</v>
      </c>
      <c r="V528" s="244"/>
    </row>
    <row r="529" spans="1:22" ht="13.5" customHeight="1" x14ac:dyDescent="0.2">
      <c r="A529" s="157"/>
      <c r="B529" s="146"/>
      <c r="C529" s="687" t="s">
        <v>81</v>
      </c>
      <c r="D529" s="151" t="s">
        <v>72</v>
      </c>
      <c r="E529" s="158">
        <v>11.9</v>
      </c>
      <c r="F529" s="158">
        <v>11.7</v>
      </c>
      <c r="G529" s="158">
        <v>7</v>
      </c>
      <c r="H529" s="158">
        <v>11.3</v>
      </c>
      <c r="I529" s="158">
        <v>12.4</v>
      </c>
      <c r="J529" s="158">
        <v>10.9</v>
      </c>
      <c r="K529" s="158">
        <v>10.6</v>
      </c>
      <c r="L529" s="158">
        <v>7.1</v>
      </c>
      <c r="M529" s="158">
        <v>5.4</v>
      </c>
      <c r="N529" s="158">
        <v>3.6</v>
      </c>
      <c r="O529" s="158">
        <v>5.7</v>
      </c>
      <c r="P529" s="158">
        <v>6.5</v>
      </c>
      <c r="Q529" s="158">
        <f t="shared" si="181"/>
        <v>104.1</v>
      </c>
      <c r="R529" s="158">
        <v>88.59999999999998</v>
      </c>
      <c r="S529" s="251">
        <f t="shared" si="182"/>
        <v>117.49435665914223</v>
      </c>
      <c r="T529" s="158">
        <v>147.1</v>
      </c>
      <c r="U529" s="167">
        <f t="shared" si="183"/>
        <v>70.768184908225692</v>
      </c>
      <c r="V529" s="244"/>
    </row>
    <row r="530" spans="1:22" ht="13.5" customHeight="1" x14ac:dyDescent="0.2">
      <c r="A530" s="157"/>
      <c r="B530" s="146"/>
      <c r="C530" s="688"/>
      <c r="D530" s="153" t="s">
        <v>73</v>
      </c>
      <c r="E530" s="159">
        <v>5.3</v>
      </c>
      <c r="F530" s="159">
        <v>5.3</v>
      </c>
      <c r="G530" s="159">
        <v>2.1</v>
      </c>
      <c r="H530" s="159">
        <v>3.4</v>
      </c>
      <c r="I530" s="159">
        <v>5.6</v>
      </c>
      <c r="J530" s="159">
        <v>4.4000000000000004</v>
      </c>
      <c r="K530" s="192">
        <v>0.5</v>
      </c>
      <c r="L530" s="193">
        <v>0.4</v>
      </c>
      <c r="M530" s="192">
        <v>0.3</v>
      </c>
      <c r="N530" s="192">
        <v>0.2</v>
      </c>
      <c r="O530" s="192">
        <v>0.6</v>
      </c>
      <c r="P530" s="193">
        <v>0.6</v>
      </c>
      <c r="Q530" s="159">
        <f t="shared" si="181"/>
        <v>28.699999999999996</v>
      </c>
      <c r="R530" s="159">
        <v>22.7</v>
      </c>
      <c r="S530" s="252">
        <f t="shared" si="182"/>
        <v>126.43171806167399</v>
      </c>
      <c r="T530" s="159">
        <v>46.7</v>
      </c>
      <c r="U530" s="162">
        <f t="shared" si="183"/>
        <v>61.456102783725896</v>
      </c>
      <c r="V530" s="244"/>
    </row>
    <row r="531" spans="1:22" ht="13.5" customHeight="1" x14ac:dyDescent="0.2">
      <c r="A531" s="157"/>
      <c r="B531" s="146"/>
      <c r="C531" s="688"/>
      <c r="D531" s="153" t="s">
        <v>74</v>
      </c>
      <c r="E531" s="159">
        <f t="shared" ref="E531:P531" si="188">+E529-E530</f>
        <v>6.6000000000000005</v>
      </c>
      <c r="F531" s="159">
        <f t="shared" si="188"/>
        <v>6.3999999999999995</v>
      </c>
      <c r="G531" s="159">
        <f t="shared" si="188"/>
        <v>4.9000000000000004</v>
      </c>
      <c r="H531" s="159">
        <f t="shared" si="188"/>
        <v>7.9</v>
      </c>
      <c r="I531" s="159">
        <f t="shared" si="188"/>
        <v>6.8000000000000007</v>
      </c>
      <c r="J531" s="159">
        <f t="shared" si="188"/>
        <v>6.5</v>
      </c>
      <c r="K531" s="192">
        <f t="shared" si="188"/>
        <v>10.1</v>
      </c>
      <c r="L531" s="193">
        <f t="shared" si="188"/>
        <v>6.6999999999999993</v>
      </c>
      <c r="M531" s="192">
        <f t="shared" si="188"/>
        <v>5.1000000000000005</v>
      </c>
      <c r="N531" s="192">
        <f t="shared" si="188"/>
        <v>3.4</v>
      </c>
      <c r="O531" s="192">
        <f t="shared" si="188"/>
        <v>5.1000000000000005</v>
      </c>
      <c r="P531" s="193">
        <f t="shared" si="188"/>
        <v>5.9</v>
      </c>
      <c r="Q531" s="159">
        <f t="shared" si="181"/>
        <v>75.399999999999991</v>
      </c>
      <c r="R531" s="159">
        <v>65.899999999999991</v>
      </c>
      <c r="S531" s="252">
        <f t="shared" si="182"/>
        <v>114.41578148710167</v>
      </c>
      <c r="T531" s="159">
        <v>100.39999999999999</v>
      </c>
      <c r="U531" s="162">
        <f t="shared" si="183"/>
        <v>75.099601593625493</v>
      </c>
      <c r="V531" s="244"/>
    </row>
    <row r="532" spans="1:22" ht="13.5" customHeight="1" x14ac:dyDescent="0.2">
      <c r="A532" s="157"/>
      <c r="B532" s="146"/>
      <c r="C532" s="688"/>
      <c r="D532" s="153" t="s">
        <v>75</v>
      </c>
      <c r="E532" s="159">
        <f t="shared" ref="E532:P532" si="189">+E529-E533</f>
        <v>10.5</v>
      </c>
      <c r="F532" s="159">
        <f t="shared" si="189"/>
        <v>10.5</v>
      </c>
      <c r="G532" s="159">
        <f t="shared" si="189"/>
        <v>6.3</v>
      </c>
      <c r="H532" s="159">
        <f t="shared" si="189"/>
        <v>10.200000000000001</v>
      </c>
      <c r="I532" s="159">
        <f t="shared" si="189"/>
        <v>11.700000000000001</v>
      </c>
      <c r="J532" s="159">
        <f t="shared" si="189"/>
        <v>9.8000000000000007</v>
      </c>
      <c r="K532" s="192">
        <f t="shared" si="189"/>
        <v>9.5</v>
      </c>
      <c r="L532" s="193">
        <f t="shared" si="189"/>
        <v>6.3999999999999995</v>
      </c>
      <c r="M532" s="192">
        <f t="shared" si="189"/>
        <v>5.1000000000000005</v>
      </c>
      <c r="N532" s="192">
        <f t="shared" si="189"/>
        <v>3.4</v>
      </c>
      <c r="O532" s="192">
        <f t="shared" si="189"/>
        <v>4.8</v>
      </c>
      <c r="P532" s="193">
        <f t="shared" si="189"/>
        <v>5.9</v>
      </c>
      <c r="Q532" s="159">
        <f t="shared" si="181"/>
        <v>94.100000000000009</v>
      </c>
      <c r="R532" s="159">
        <v>80.300000000000011</v>
      </c>
      <c r="S532" s="252">
        <f t="shared" si="182"/>
        <v>117.18555417185554</v>
      </c>
      <c r="T532" s="159">
        <v>132.79999999999998</v>
      </c>
      <c r="U532" s="162">
        <f t="shared" si="183"/>
        <v>70.85843373493978</v>
      </c>
      <c r="V532" s="244"/>
    </row>
    <row r="533" spans="1:22" ht="13.5" customHeight="1" x14ac:dyDescent="0.2">
      <c r="A533" s="157"/>
      <c r="B533" s="146"/>
      <c r="C533" s="688"/>
      <c r="D533" s="153" t="s">
        <v>76</v>
      </c>
      <c r="E533" s="159">
        <v>1.4</v>
      </c>
      <c r="F533" s="159">
        <v>1.2</v>
      </c>
      <c r="G533" s="159">
        <v>0.7</v>
      </c>
      <c r="H533" s="159">
        <v>1.1000000000000001</v>
      </c>
      <c r="I533" s="159">
        <v>0.7</v>
      </c>
      <c r="J533" s="159">
        <v>1.1000000000000001</v>
      </c>
      <c r="K533" s="192">
        <v>1.1000000000000001</v>
      </c>
      <c r="L533" s="193">
        <v>0.7</v>
      </c>
      <c r="M533" s="192">
        <v>0.3</v>
      </c>
      <c r="N533" s="192">
        <v>0.2</v>
      </c>
      <c r="O533" s="192">
        <v>0.9</v>
      </c>
      <c r="P533" s="193">
        <v>0.6</v>
      </c>
      <c r="Q533" s="159">
        <f t="shared" si="181"/>
        <v>10</v>
      </c>
      <c r="R533" s="159">
        <v>8.3000000000000007</v>
      </c>
      <c r="S533" s="252">
        <f t="shared" si="182"/>
        <v>120.48192771084337</v>
      </c>
      <c r="T533" s="159">
        <v>14.299999999999999</v>
      </c>
      <c r="U533" s="162">
        <f t="shared" si="183"/>
        <v>69.930069930069934</v>
      </c>
      <c r="V533" s="244"/>
    </row>
    <row r="534" spans="1:22" ht="13.5" customHeight="1" thickBot="1" x14ac:dyDescent="0.25">
      <c r="A534" s="157"/>
      <c r="B534" s="146"/>
      <c r="C534" s="689"/>
      <c r="D534" s="155" t="s">
        <v>77</v>
      </c>
      <c r="E534" s="160">
        <v>1.4</v>
      </c>
      <c r="F534" s="160">
        <v>1.2</v>
      </c>
      <c r="G534" s="160">
        <v>0.7</v>
      </c>
      <c r="H534" s="160">
        <v>1.1000000000000001</v>
      </c>
      <c r="I534" s="160">
        <v>0.7</v>
      </c>
      <c r="J534" s="160">
        <v>1.1000000000000001</v>
      </c>
      <c r="K534" s="194">
        <v>1.1000000000000001</v>
      </c>
      <c r="L534" s="195">
        <v>0.7</v>
      </c>
      <c r="M534" s="194">
        <v>0.3</v>
      </c>
      <c r="N534" s="194">
        <v>0.2</v>
      </c>
      <c r="O534" s="194">
        <v>0.9</v>
      </c>
      <c r="P534" s="195">
        <v>0.6</v>
      </c>
      <c r="Q534" s="160">
        <f t="shared" si="181"/>
        <v>10</v>
      </c>
      <c r="R534" s="160">
        <v>8.3000000000000007</v>
      </c>
      <c r="S534" s="327">
        <f t="shared" si="182"/>
        <v>120.48192771084337</v>
      </c>
      <c r="T534" s="160">
        <v>14.299999999999999</v>
      </c>
      <c r="U534" s="168">
        <f t="shared" si="183"/>
        <v>69.930069930069934</v>
      </c>
      <c r="V534" s="244"/>
    </row>
    <row r="535" spans="1:22" ht="13.5" customHeight="1" x14ac:dyDescent="0.2">
      <c r="A535" s="157"/>
      <c r="B535" s="146"/>
      <c r="C535" s="687" t="s">
        <v>82</v>
      </c>
      <c r="D535" s="151" t="s">
        <v>72</v>
      </c>
      <c r="E535" s="158">
        <v>51</v>
      </c>
      <c r="F535" s="158">
        <v>62.8</v>
      </c>
      <c r="G535" s="158">
        <v>36.5</v>
      </c>
      <c r="H535" s="158">
        <v>53.7</v>
      </c>
      <c r="I535" s="158">
        <v>60</v>
      </c>
      <c r="J535" s="158">
        <v>41.5</v>
      </c>
      <c r="K535" s="158">
        <v>47.9</v>
      </c>
      <c r="L535" s="158">
        <v>32.9</v>
      </c>
      <c r="M535" s="158">
        <v>26.8</v>
      </c>
      <c r="N535" s="158">
        <v>27.1</v>
      </c>
      <c r="O535" s="158">
        <v>22.3</v>
      </c>
      <c r="P535" s="158">
        <v>42.5</v>
      </c>
      <c r="Q535" s="158">
        <f t="shared" si="181"/>
        <v>505</v>
      </c>
      <c r="R535" s="158">
        <v>434.6</v>
      </c>
      <c r="S535" s="251">
        <f t="shared" si="182"/>
        <v>116.19880349746894</v>
      </c>
      <c r="T535" s="158">
        <v>605.89999999999986</v>
      </c>
      <c r="U535" s="167">
        <f t="shared" si="183"/>
        <v>83.347086978049205</v>
      </c>
      <c r="V535" s="244"/>
    </row>
    <row r="536" spans="1:22" ht="13.5" customHeight="1" x14ac:dyDescent="0.2">
      <c r="A536" s="157"/>
      <c r="B536" s="146"/>
      <c r="C536" s="688"/>
      <c r="D536" s="153" t="s">
        <v>73</v>
      </c>
      <c r="E536" s="159">
        <v>8</v>
      </c>
      <c r="F536" s="159">
        <v>9.6</v>
      </c>
      <c r="G536" s="159">
        <v>5.6</v>
      </c>
      <c r="H536" s="159">
        <v>8.4</v>
      </c>
      <c r="I536" s="159">
        <v>9.5</v>
      </c>
      <c r="J536" s="159">
        <v>6.1</v>
      </c>
      <c r="K536" s="192">
        <v>7.6</v>
      </c>
      <c r="L536" s="193">
        <v>4.9000000000000004</v>
      </c>
      <c r="M536" s="192">
        <v>3.8</v>
      </c>
      <c r="N536" s="192">
        <v>3.8</v>
      </c>
      <c r="O536" s="192">
        <v>3.1</v>
      </c>
      <c r="P536" s="193">
        <v>6.2</v>
      </c>
      <c r="Q536" s="159">
        <f t="shared" si="181"/>
        <v>76.599999999999994</v>
      </c>
      <c r="R536" s="159">
        <v>73.8</v>
      </c>
      <c r="S536" s="252">
        <f t="shared" si="182"/>
        <v>103.7940379403794</v>
      </c>
      <c r="T536" s="159">
        <v>115.7</v>
      </c>
      <c r="U536" s="162">
        <f t="shared" si="183"/>
        <v>66.2057044079516</v>
      </c>
      <c r="V536" s="244"/>
    </row>
    <row r="537" spans="1:22" ht="13.5" customHeight="1" x14ac:dyDescent="0.2">
      <c r="A537" s="157"/>
      <c r="B537" s="161"/>
      <c r="C537" s="688"/>
      <c r="D537" s="153" t="s">
        <v>74</v>
      </c>
      <c r="E537" s="159">
        <f t="shared" ref="E537:P537" si="190">+E535-E536</f>
        <v>43</v>
      </c>
      <c r="F537" s="159">
        <f t="shared" si="190"/>
        <v>53.199999999999996</v>
      </c>
      <c r="G537" s="159">
        <f t="shared" si="190"/>
        <v>30.9</v>
      </c>
      <c r="H537" s="159">
        <f t="shared" si="190"/>
        <v>45.300000000000004</v>
      </c>
      <c r="I537" s="159">
        <v>50.5</v>
      </c>
      <c r="J537" s="159">
        <f t="shared" si="190"/>
        <v>35.4</v>
      </c>
      <c r="K537" s="192">
        <f t="shared" si="190"/>
        <v>40.299999999999997</v>
      </c>
      <c r="L537" s="193">
        <f t="shared" si="190"/>
        <v>28</v>
      </c>
      <c r="M537" s="192">
        <f t="shared" si="190"/>
        <v>23</v>
      </c>
      <c r="N537" s="192">
        <f t="shared" si="190"/>
        <v>23.3</v>
      </c>
      <c r="O537" s="192">
        <f t="shared" si="190"/>
        <v>19.2</v>
      </c>
      <c r="P537" s="193">
        <f t="shared" si="190"/>
        <v>36.299999999999997</v>
      </c>
      <c r="Q537" s="159">
        <f t="shared" si="181"/>
        <v>428.40000000000003</v>
      </c>
      <c r="R537" s="159">
        <v>360.79999999999995</v>
      </c>
      <c r="S537" s="252">
        <f t="shared" si="182"/>
        <v>118.73614190687366</v>
      </c>
      <c r="T537" s="159">
        <v>490.2</v>
      </c>
      <c r="U537" s="162">
        <f t="shared" si="183"/>
        <v>87.392900856793148</v>
      </c>
      <c r="V537" s="244"/>
    </row>
    <row r="538" spans="1:22" ht="13.5" customHeight="1" x14ac:dyDescent="0.2">
      <c r="A538" s="157"/>
      <c r="B538" s="161"/>
      <c r="C538" s="688"/>
      <c r="D538" s="153" t="s">
        <v>75</v>
      </c>
      <c r="E538" s="159">
        <f t="shared" ref="E538:P538" si="191">+E535-E539</f>
        <v>50.7</v>
      </c>
      <c r="F538" s="159">
        <f t="shared" si="191"/>
        <v>62.3</v>
      </c>
      <c r="G538" s="159">
        <f t="shared" si="191"/>
        <v>36.200000000000003</v>
      </c>
      <c r="H538" s="159">
        <f t="shared" si="191"/>
        <v>53.1</v>
      </c>
      <c r="I538" s="159">
        <v>59.5</v>
      </c>
      <c r="J538" s="159">
        <f t="shared" si="191"/>
        <v>41.3</v>
      </c>
      <c r="K538" s="192">
        <f t="shared" si="191"/>
        <v>47.699999999999996</v>
      </c>
      <c r="L538" s="193">
        <f t="shared" si="191"/>
        <v>32.799999999999997</v>
      </c>
      <c r="M538" s="192">
        <f t="shared" si="191"/>
        <v>26.6</v>
      </c>
      <c r="N538" s="192">
        <f t="shared" si="191"/>
        <v>27</v>
      </c>
      <c r="O538" s="192">
        <f t="shared" si="191"/>
        <v>22.2</v>
      </c>
      <c r="P538" s="193">
        <f t="shared" si="191"/>
        <v>42.4</v>
      </c>
      <c r="Q538" s="159">
        <f t="shared" si="181"/>
        <v>501.79999999999995</v>
      </c>
      <c r="R538" s="159">
        <v>430.70000000000005</v>
      </c>
      <c r="S538" s="252">
        <f t="shared" si="182"/>
        <v>116.50801021592754</v>
      </c>
      <c r="T538" s="159">
        <v>596</v>
      </c>
      <c r="U538" s="162">
        <f t="shared" si="183"/>
        <v>84.194630872483216</v>
      </c>
      <c r="V538" s="244"/>
    </row>
    <row r="539" spans="1:22" ht="13.5" customHeight="1" x14ac:dyDescent="0.2">
      <c r="A539" s="157"/>
      <c r="B539" s="161"/>
      <c r="C539" s="688"/>
      <c r="D539" s="153" t="s">
        <v>76</v>
      </c>
      <c r="E539" s="159">
        <v>0.3</v>
      </c>
      <c r="F539" s="159">
        <v>0.5</v>
      </c>
      <c r="G539" s="159">
        <v>0.3</v>
      </c>
      <c r="H539" s="159">
        <v>0.6</v>
      </c>
      <c r="I539" s="159">
        <v>0.5</v>
      </c>
      <c r="J539" s="159">
        <v>0.2</v>
      </c>
      <c r="K539" s="192">
        <v>0.2</v>
      </c>
      <c r="L539" s="193">
        <v>0.1</v>
      </c>
      <c r="M539" s="192">
        <v>0.2</v>
      </c>
      <c r="N539" s="192">
        <v>0.1</v>
      </c>
      <c r="O539" s="192">
        <v>0.1</v>
      </c>
      <c r="P539" s="193">
        <v>0.1</v>
      </c>
      <c r="Q539" s="159">
        <f t="shared" si="181"/>
        <v>3.2000000000000011</v>
      </c>
      <c r="R539" s="159">
        <v>3.9000000000000004</v>
      </c>
      <c r="S539" s="252">
        <f t="shared" si="182"/>
        <v>82.051282051282072</v>
      </c>
      <c r="T539" s="159">
        <v>9.9000000000000021</v>
      </c>
      <c r="U539" s="162">
        <f t="shared" si="183"/>
        <v>32.323232323232325</v>
      </c>
      <c r="V539" s="244"/>
    </row>
    <row r="540" spans="1:22" ht="13.5" customHeight="1" thickBot="1" x14ac:dyDescent="0.25">
      <c r="A540" s="157"/>
      <c r="B540" s="161"/>
      <c r="C540" s="689"/>
      <c r="D540" s="155" t="s">
        <v>77</v>
      </c>
      <c r="E540" s="160">
        <v>0.4</v>
      </c>
      <c r="F540" s="160">
        <v>0.9</v>
      </c>
      <c r="G540" s="160">
        <v>0.5</v>
      </c>
      <c r="H540" s="160">
        <v>1</v>
      </c>
      <c r="I540" s="160">
        <v>0.7</v>
      </c>
      <c r="J540" s="160">
        <v>0.3</v>
      </c>
      <c r="K540" s="194">
        <v>0.3</v>
      </c>
      <c r="L540" s="195">
        <v>0.3</v>
      </c>
      <c r="M540" s="194">
        <v>0.4</v>
      </c>
      <c r="N540" s="194">
        <v>0.2</v>
      </c>
      <c r="O540" s="194">
        <v>0.1</v>
      </c>
      <c r="P540" s="195">
        <v>0.2</v>
      </c>
      <c r="Q540" s="160">
        <f t="shared" si="181"/>
        <v>5.3</v>
      </c>
      <c r="R540" s="160">
        <v>6.1</v>
      </c>
      <c r="S540" s="327">
        <f t="shared" si="182"/>
        <v>86.885245901639351</v>
      </c>
      <c r="T540" s="160">
        <v>16.299999999999997</v>
      </c>
      <c r="U540" s="168">
        <f t="shared" si="183"/>
        <v>32.515337423312893</v>
      </c>
      <c r="V540" s="244"/>
    </row>
    <row r="541" spans="1:22" ht="13.5" customHeight="1" x14ac:dyDescent="0.2">
      <c r="A541" s="157"/>
      <c r="B541" s="161"/>
      <c r="C541" s="687" t="s">
        <v>83</v>
      </c>
      <c r="D541" s="151" t="s">
        <v>72</v>
      </c>
      <c r="E541" s="158">
        <v>110.8</v>
      </c>
      <c r="F541" s="158">
        <v>129.9</v>
      </c>
      <c r="G541" s="158">
        <v>92.7</v>
      </c>
      <c r="H541" s="158">
        <v>146</v>
      </c>
      <c r="I541" s="158">
        <v>176.8</v>
      </c>
      <c r="J541" s="158">
        <v>136.30000000000001</v>
      </c>
      <c r="K541" s="158">
        <v>186.2</v>
      </c>
      <c r="L541" s="158">
        <v>118.9</v>
      </c>
      <c r="M541" s="158">
        <v>87.8</v>
      </c>
      <c r="N541" s="158">
        <v>69.900000000000006</v>
      </c>
      <c r="O541" s="158">
        <v>62.6</v>
      </c>
      <c r="P541" s="158">
        <v>87.1</v>
      </c>
      <c r="Q541" s="158">
        <f t="shared" si="181"/>
        <v>1405</v>
      </c>
      <c r="R541" s="248">
        <v>1198.1999999999998</v>
      </c>
      <c r="S541" s="330">
        <f t="shared" si="182"/>
        <v>117.25922216658321</v>
      </c>
      <c r="T541" s="158">
        <v>2262.6</v>
      </c>
      <c r="U541" s="167">
        <f t="shared" si="183"/>
        <v>62.096702908158761</v>
      </c>
      <c r="V541" s="244"/>
    </row>
    <row r="542" spans="1:22" ht="13.5" customHeight="1" x14ac:dyDescent="0.2">
      <c r="A542" s="157"/>
      <c r="B542" s="161"/>
      <c r="C542" s="688"/>
      <c r="D542" s="153" t="s">
        <v>73</v>
      </c>
      <c r="E542" s="159">
        <v>32.5</v>
      </c>
      <c r="F542" s="159">
        <v>37.799999999999997</v>
      </c>
      <c r="G542" s="159">
        <v>26.2</v>
      </c>
      <c r="H542" s="159">
        <v>42.5</v>
      </c>
      <c r="I542" s="159">
        <v>52.6</v>
      </c>
      <c r="J542" s="159">
        <v>39</v>
      </c>
      <c r="K542" s="192">
        <v>59.8</v>
      </c>
      <c r="L542" s="193">
        <v>39.6</v>
      </c>
      <c r="M542" s="192">
        <v>28.2</v>
      </c>
      <c r="N542" s="192">
        <v>17.100000000000001</v>
      </c>
      <c r="O542" s="192">
        <v>15.5</v>
      </c>
      <c r="P542" s="193">
        <v>24.2</v>
      </c>
      <c r="Q542" s="159">
        <f t="shared" si="181"/>
        <v>415</v>
      </c>
      <c r="R542" s="249">
        <v>227.70000000000002</v>
      </c>
      <c r="S542" s="328">
        <f t="shared" si="182"/>
        <v>182.25735617039965</v>
      </c>
      <c r="T542" s="159">
        <v>1160</v>
      </c>
      <c r="U542" s="162">
        <f t="shared" si="183"/>
        <v>35.775862068965516</v>
      </c>
      <c r="V542" s="244"/>
    </row>
    <row r="543" spans="1:22" ht="13.5" customHeight="1" x14ac:dyDescent="0.2">
      <c r="A543" s="157"/>
      <c r="B543" s="146"/>
      <c r="C543" s="688"/>
      <c r="D543" s="153" t="s">
        <v>74</v>
      </c>
      <c r="E543" s="159">
        <f t="shared" ref="E543:P543" si="192">+E541-E542</f>
        <v>78.3</v>
      </c>
      <c r="F543" s="159">
        <f t="shared" si="192"/>
        <v>92.100000000000009</v>
      </c>
      <c r="G543" s="159">
        <f t="shared" si="192"/>
        <v>66.5</v>
      </c>
      <c r="H543" s="159">
        <f t="shared" si="192"/>
        <v>103.5</v>
      </c>
      <c r="I543" s="159">
        <f t="shared" si="192"/>
        <v>124.20000000000002</v>
      </c>
      <c r="J543" s="159">
        <f t="shared" si="192"/>
        <v>97.300000000000011</v>
      </c>
      <c r="K543" s="192">
        <f t="shared" si="192"/>
        <v>126.39999999999999</v>
      </c>
      <c r="L543" s="193">
        <f t="shared" si="192"/>
        <v>79.300000000000011</v>
      </c>
      <c r="M543" s="192">
        <f t="shared" si="192"/>
        <v>59.599999999999994</v>
      </c>
      <c r="N543" s="192">
        <f t="shared" si="192"/>
        <v>52.800000000000004</v>
      </c>
      <c r="O543" s="192">
        <f t="shared" si="192"/>
        <v>47.1</v>
      </c>
      <c r="P543" s="193">
        <f t="shared" si="192"/>
        <v>62.899999999999991</v>
      </c>
      <c r="Q543" s="159">
        <f t="shared" si="181"/>
        <v>990.00000000000011</v>
      </c>
      <c r="R543" s="249">
        <v>970.5</v>
      </c>
      <c r="S543" s="328">
        <f t="shared" si="182"/>
        <v>102.00927357032458</v>
      </c>
      <c r="T543" s="159">
        <v>1102.6000000000001</v>
      </c>
      <c r="U543" s="162">
        <f t="shared" si="183"/>
        <v>89.787774351532747</v>
      </c>
      <c r="V543" s="244"/>
    </row>
    <row r="544" spans="1:22" ht="13.5" customHeight="1" x14ac:dyDescent="0.2">
      <c r="A544" s="157"/>
      <c r="B544" s="146"/>
      <c r="C544" s="688"/>
      <c r="D544" s="153" t="s">
        <v>75</v>
      </c>
      <c r="E544" s="159">
        <f t="shared" ref="E544:P544" si="193">+E541-E545</f>
        <v>109.2</v>
      </c>
      <c r="F544" s="159">
        <f t="shared" si="193"/>
        <v>127.4</v>
      </c>
      <c r="G544" s="159">
        <f t="shared" si="193"/>
        <v>91.600000000000009</v>
      </c>
      <c r="H544" s="159">
        <f t="shared" si="193"/>
        <v>143.19999999999999</v>
      </c>
      <c r="I544" s="159">
        <f t="shared" si="193"/>
        <v>171.70000000000002</v>
      </c>
      <c r="J544" s="159">
        <f t="shared" si="193"/>
        <v>133.5</v>
      </c>
      <c r="K544" s="192">
        <f t="shared" si="193"/>
        <v>178.39999999999998</v>
      </c>
      <c r="L544" s="193">
        <f t="shared" si="193"/>
        <v>117</v>
      </c>
      <c r="M544" s="192">
        <f t="shared" si="193"/>
        <v>87.1</v>
      </c>
      <c r="N544" s="192">
        <f t="shared" si="193"/>
        <v>69.2</v>
      </c>
      <c r="O544" s="192">
        <f t="shared" si="193"/>
        <v>62.300000000000004</v>
      </c>
      <c r="P544" s="193">
        <f t="shared" si="193"/>
        <v>86.6</v>
      </c>
      <c r="Q544" s="159">
        <f t="shared" si="181"/>
        <v>1377.1999999999998</v>
      </c>
      <c r="R544" s="249">
        <v>1167.6999999999998</v>
      </c>
      <c r="S544" s="328">
        <f t="shared" si="182"/>
        <v>117.94125203391282</v>
      </c>
      <c r="T544" s="159">
        <v>2144.5000000000005</v>
      </c>
      <c r="U544" s="162">
        <f t="shared" si="183"/>
        <v>64.220097924924204</v>
      </c>
      <c r="V544" s="244"/>
    </row>
    <row r="545" spans="1:22" ht="13.5" customHeight="1" x14ac:dyDescent="0.2">
      <c r="A545" s="157"/>
      <c r="B545" s="146"/>
      <c r="C545" s="688"/>
      <c r="D545" s="153" t="s">
        <v>76</v>
      </c>
      <c r="E545" s="159">
        <v>1.6</v>
      </c>
      <c r="F545" s="159">
        <v>2.5</v>
      </c>
      <c r="G545" s="159">
        <v>1.1000000000000001</v>
      </c>
      <c r="H545" s="159">
        <v>2.8</v>
      </c>
      <c r="I545" s="159">
        <v>5.0999999999999996</v>
      </c>
      <c r="J545" s="159">
        <v>2.8</v>
      </c>
      <c r="K545" s="192">
        <v>7.8</v>
      </c>
      <c r="L545" s="193">
        <v>1.9</v>
      </c>
      <c r="M545" s="192">
        <v>0.7</v>
      </c>
      <c r="N545" s="192">
        <v>0.7</v>
      </c>
      <c r="O545" s="192">
        <v>0.3</v>
      </c>
      <c r="P545" s="193">
        <v>0.5</v>
      </c>
      <c r="Q545" s="159">
        <f t="shared" si="181"/>
        <v>27.799999999999997</v>
      </c>
      <c r="R545" s="249">
        <v>30.5</v>
      </c>
      <c r="S545" s="328">
        <f t="shared" si="182"/>
        <v>91.147540983606547</v>
      </c>
      <c r="T545" s="159">
        <v>118.1</v>
      </c>
      <c r="U545" s="162">
        <f t="shared" si="183"/>
        <v>23.539373412362401</v>
      </c>
      <c r="V545" s="244"/>
    </row>
    <row r="546" spans="1:22" ht="13.5" customHeight="1" thickBot="1" x14ac:dyDescent="0.25">
      <c r="A546" s="157"/>
      <c r="B546" s="146"/>
      <c r="C546" s="689"/>
      <c r="D546" s="155" t="s">
        <v>77</v>
      </c>
      <c r="E546" s="160">
        <v>1.6</v>
      </c>
      <c r="F546" s="160">
        <v>2.5</v>
      </c>
      <c r="G546" s="160">
        <v>1.1000000000000001</v>
      </c>
      <c r="H546" s="160">
        <v>2.8</v>
      </c>
      <c r="I546" s="160">
        <v>5.0999999999999996</v>
      </c>
      <c r="J546" s="160">
        <v>2.8</v>
      </c>
      <c r="K546" s="194">
        <v>7.8</v>
      </c>
      <c r="L546" s="195">
        <v>1.9</v>
      </c>
      <c r="M546" s="194">
        <v>0.7</v>
      </c>
      <c r="N546" s="194">
        <v>0.7</v>
      </c>
      <c r="O546" s="194">
        <v>0.3</v>
      </c>
      <c r="P546" s="195">
        <v>0.5</v>
      </c>
      <c r="Q546" s="160">
        <f t="shared" si="181"/>
        <v>27.799999999999997</v>
      </c>
      <c r="R546" s="160">
        <v>30.5</v>
      </c>
      <c r="S546" s="327">
        <f t="shared" si="182"/>
        <v>91.147540983606547</v>
      </c>
      <c r="T546" s="160">
        <v>118.1</v>
      </c>
      <c r="U546" s="168">
        <f t="shared" si="183"/>
        <v>23.539373412362401</v>
      </c>
      <c r="V546" s="244"/>
    </row>
    <row r="547" spans="1:22" ht="13.5" customHeight="1" x14ac:dyDescent="0.2">
      <c r="A547" s="157"/>
      <c r="B547" s="146"/>
      <c r="C547" s="687" t="s">
        <v>84</v>
      </c>
      <c r="D547" s="151" t="s">
        <v>72</v>
      </c>
      <c r="E547" s="158">
        <v>40.700000000000003</v>
      </c>
      <c r="F547" s="158">
        <v>41</v>
      </c>
      <c r="G547" s="158">
        <v>35.299999999999997</v>
      </c>
      <c r="H547" s="158">
        <v>56.8</v>
      </c>
      <c r="I547" s="158">
        <v>60.9</v>
      </c>
      <c r="J547" s="158">
        <v>45.7</v>
      </c>
      <c r="K547" s="158">
        <v>50.7</v>
      </c>
      <c r="L547" s="158">
        <v>32.200000000000003</v>
      </c>
      <c r="M547" s="158">
        <v>19.600000000000001</v>
      </c>
      <c r="N547" s="158">
        <v>11.7</v>
      </c>
      <c r="O547" s="158">
        <v>11.8</v>
      </c>
      <c r="P547" s="158">
        <v>18.3</v>
      </c>
      <c r="Q547" s="158">
        <f t="shared" si="181"/>
        <v>424.70000000000005</v>
      </c>
      <c r="R547" s="158">
        <v>424.30000000000007</v>
      </c>
      <c r="S547" s="251">
        <f t="shared" si="182"/>
        <v>100.09427292010369</v>
      </c>
      <c r="T547" s="158">
        <v>483.19999999999993</v>
      </c>
      <c r="U547" s="167">
        <f t="shared" si="183"/>
        <v>87.893211920529822</v>
      </c>
      <c r="V547" s="244"/>
    </row>
    <row r="548" spans="1:22" ht="13.5" customHeight="1" x14ac:dyDescent="0.2">
      <c r="A548" s="157"/>
      <c r="B548" s="146"/>
      <c r="C548" s="688"/>
      <c r="D548" s="153" t="s">
        <v>73</v>
      </c>
      <c r="E548" s="192">
        <v>0.4</v>
      </c>
      <c r="F548" s="193">
        <v>0.4</v>
      </c>
      <c r="G548" s="192">
        <v>0.6</v>
      </c>
      <c r="H548" s="192">
        <v>0.7</v>
      </c>
      <c r="I548" s="192">
        <v>0.8</v>
      </c>
      <c r="J548" s="193">
        <v>0.8</v>
      </c>
      <c r="K548" s="192">
        <v>0.4</v>
      </c>
      <c r="L548" s="193">
        <v>0.2</v>
      </c>
      <c r="M548" s="192">
        <v>0.1</v>
      </c>
      <c r="N548" s="192">
        <v>0.1</v>
      </c>
      <c r="O548" s="192">
        <v>0.1</v>
      </c>
      <c r="P548" s="193">
        <v>0.1</v>
      </c>
      <c r="Q548" s="159">
        <f t="shared" si="181"/>
        <v>4.6999999999999984</v>
      </c>
      <c r="R548" s="159">
        <v>5.4999999999999991</v>
      </c>
      <c r="S548" s="252">
        <f t="shared" si="182"/>
        <v>85.454545454545439</v>
      </c>
      <c r="T548" s="159">
        <v>29.4</v>
      </c>
      <c r="U548" s="162">
        <f t="shared" si="183"/>
        <v>15.986394557823125</v>
      </c>
      <c r="V548" s="244"/>
    </row>
    <row r="549" spans="1:22" ht="13.5" customHeight="1" x14ac:dyDescent="0.2">
      <c r="A549" s="157"/>
      <c r="B549" s="146"/>
      <c r="C549" s="688"/>
      <c r="D549" s="153" t="s">
        <v>74</v>
      </c>
      <c r="E549" s="192">
        <f t="shared" ref="E549:P549" si="194">+E547-E548</f>
        <v>40.300000000000004</v>
      </c>
      <c r="F549" s="193">
        <f t="shared" si="194"/>
        <v>40.6</v>
      </c>
      <c r="G549" s="192">
        <f t="shared" si="194"/>
        <v>34.699999999999996</v>
      </c>
      <c r="H549" s="192">
        <f t="shared" si="194"/>
        <v>56.099999999999994</v>
      </c>
      <c r="I549" s="192">
        <f t="shared" si="194"/>
        <v>60.1</v>
      </c>
      <c r="J549" s="193">
        <f t="shared" si="194"/>
        <v>44.900000000000006</v>
      </c>
      <c r="K549" s="192">
        <f t="shared" si="194"/>
        <v>50.300000000000004</v>
      </c>
      <c r="L549" s="193">
        <f t="shared" si="194"/>
        <v>32</v>
      </c>
      <c r="M549" s="192">
        <f t="shared" si="194"/>
        <v>19.5</v>
      </c>
      <c r="N549" s="192">
        <f>+N547-N548</f>
        <v>11.6</v>
      </c>
      <c r="O549" s="192">
        <f t="shared" si="194"/>
        <v>11.700000000000001</v>
      </c>
      <c r="P549" s="193">
        <f t="shared" si="194"/>
        <v>18.2</v>
      </c>
      <c r="Q549" s="159">
        <f t="shared" si="181"/>
        <v>420</v>
      </c>
      <c r="R549" s="159">
        <v>418.8</v>
      </c>
      <c r="S549" s="252">
        <f t="shared" si="182"/>
        <v>100.2865329512894</v>
      </c>
      <c r="T549" s="159">
        <v>453.79999999999995</v>
      </c>
      <c r="U549" s="162">
        <f t="shared" si="183"/>
        <v>92.55178492728075</v>
      </c>
      <c r="V549" s="244"/>
    </row>
    <row r="550" spans="1:22" ht="13.5" customHeight="1" x14ac:dyDescent="0.2">
      <c r="A550" s="157"/>
      <c r="B550" s="146"/>
      <c r="C550" s="688"/>
      <c r="D550" s="153" t="s">
        <v>75</v>
      </c>
      <c r="E550" s="192">
        <f t="shared" ref="E550:P550" si="195">+E547-E551</f>
        <v>39.900000000000006</v>
      </c>
      <c r="F550" s="193">
        <f t="shared" si="195"/>
        <v>40.299999999999997</v>
      </c>
      <c r="G550" s="192">
        <f t="shared" si="195"/>
        <v>34.5</v>
      </c>
      <c r="H550" s="192">
        <f t="shared" si="195"/>
        <v>55.3</v>
      </c>
      <c r="I550" s="192">
        <f t="shared" si="195"/>
        <v>59.8</v>
      </c>
      <c r="J550" s="193">
        <f t="shared" si="195"/>
        <v>44.5</v>
      </c>
      <c r="K550" s="192">
        <f t="shared" si="195"/>
        <v>50.300000000000004</v>
      </c>
      <c r="L550" s="193">
        <f t="shared" si="195"/>
        <v>31.800000000000004</v>
      </c>
      <c r="M550" s="192">
        <f t="shared" si="195"/>
        <v>19.3</v>
      </c>
      <c r="N550" s="192">
        <f t="shared" si="195"/>
        <v>11.5</v>
      </c>
      <c r="O550" s="192">
        <f t="shared" si="195"/>
        <v>11.700000000000001</v>
      </c>
      <c r="P550" s="193">
        <f t="shared" si="195"/>
        <v>18.100000000000001</v>
      </c>
      <c r="Q550" s="159">
        <f t="shared" si="181"/>
        <v>417.00000000000006</v>
      </c>
      <c r="R550" s="159">
        <v>413.7</v>
      </c>
      <c r="S550" s="252">
        <f t="shared" si="182"/>
        <v>100.79767947788254</v>
      </c>
      <c r="T550" s="159">
        <v>447.1</v>
      </c>
      <c r="U550" s="162">
        <f t="shared" si="183"/>
        <v>93.267725341087015</v>
      </c>
      <c r="V550" s="244"/>
    </row>
    <row r="551" spans="1:22" ht="13.5" customHeight="1" x14ac:dyDescent="0.2">
      <c r="A551" s="157"/>
      <c r="B551" s="146"/>
      <c r="C551" s="688"/>
      <c r="D551" s="153" t="s">
        <v>76</v>
      </c>
      <c r="E551" s="192">
        <v>0.8</v>
      </c>
      <c r="F551" s="193">
        <v>0.7</v>
      </c>
      <c r="G551" s="192">
        <v>0.8</v>
      </c>
      <c r="H551" s="192">
        <v>1.5</v>
      </c>
      <c r="I551" s="192">
        <v>1.1000000000000001</v>
      </c>
      <c r="J551" s="193">
        <v>1.2</v>
      </c>
      <c r="K551" s="192">
        <v>0.4</v>
      </c>
      <c r="L551" s="193">
        <v>0.4</v>
      </c>
      <c r="M551" s="192">
        <v>0.3</v>
      </c>
      <c r="N551" s="192">
        <v>0.2</v>
      </c>
      <c r="O551" s="192">
        <v>0.1</v>
      </c>
      <c r="P551" s="193">
        <v>0.2</v>
      </c>
      <c r="Q551" s="159">
        <f t="shared" si="181"/>
        <v>7.7000000000000011</v>
      </c>
      <c r="R551" s="159">
        <v>10.599999999999998</v>
      </c>
      <c r="S551" s="252">
        <f t="shared" si="182"/>
        <v>72.641509433962298</v>
      </c>
      <c r="T551" s="159">
        <v>36.1</v>
      </c>
      <c r="U551" s="162">
        <f t="shared" si="183"/>
        <v>21.329639889196677</v>
      </c>
      <c r="V551" s="244"/>
    </row>
    <row r="552" spans="1:22" ht="13.5" customHeight="1" thickBot="1" x14ac:dyDescent="0.25">
      <c r="A552" s="157"/>
      <c r="B552" s="146"/>
      <c r="C552" s="689"/>
      <c r="D552" s="155" t="s">
        <v>77</v>
      </c>
      <c r="E552" s="194">
        <v>0.9</v>
      </c>
      <c r="F552" s="195">
        <v>0.9</v>
      </c>
      <c r="G552" s="194">
        <v>1</v>
      </c>
      <c r="H552" s="194">
        <v>1.8</v>
      </c>
      <c r="I552" s="194">
        <v>1.5</v>
      </c>
      <c r="J552" s="195">
        <v>1.4</v>
      </c>
      <c r="K552" s="194">
        <v>0.5</v>
      </c>
      <c r="L552" s="195">
        <v>0.4</v>
      </c>
      <c r="M552" s="194">
        <v>0.3</v>
      </c>
      <c r="N552" s="194">
        <v>0.3</v>
      </c>
      <c r="O552" s="194">
        <v>0.1</v>
      </c>
      <c r="P552" s="195">
        <v>0.2</v>
      </c>
      <c r="Q552" s="160">
        <f t="shared" si="181"/>
        <v>9.3000000000000007</v>
      </c>
      <c r="R552" s="160">
        <v>12.3</v>
      </c>
      <c r="S552" s="327">
        <f t="shared" si="182"/>
        <v>75.609756097560975</v>
      </c>
      <c r="T552" s="160">
        <v>42.499999999999993</v>
      </c>
      <c r="U552" s="168">
        <f t="shared" si="183"/>
        <v>21.882352941176475</v>
      </c>
      <c r="V552" s="244"/>
    </row>
    <row r="553" spans="1:22" ht="13.5" customHeight="1" x14ac:dyDescent="0.2">
      <c r="A553" s="157"/>
      <c r="B553" s="146"/>
      <c r="C553" s="687" t="s">
        <v>85</v>
      </c>
      <c r="D553" s="151" t="s">
        <v>72</v>
      </c>
      <c r="E553" s="158">
        <v>44.2</v>
      </c>
      <c r="F553" s="158">
        <v>54.3</v>
      </c>
      <c r="G553" s="158">
        <v>46.6</v>
      </c>
      <c r="H553" s="158">
        <v>60.7</v>
      </c>
      <c r="I553" s="158">
        <v>69</v>
      </c>
      <c r="J553" s="158">
        <v>55.7</v>
      </c>
      <c r="K553" s="158">
        <v>66.3</v>
      </c>
      <c r="L553" s="158">
        <v>55.8</v>
      </c>
      <c r="M553" s="158">
        <v>54</v>
      </c>
      <c r="N553" s="158">
        <v>55</v>
      </c>
      <c r="O553" s="158">
        <v>40.700000000000003</v>
      </c>
      <c r="P553" s="158">
        <v>40.4</v>
      </c>
      <c r="Q553" s="158">
        <f t="shared" si="181"/>
        <v>642.70000000000005</v>
      </c>
      <c r="R553" s="158">
        <v>543</v>
      </c>
      <c r="S553" s="251">
        <f t="shared" si="182"/>
        <v>118.36095764272561</v>
      </c>
      <c r="T553" s="158">
        <v>846.7</v>
      </c>
      <c r="U553" s="167">
        <f t="shared" si="183"/>
        <v>75.906460375575762</v>
      </c>
      <c r="V553" s="244"/>
    </row>
    <row r="554" spans="1:22" ht="13.5" customHeight="1" x14ac:dyDescent="0.2">
      <c r="A554" s="157"/>
      <c r="B554" s="146"/>
      <c r="C554" s="688"/>
      <c r="D554" s="153" t="s">
        <v>73</v>
      </c>
      <c r="E554" s="159">
        <v>8.6</v>
      </c>
      <c r="F554" s="159">
        <v>11</v>
      </c>
      <c r="G554" s="159">
        <v>10.3</v>
      </c>
      <c r="H554" s="159">
        <v>14.7</v>
      </c>
      <c r="I554" s="159">
        <v>16.2</v>
      </c>
      <c r="J554" s="159">
        <v>11.7</v>
      </c>
      <c r="K554" s="192">
        <v>15.4</v>
      </c>
      <c r="L554" s="193">
        <v>13.6</v>
      </c>
      <c r="M554" s="192">
        <v>13.6</v>
      </c>
      <c r="N554" s="192">
        <v>15.4</v>
      </c>
      <c r="O554" s="192">
        <v>10.8</v>
      </c>
      <c r="P554" s="193">
        <v>9.1999999999999993</v>
      </c>
      <c r="Q554" s="159">
        <f t="shared" si="181"/>
        <v>150.5</v>
      </c>
      <c r="R554" s="159">
        <v>112.5</v>
      </c>
      <c r="S554" s="252">
        <f t="shared" si="182"/>
        <v>133.77777777777777</v>
      </c>
      <c r="T554" s="159">
        <v>172.80000000000004</v>
      </c>
      <c r="U554" s="162">
        <f t="shared" si="183"/>
        <v>87.094907407407391</v>
      </c>
      <c r="V554" s="244"/>
    </row>
    <row r="555" spans="1:22" ht="13.5" customHeight="1" x14ac:dyDescent="0.2">
      <c r="A555" s="157"/>
      <c r="B555" s="146"/>
      <c r="C555" s="688"/>
      <c r="D555" s="153" t="s">
        <v>74</v>
      </c>
      <c r="E555" s="159">
        <f t="shared" ref="E555:P555" si="196">+E553-E554</f>
        <v>35.6</v>
      </c>
      <c r="F555" s="159">
        <f t="shared" si="196"/>
        <v>43.3</v>
      </c>
      <c r="G555" s="159">
        <f t="shared" si="196"/>
        <v>36.299999999999997</v>
      </c>
      <c r="H555" s="159">
        <f t="shared" si="196"/>
        <v>46</v>
      </c>
      <c r="I555" s="159">
        <f t="shared" si="196"/>
        <v>52.8</v>
      </c>
      <c r="J555" s="159">
        <f t="shared" si="196"/>
        <v>44</v>
      </c>
      <c r="K555" s="192">
        <f t="shared" si="196"/>
        <v>50.9</v>
      </c>
      <c r="L555" s="193">
        <f t="shared" si="196"/>
        <v>42.199999999999996</v>
      </c>
      <c r="M555" s="192">
        <f t="shared" si="196"/>
        <v>40.4</v>
      </c>
      <c r="N555" s="192">
        <f t="shared" si="196"/>
        <v>39.6</v>
      </c>
      <c r="O555" s="192">
        <f t="shared" si="196"/>
        <v>29.900000000000002</v>
      </c>
      <c r="P555" s="193">
        <f t="shared" si="196"/>
        <v>31.2</v>
      </c>
      <c r="Q555" s="159">
        <f t="shared" si="181"/>
        <v>492.19999999999993</v>
      </c>
      <c r="R555" s="159">
        <v>430.50000000000006</v>
      </c>
      <c r="S555" s="252">
        <f t="shared" si="182"/>
        <v>114.33217189314749</v>
      </c>
      <c r="T555" s="159">
        <v>673.9</v>
      </c>
      <c r="U555" s="162">
        <f t="shared" si="183"/>
        <v>73.037542662116024</v>
      </c>
      <c r="V555" s="244"/>
    </row>
    <row r="556" spans="1:22" ht="13.5" customHeight="1" x14ac:dyDescent="0.2">
      <c r="A556" s="157"/>
      <c r="B556" s="146"/>
      <c r="C556" s="688"/>
      <c r="D556" s="153" t="s">
        <v>75</v>
      </c>
      <c r="E556" s="159">
        <f t="shared" ref="E556:P556" si="197">+E553-E557</f>
        <v>42</v>
      </c>
      <c r="F556" s="159">
        <f t="shared" si="197"/>
        <v>52.099999999999994</v>
      </c>
      <c r="G556" s="159">
        <f t="shared" si="197"/>
        <v>44.1</v>
      </c>
      <c r="H556" s="159">
        <f t="shared" si="197"/>
        <v>55.5</v>
      </c>
      <c r="I556" s="159">
        <f t="shared" si="197"/>
        <v>64</v>
      </c>
      <c r="J556" s="159">
        <f t="shared" si="197"/>
        <v>53</v>
      </c>
      <c r="K556" s="192">
        <f t="shared" si="197"/>
        <v>60.8</v>
      </c>
      <c r="L556" s="193">
        <f t="shared" si="197"/>
        <v>51.3</v>
      </c>
      <c r="M556" s="192">
        <f t="shared" si="197"/>
        <v>50.8</v>
      </c>
      <c r="N556" s="192">
        <f t="shared" si="197"/>
        <v>51.1</v>
      </c>
      <c r="O556" s="192">
        <f t="shared" si="197"/>
        <v>39.300000000000004</v>
      </c>
      <c r="P556" s="193">
        <f t="shared" si="197"/>
        <v>38.5</v>
      </c>
      <c r="Q556" s="159">
        <f t="shared" si="181"/>
        <v>602.5</v>
      </c>
      <c r="R556" s="159">
        <v>513.19999999999993</v>
      </c>
      <c r="S556" s="252">
        <f t="shared" si="182"/>
        <v>117.40062353858147</v>
      </c>
      <c r="T556" s="159">
        <v>781.50000000000011</v>
      </c>
      <c r="U556" s="162">
        <f t="shared" si="183"/>
        <v>77.095329494561724</v>
      </c>
      <c r="V556" s="244"/>
    </row>
    <row r="557" spans="1:22" ht="13.5" customHeight="1" x14ac:dyDescent="0.2">
      <c r="A557" s="157"/>
      <c r="B557" s="146"/>
      <c r="C557" s="688"/>
      <c r="D557" s="153" t="s">
        <v>76</v>
      </c>
      <c r="E557" s="159">
        <v>2.2000000000000002</v>
      </c>
      <c r="F557" s="159">
        <v>2.2000000000000002</v>
      </c>
      <c r="G557" s="159">
        <v>2.5</v>
      </c>
      <c r="H557" s="159">
        <v>5.2</v>
      </c>
      <c r="I557" s="159">
        <v>5</v>
      </c>
      <c r="J557" s="159">
        <v>2.7</v>
      </c>
      <c r="K557" s="192">
        <v>5.5</v>
      </c>
      <c r="L557" s="193">
        <v>4.5</v>
      </c>
      <c r="M557" s="192">
        <v>3.2</v>
      </c>
      <c r="N557" s="192">
        <v>3.9</v>
      </c>
      <c r="O557" s="192">
        <v>1.4</v>
      </c>
      <c r="P557" s="193">
        <v>1.9</v>
      </c>
      <c r="Q557" s="159">
        <f t="shared" si="181"/>
        <v>40.199999999999996</v>
      </c>
      <c r="R557" s="159">
        <v>29.799999999999997</v>
      </c>
      <c r="S557" s="252">
        <f t="shared" si="182"/>
        <v>134.8993288590604</v>
      </c>
      <c r="T557" s="159">
        <v>65.199999999999989</v>
      </c>
      <c r="U557" s="162">
        <f t="shared" si="183"/>
        <v>61.656441717791409</v>
      </c>
      <c r="V557" s="244"/>
    </row>
    <row r="558" spans="1:22" ht="13.5" customHeight="1" thickBot="1" x14ac:dyDescent="0.25">
      <c r="A558" s="157"/>
      <c r="B558" s="146"/>
      <c r="C558" s="689"/>
      <c r="D558" s="155" t="s">
        <v>77</v>
      </c>
      <c r="E558" s="160">
        <v>2.8</v>
      </c>
      <c r="F558" s="160">
        <v>2.9</v>
      </c>
      <c r="G558" s="160">
        <v>3.3</v>
      </c>
      <c r="H558" s="160">
        <v>6.5</v>
      </c>
      <c r="I558" s="160">
        <v>6.4</v>
      </c>
      <c r="J558" s="160">
        <v>3.4</v>
      </c>
      <c r="K558" s="194">
        <v>6.6</v>
      </c>
      <c r="L558" s="195">
        <v>5.3</v>
      </c>
      <c r="M558" s="194">
        <v>3.7</v>
      </c>
      <c r="N558" s="194">
        <v>4.7</v>
      </c>
      <c r="O558" s="194">
        <v>1.8</v>
      </c>
      <c r="P558" s="195">
        <v>2.2999999999999998</v>
      </c>
      <c r="Q558" s="160">
        <f t="shared" si="181"/>
        <v>49.699999999999996</v>
      </c>
      <c r="R558" s="160">
        <v>41.599999999999994</v>
      </c>
      <c r="S558" s="327">
        <f t="shared" si="182"/>
        <v>119.47115384615385</v>
      </c>
      <c r="T558" s="160">
        <v>77.600000000000009</v>
      </c>
      <c r="U558" s="168">
        <f t="shared" si="183"/>
        <v>64.046391752577307</v>
      </c>
      <c r="V558" s="244"/>
    </row>
    <row r="559" spans="1:22" ht="13.5" customHeight="1" x14ac:dyDescent="0.2">
      <c r="A559" s="157"/>
      <c r="B559" s="146"/>
      <c r="C559" s="687" t="s">
        <v>278</v>
      </c>
      <c r="D559" s="151" t="s">
        <v>72</v>
      </c>
      <c r="E559" s="158">
        <v>24.8</v>
      </c>
      <c r="F559" s="158">
        <v>33.799999999999997</v>
      </c>
      <c r="G559" s="158">
        <v>21.4</v>
      </c>
      <c r="H559" s="158">
        <v>40.9</v>
      </c>
      <c r="I559" s="158">
        <v>42.1</v>
      </c>
      <c r="J559" s="158">
        <v>25.6</v>
      </c>
      <c r="K559" s="158">
        <v>42.3</v>
      </c>
      <c r="L559" s="158">
        <v>22.9</v>
      </c>
      <c r="M559" s="158">
        <v>15</v>
      </c>
      <c r="N559" s="158">
        <v>12.1</v>
      </c>
      <c r="O559" s="158">
        <v>9.1</v>
      </c>
      <c r="P559" s="158">
        <v>16.5</v>
      </c>
      <c r="Q559" s="158">
        <f t="shared" si="181"/>
        <v>306.5</v>
      </c>
      <c r="R559" s="158">
        <v>311.10000000000002</v>
      </c>
      <c r="S559" s="251">
        <f t="shared" si="182"/>
        <v>98.52137576342011</v>
      </c>
      <c r="T559" s="158">
        <v>533.09999999999991</v>
      </c>
      <c r="U559" s="167">
        <f t="shared" si="183"/>
        <v>57.493903582817495</v>
      </c>
      <c r="V559" s="244"/>
    </row>
    <row r="560" spans="1:22" ht="13.5" customHeight="1" x14ac:dyDescent="0.2">
      <c r="A560" s="157"/>
      <c r="B560" s="146"/>
      <c r="C560" s="688"/>
      <c r="D560" s="153" t="s">
        <v>73</v>
      </c>
      <c r="E560" s="192">
        <v>8</v>
      </c>
      <c r="F560" s="193">
        <v>10.8</v>
      </c>
      <c r="G560" s="192">
        <v>6.6</v>
      </c>
      <c r="H560" s="192">
        <v>13.1</v>
      </c>
      <c r="I560" s="192">
        <v>13.8</v>
      </c>
      <c r="J560" s="193">
        <v>8.3000000000000007</v>
      </c>
      <c r="K560" s="192">
        <v>14.5</v>
      </c>
      <c r="L560" s="193">
        <v>7.4</v>
      </c>
      <c r="M560" s="192">
        <v>4.8</v>
      </c>
      <c r="N560" s="192">
        <v>3.5</v>
      </c>
      <c r="O560" s="192">
        <v>2.6</v>
      </c>
      <c r="P560" s="193">
        <v>5.4</v>
      </c>
      <c r="Q560" s="159">
        <f t="shared" si="181"/>
        <v>98.8</v>
      </c>
      <c r="R560" s="159">
        <v>101.8</v>
      </c>
      <c r="S560" s="252">
        <f t="shared" si="182"/>
        <v>97.053045186640475</v>
      </c>
      <c r="T560" s="159">
        <v>163.9</v>
      </c>
      <c r="U560" s="162">
        <f t="shared" si="183"/>
        <v>60.280658938377051</v>
      </c>
      <c r="V560" s="244"/>
    </row>
    <row r="561" spans="1:22" ht="13.5" customHeight="1" x14ac:dyDescent="0.2">
      <c r="A561" s="157"/>
      <c r="B561" s="146"/>
      <c r="C561" s="688"/>
      <c r="D561" s="153" t="s">
        <v>74</v>
      </c>
      <c r="E561" s="192">
        <f t="shared" ref="E561:P561" si="198">+E559-E560</f>
        <v>16.8</v>
      </c>
      <c r="F561" s="193">
        <f t="shared" si="198"/>
        <v>22.999999999999996</v>
      </c>
      <c r="G561" s="192">
        <f t="shared" si="198"/>
        <v>14.799999999999999</v>
      </c>
      <c r="H561" s="192">
        <f t="shared" si="198"/>
        <v>27.799999999999997</v>
      </c>
      <c r="I561" s="192">
        <f t="shared" si="198"/>
        <v>28.3</v>
      </c>
      <c r="J561" s="193">
        <f t="shared" si="198"/>
        <v>17.3</v>
      </c>
      <c r="K561" s="192">
        <f t="shared" si="198"/>
        <v>27.799999999999997</v>
      </c>
      <c r="L561" s="193">
        <f t="shared" si="198"/>
        <v>15.499999999999998</v>
      </c>
      <c r="M561" s="192">
        <f t="shared" si="198"/>
        <v>10.199999999999999</v>
      </c>
      <c r="N561" s="192">
        <f t="shared" si="198"/>
        <v>8.6</v>
      </c>
      <c r="O561" s="192">
        <f t="shared" si="198"/>
        <v>6.5</v>
      </c>
      <c r="P561" s="193">
        <f t="shared" si="198"/>
        <v>11.1</v>
      </c>
      <c r="Q561" s="159">
        <f t="shared" si="181"/>
        <v>207.69999999999996</v>
      </c>
      <c r="R561" s="159">
        <v>209.29999999999998</v>
      </c>
      <c r="S561" s="252">
        <f t="shared" si="182"/>
        <v>99.235547061634009</v>
      </c>
      <c r="T561" s="159">
        <v>369.2</v>
      </c>
      <c r="U561" s="162">
        <f t="shared" si="183"/>
        <v>56.256771397616454</v>
      </c>
      <c r="V561" s="244"/>
    </row>
    <row r="562" spans="1:22" ht="13.5" customHeight="1" x14ac:dyDescent="0.2">
      <c r="A562" s="157"/>
      <c r="B562" s="146"/>
      <c r="C562" s="688"/>
      <c r="D562" s="153" t="s">
        <v>75</v>
      </c>
      <c r="E562" s="192">
        <f t="shared" ref="E562:P562" si="199">+E559-E563</f>
        <v>23.6</v>
      </c>
      <c r="F562" s="193">
        <f t="shared" si="199"/>
        <v>31.999999999999996</v>
      </c>
      <c r="G562" s="192">
        <f t="shared" si="199"/>
        <v>20.099999999999998</v>
      </c>
      <c r="H562" s="192">
        <f t="shared" si="199"/>
        <v>38.1</v>
      </c>
      <c r="I562" s="192">
        <f t="shared" si="199"/>
        <v>39.4</v>
      </c>
      <c r="J562" s="193">
        <f t="shared" si="199"/>
        <v>24</v>
      </c>
      <c r="K562" s="192">
        <f t="shared" si="199"/>
        <v>40.699999999999996</v>
      </c>
      <c r="L562" s="193">
        <f t="shared" si="199"/>
        <v>21.599999999999998</v>
      </c>
      <c r="M562" s="192">
        <f t="shared" si="199"/>
        <v>14.2</v>
      </c>
      <c r="N562" s="192">
        <f t="shared" si="199"/>
        <v>11.1</v>
      </c>
      <c r="O562" s="192">
        <f t="shared" si="199"/>
        <v>8.6</v>
      </c>
      <c r="P562" s="193">
        <f t="shared" si="199"/>
        <v>15.6</v>
      </c>
      <c r="Q562" s="159">
        <f t="shared" si="181"/>
        <v>289</v>
      </c>
      <c r="R562" s="159">
        <v>290.7</v>
      </c>
      <c r="S562" s="252">
        <f t="shared" si="182"/>
        <v>99.415204678362585</v>
      </c>
      <c r="T562" s="159">
        <v>507.2</v>
      </c>
      <c r="U562" s="162">
        <f t="shared" si="183"/>
        <v>56.979495268138805</v>
      </c>
      <c r="V562" s="244"/>
    </row>
    <row r="563" spans="1:22" ht="13.5" customHeight="1" x14ac:dyDescent="0.2">
      <c r="A563" s="157"/>
      <c r="B563" s="161"/>
      <c r="C563" s="688"/>
      <c r="D563" s="153" t="s">
        <v>76</v>
      </c>
      <c r="E563" s="192">
        <v>1.2</v>
      </c>
      <c r="F563" s="193">
        <v>1.8</v>
      </c>
      <c r="G563" s="192">
        <v>1.3</v>
      </c>
      <c r="H563" s="192">
        <v>2.8</v>
      </c>
      <c r="I563" s="192">
        <v>2.7</v>
      </c>
      <c r="J563" s="193">
        <v>1.6</v>
      </c>
      <c r="K563" s="192">
        <v>1.6</v>
      </c>
      <c r="L563" s="193">
        <v>1.3</v>
      </c>
      <c r="M563" s="192">
        <v>0.8</v>
      </c>
      <c r="N563" s="192">
        <v>1</v>
      </c>
      <c r="O563" s="192">
        <v>0.5</v>
      </c>
      <c r="P563" s="193">
        <v>0.9</v>
      </c>
      <c r="Q563" s="159">
        <f t="shared" si="181"/>
        <v>17.5</v>
      </c>
      <c r="R563" s="159">
        <v>20.399999999999995</v>
      </c>
      <c r="S563" s="252">
        <f t="shared" si="182"/>
        <v>85.784313725490208</v>
      </c>
      <c r="T563" s="159">
        <v>25.900000000000002</v>
      </c>
      <c r="U563" s="162">
        <f t="shared" si="183"/>
        <v>67.567567567567565</v>
      </c>
      <c r="V563" s="244"/>
    </row>
    <row r="564" spans="1:22" ht="13.5" customHeight="1" thickBot="1" x14ac:dyDescent="0.25">
      <c r="A564" s="157"/>
      <c r="B564" s="161"/>
      <c r="C564" s="688"/>
      <c r="D564" s="189" t="s">
        <v>77</v>
      </c>
      <c r="E564" s="194">
        <v>1.3</v>
      </c>
      <c r="F564" s="192">
        <v>1.9</v>
      </c>
      <c r="G564" s="194">
        <v>1.4</v>
      </c>
      <c r="H564" s="194">
        <v>3.1</v>
      </c>
      <c r="I564" s="194">
        <v>3</v>
      </c>
      <c r="J564" s="192">
        <v>1.8</v>
      </c>
      <c r="K564" s="194">
        <v>1.8</v>
      </c>
      <c r="L564" s="192">
        <v>1.5</v>
      </c>
      <c r="M564" s="194">
        <v>1</v>
      </c>
      <c r="N564" s="194">
        <v>1.1000000000000001</v>
      </c>
      <c r="O564" s="194">
        <v>0.7</v>
      </c>
      <c r="P564" s="192">
        <v>1.1000000000000001</v>
      </c>
      <c r="Q564" s="190">
        <f t="shared" si="181"/>
        <v>19.700000000000003</v>
      </c>
      <c r="R564" s="190">
        <v>24.5</v>
      </c>
      <c r="S564" s="334">
        <f t="shared" si="182"/>
        <v>80.408163265306129</v>
      </c>
      <c r="T564" s="160">
        <v>31.1</v>
      </c>
      <c r="U564" s="168">
        <f t="shared" si="183"/>
        <v>63.34405144694535</v>
      </c>
      <c r="V564" s="244"/>
    </row>
    <row r="565" spans="1:22" ht="13.5" customHeight="1" x14ac:dyDescent="0.2">
      <c r="A565" s="157"/>
      <c r="B565" s="161"/>
      <c r="C565" s="687" t="s">
        <v>86</v>
      </c>
      <c r="D565" s="151" t="s">
        <v>72</v>
      </c>
      <c r="E565" s="158">
        <v>9.1999999999999993</v>
      </c>
      <c r="F565" s="158">
        <v>9.1</v>
      </c>
      <c r="G565" s="158">
        <v>6.3</v>
      </c>
      <c r="H565" s="158">
        <v>13.7</v>
      </c>
      <c r="I565" s="158">
        <v>13.1</v>
      </c>
      <c r="J565" s="158">
        <v>9.6999999999999993</v>
      </c>
      <c r="K565" s="158">
        <v>16.7</v>
      </c>
      <c r="L565" s="158">
        <v>12.1</v>
      </c>
      <c r="M565" s="158">
        <v>11.2</v>
      </c>
      <c r="N565" s="158">
        <v>9.8000000000000007</v>
      </c>
      <c r="O565" s="158">
        <v>5.0999999999999996</v>
      </c>
      <c r="P565" s="158">
        <v>9.6</v>
      </c>
      <c r="Q565" s="158">
        <f t="shared" si="181"/>
        <v>125.59999999999998</v>
      </c>
      <c r="R565" s="158">
        <v>149.39999999999998</v>
      </c>
      <c r="S565" s="251">
        <f t="shared" si="182"/>
        <v>84.069611780455162</v>
      </c>
      <c r="T565" s="158">
        <v>442</v>
      </c>
      <c r="U565" s="167">
        <f t="shared" si="183"/>
        <v>28.416289592760176</v>
      </c>
      <c r="V565" s="244"/>
    </row>
    <row r="566" spans="1:22" ht="13.5" customHeight="1" x14ac:dyDescent="0.2">
      <c r="A566" s="157"/>
      <c r="B566" s="161"/>
      <c r="C566" s="688"/>
      <c r="D566" s="153" t="s">
        <v>73</v>
      </c>
      <c r="E566" s="159">
        <v>3</v>
      </c>
      <c r="F566" s="159">
        <v>2.9</v>
      </c>
      <c r="G566" s="159">
        <v>2</v>
      </c>
      <c r="H566" s="159">
        <v>4.2</v>
      </c>
      <c r="I566" s="159">
        <v>4.3</v>
      </c>
      <c r="J566" s="159">
        <v>3.1</v>
      </c>
      <c r="K566" s="192">
        <v>5.5</v>
      </c>
      <c r="L566" s="193">
        <v>3.9</v>
      </c>
      <c r="M566" s="192">
        <v>3.6</v>
      </c>
      <c r="N566" s="192">
        <v>3.2</v>
      </c>
      <c r="O566" s="192">
        <v>1.6</v>
      </c>
      <c r="P566" s="193">
        <v>3.1</v>
      </c>
      <c r="Q566" s="159">
        <f t="shared" si="181"/>
        <v>40.400000000000006</v>
      </c>
      <c r="R566" s="159">
        <v>50.699999999999996</v>
      </c>
      <c r="S566" s="252">
        <f t="shared" si="182"/>
        <v>79.684418145956627</v>
      </c>
      <c r="T566" s="159">
        <v>140.10000000000002</v>
      </c>
      <c r="U566" s="162">
        <f t="shared" si="183"/>
        <v>28.836545324768021</v>
      </c>
      <c r="V566" s="244"/>
    </row>
    <row r="567" spans="1:22" ht="13.5" customHeight="1" x14ac:dyDescent="0.2">
      <c r="A567" s="157"/>
      <c r="B567" s="161"/>
      <c r="C567" s="688"/>
      <c r="D567" s="153" t="s">
        <v>74</v>
      </c>
      <c r="E567" s="159">
        <f t="shared" ref="E567:P567" si="200">+E565-E566</f>
        <v>6.1999999999999993</v>
      </c>
      <c r="F567" s="159">
        <f t="shared" si="200"/>
        <v>6.1999999999999993</v>
      </c>
      <c r="G567" s="159">
        <f t="shared" si="200"/>
        <v>4.3</v>
      </c>
      <c r="H567" s="159">
        <f t="shared" si="200"/>
        <v>9.5</v>
      </c>
      <c r="I567" s="159">
        <f t="shared" si="200"/>
        <v>8.8000000000000007</v>
      </c>
      <c r="J567" s="159">
        <f t="shared" si="200"/>
        <v>6.6</v>
      </c>
      <c r="K567" s="192">
        <f t="shared" si="200"/>
        <v>11.2</v>
      </c>
      <c r="L567" s="193">
        <f t="shared" si="200"/>
        <v>8.1999999999999993</v>
      </c>
      <c r="M567" s="192">
        <f t="shared" si="200"/>
        <v>7.6</v>
      </c>
      <c r="N567" s="192">
        <f t="shared" si="200"/>
        <v>6.6000000000000005</v>
      </c>
      <c r="O567" s="192">
        <f t="shared" si="200"/>
        <v>3.4999999999999996</v>
      </c>
      <c r="P567" s="193">
        <f t="shared" si="200"/>
        <v>6.5</v>
      </c>
      <c r="Q567" s="159">
        <f t="shared" si="181"/>
        <v>85.199999999999989</v>
      </c>
      <c r="R567" s="159">
        <v>98.699999999999989</v>
      </c>
      <c r="S567" s="252">
        <f t="shared" si="182"/>
        <v>86.322188449848028</v>
      </c>
      <c r="T567" s="159">
        <v>301.90000000000003</v>
      </c>
      <c r="U567" s="162">
        <f t="shared" si="183"/>
        <v>28.221265319642256</v>
      </c>
      <c r="V567" s="244"/>
    </row>
    <row r="568" spans="1:22" ht="13.5" customHeight="1" x14ac:dyDescent="0.2">
      <c r="A568" s="157"/>
      <c r="B568" s="161"/>
      <c r="C568" s="688"/>
      <c r="D568" s="153" t="s">
        <v>75</v>
      </c>
      <c r="E568" s="159">
        <f t="shared" ref="E568:P568" si="201">+E565-E569</f>
        <v>8.2999999999999989</v>
      </c>
      <c r="F568" s="159">
        <f t="shared" si="201"/>
        <v>8.1999999999999993</v>
      </c>
      <c r="G568" s="159">
        <f t="shared" si="201"/>
        <v>5.6</v>
      </c>
      <c r="H568" s="159">
        <f t="shared" si="201"/>
        <v>12.5</v>
      </c>
      <c r="I568" s="159">
        <f t="shared" si="201"/>
        <v>12</v>
      </c>
      <c r="J568" s="159">
        <f t="shared" si="201"/>
        <v>8.5</v>
      </c>
      <c r="K568" s="192">
        <f t="shared" si="201"/>
        <v>15.399999999999999</v>
      </c>
      <c r="L568" s="193">
        <f t="shared" si="201"/>
        <v>10.799999999999999</v>
      </c>
      <c r="M568" s="192">
        <f t="shared" si="201"/>
        <v>10.199999999999999</v>
      </c>
      <c r="N568" s="192">
        <f t="shared" si="201"/>
        <v>8.9</v>
      </c>
      <c r="O568" s="192">
        <f t="shared" si="201"/>
        <v>4.3</v>
      </c>
      <c r="P568" s="193">
        <f t="shared" si="201"/>
        <v>8.6</v>
      </c>
      <c r="Q568" s="159">
        <f t="shared" si="181"/>
        <v>113.3</v>
      </c>
      <c r="R568" s="159">
        <v>137.70000000000002</v>
      </c>
      <c r="S568" s="252">
        <f t="shared" si="182"/>
        <v>82.28031953522148</v>
      </c>
      <c r="T568" s="159">
        <v>424.09999999999997</v>
      </c>
      <c r="U568" s="162">
        <f t="shared" si="183"/>
        <v>26.715397311954732</v>
      </c>
      <c r="V568" s="244"/>
    </row>
    <row r="569" spans="1:22" ht="13.5" customHeight="1" x14ac:dyDescent="0.2">
      <c r="A569" s="157"/>
      <c r="B569" s="146"/>
      <c r="C569" s="688"/>
      <c r="D569" s="153" t="s">
        <v>76</v>
      </c>
      <c r="E569" s="159">
        <v>0.9</v>
      </c>
      <c r="F569" s="159">
        <v>0.9</v>
      </c>
      <c r="G569" s="159">
        <v>0.7</v>
      </c>
      <c r="H569" s="159">
        <v>1.2</v>
      </c>
      <c r="I569" s="159">
        <v>1.1000000000000001</v>
      </c>
      <c r="J569" s="159">
        <v>1.2</v>
      </c>
      <c r="K569" s="192">
        <v>1.3</v>
      </c>
      <c r="L569" s="193">
        <v>1.3</v>
      </c>
      <c r="M569" s="192">
        <v>1</v>
      </c>
      <c r="N569" s="192">
        <v>0.9</v>
      </c>
      <c r="O569" s="192">
        <v>0.8</v>
      </c>
      <c r="P569" s="193">
        <v>1</v>
      </c>
      <c r="Q569" s="159">
        <f t="shared" si="181"/>
        <v>12.300000000000002</v>
      </c>
      <c r="R569" s="159">
        <v>11.700000000000001</v>
      </c>
      <c r="S569" s="252">
        <f t="shared" si="182"/>
        <v>105.12820512820514</v>
      </c>
      <c r="T569" s="159">
        <v>17.899999999999995</v>
      </c>
      <c r="U569" s="162">
        <f t="shared" si="183"/>
        <v>68.715083798882716</v>
      </c>
      <c r="V569" s="244"/>
    </row>
    <row r="570" spans="1:22" ht="13.5" customHeight="1" thickBot="1" x14ac:dyDescent="0.25">
      <c r="A570" s="157"/>
      <c r="B570" s="166"/>
      <c r="C570" s="689"/>
      <c r="D570" s="155" t="s">
        <v>77</v>
      </c>
      <c r="E570" s="160">
        <v>1.3</v>
      </c>
      <c r="F570" s="160">
        <v>1.6</v>
      </c>
      <c r="G570" s="160">
        <v>0.9</v>
      </c>
      <c r="H570" s="160">
        <v>2.4</v>
      </c>
      <c r="I570" s="160">
        <v>2.2999999999999998</v>
      </c>
      <c r="J570" s="160">
        <v>1.7</v>
      </c>
      <c r="K570" s="196">
        <v>2</v>
      </c>
      <c r="L570" s="197">
        <v>2.2000000000000002</v>
      </c>
      <c r="M570" s="198">
        <v>1.8</v>
      </c>
      <c r="N570" s="198">
        <v>1.8</v>
      </c>
      <c r="O570" s="198">
        <v>1.1000000000000001</v>
      </c>
      <c r="P570" s="197">
        <v>1.5</v>
      </c>
      <c r="Q570" s="160">
        <f t="shared" si="181"/>
        <v>20.6</v>
      </c>
      <c r="R570" s="160">
        <v>19.700000000000003</v>
      </c>
      <c r="S570" s="327">
        <f t="shared" si="182"/>
        <v>104.56852791878173</v>
      </c>
      <c r="T570" s="160">
        <v>30.900000000000002</v>
      </c>
      <c r="U570" s="168">
        <f t="shared" si="183"/>
        <v>66.666666666666657</v>
      </c>
      <c r="V570" s="244"/>
    </row>
    <row r="571" spans="1:22" ht="18.75" customHeight="1" x14ac:dyDescent="0.3">
      <c r="A571" s="213" t="str">
        <f>$A$1</f>
        <v>５　令和３年度市町村別・月別観光入込客数</v>
      </c>
      <c r="T571" s="339"/>
      <c r="U571" s="245"/>
    </row>
    <row r="572" spans="1:22" ht="13.5" customHeight="1" thickBot="1" x14ac:dyDescent="0.25">
      <c r="T572" s="339"/>
      <c r="U572" s="147" t="s">
        <v>301</v>
      </c>
      <c r="V572" s="147"/>
    </row>
    <row r="573" spans="1:22" ht="13.5" customHeight="1" thickBot="1" x14ac:dyDescent="0.25">
      <c r="A573" s="148" t="s">
        <v>58</v>
      </c>
      <c r="B573" s="148" t="s">
        <v>344</v>
      </c>
      <c r="C573" s="148" t="s">
        <v>59</v>
      </c>
      <c r="D573" s="149" t="s">
        <v>60</v>
      </c>
      <c r="E573" s="150" t="s">
        <v>61</v>
      </c>
      <c r="F573" s="150" t="s">
        <v>62</v>
      </c>
      <c r="G573" s="150" t="s">
        <v>63</v>
      </c>
      <c r="H573" s="150" t="s">
        <v>64</v>
      </c>
      <c r="I573" s="150" t="s">
        <v>65</v>
      </c>
      <c r="J573" s="150" t="s">
        <v>66</v>
      </c>
      <c r="K573" s="150" t="s">
        <v>67</v>
      </c>
      <c r="L573" s="150" t="s">
        <v>68</v>
      </c>
      <c r="M573" s="150" t="s">
        <v>69</v>
      </c>
      <c r="N573" s="150" t="s">
        <v>36</v>
      </c>
      <c r="O573" s="150" t="s">
        <v>37</v>
      </c>
      <c r="P573" s="150" t="s">
        <v>38</v>
      </c>
      <c r="Q573" s="150" t="s">
        <v>345</v>
      </c>
      <c r="R573" s="150" t="str">
        <f>$R$3</f>
        <v>R２年度</v>
      </c>
      <c r="S573" s="326" t="s">
        <v>71</v>
      </c>
      <c r="T573" s="150" t="str">
        <f>'2頁'!$T$3</f>
        <v>R元年度</v>
      </c>
      <c r="U573" s="370" t="s">
        <v>419</v>
      </c>
      <c r="V573" s="243"/>
    </row>
    <row r="574" spans="1:22" ht="13.5" customHeight="1" x14ac:dyDescent="0.2">
      <c r="A574" s="185"/>
      <c r="B574" s="690" t="s">
        <v>325</v>
      </c>
      <c r="C574" s="692"/>
      <c r="D574" s="151" t="s">
        <v>72</v>
      </c>
      <c r="E574" s="158">
        <f t="shared" ref="E574:R574" si="202">+E580+E586+E592+E598+E604+E610+E616</f>
        <v>83.199999999999989</v>
      </c>
      <c r="F574" s="158">
        <f t="shared" si="202"/>
        <v>107.8</v>
      </c>
      <c r="G574" s="158">
        <f t="shared" si="202"/>
        <v>86.2</v>
      </c>
      <c r="H574" s="158">
        <f t="shared" si="202"/>
        <v>117.6</v>
      </c>
      <c r="I574" s="158">
        <f t="shared" si="202"/>
        <v>131.29999999999998</v>
      </c>
      <c r="J574" s="158">
        <f t="shared" si="202"/>
        <v>95.9</v>
      </c>
      <c r="K574" s="158">
        <f t="shared" si="202"/>
        <v>90.100000000000009</v>
      </c>
      <c r="L574" s="158">
        <f t="shared" si="202"/>
        <v>61.500000000000007</v>
      </c>
      <c r="M574" s="158">
        <f t="shared" si="202"/>
        <v>50.8</v>
      </c>
      <c r="N574" s="158">
        <f t="shared" si="202"/>
        <v>74.100000000000009</v>
      </c>
      <c r="O574" s="158">
        <f t="shared" si="202"/>
        <v>63.3</v>
      </c>
      <c r="P574" s="158">
        <f t="shared" si="202"/>
        <v>62.300000000000004</v>
      </c>
      <c r="Q574" s="158">
        <f t="shared" si="202"/>
        <v>1024.1000000000001</v>
      </c>
      <c r="R574" s="158">
        <f t="shared" si="202"/>
        <v>1057.3</v>
      </c>
      <c r="S574" s="251">
        <f t="shared" ref="S574:S621" si="203">IF(Q574=0,"－",Q574/R574*100)</f>
        <v>96.859926227182456</v>
      </c>
      <c r="T574" s="158">
        <v>1203.8</v>
      </c>
      <c r="U574" s="167">
        <f t="shared" si="183"/>
        <v>85.072271141385627</v>
      </c>
      <c r="V574" s="244"/>
    </row>
    <row r="575" spans="1:22" ht="13.5" customHeight="1" x14ac:dyDescent="0.2">
      <c r="A575" s="157"/>
      <c r="B575" s="693"/>
      <c r="C575" s="695"/>
      <c r="D575" s="153" t="s">
        <v>73</v>
      </c>
      <c r="E575" s="159">
        <f t="shared" ref="E575:Q579" si="204">+E581+E587+E593+E599+E605+E611+E617</f>
        <v>6.8</v>
      </c>
      <c r="F575" s="159">
        <f t="shared" si="204"/>
        <v>12</v>
      </c>
      <c r="G575" s="159">
        <f t="shared" si="204"/>
        <v>7.1</v>
      </c>
      <c r="H575" s="159">
        <f t="shared" si="204"/>
        <v>13</v>
      </c>
      <c r="I575" s="159">
        <f t="shared" si="204"/>
        <v>14.100000000000001</v>
      </c>
      <c r="J575" s="159">
        <f t="shared" si="204"/>
        <v>10.1</v>
      </c>
      <c r="K575" s="159">
        <f t="shared" si="204"/>
        <v>9.2999999999999989</v>
      </c>
      <c r="L575" s="159">
        <f t="shared" si="204"/>
        <v>4.4000000000000004</v>
      </c>
      <c r="M575" s="159">
        <f t="shared" si="204"/>
        <v>2.6999999999999997</v>
      </c>
      <c r="N575" s="159">
        <f t="shared" si="204"/>
        <v>1.9000000000000004</v>
      </c>
      <c r="O575" s="159">
        <f t="shared" si="204"/>
        <v>1.3</v>
      </c>
      <c r="P575" s="159">
        <f t="shared" si="204"/>
        <v>3.4</v>
      </c>
      <c r="Q575" s="159">
        <f t="shared" si="204"/>
        <v>86.100000000000009</v>
      </c>
      <c r="R575" s="159">
        <f>+R581+R587+R593+R599+R605+R611+R617</f>
        <v>107.6</v>
      </c>
      <c r="S575" s="252">
        <f t="shared" si="203"/>
        <v>80.018587360594807</v>
      </c>
      <c r="T575" s="159">
        <v>244.60000000000002</v>
      </c>
      <c r="U575" s="162">
        <f t="shared" si="183"/>
        <v>35.200327064595257</v>
      </c>
      <c r="V575" s="244"/>
    </row>
    <row r="576" spans="1:22" ht="13.5" customHeight="1" x14ac:dyDescent="0.2">
      <c r="A576" s="157" t="s">
        <v>352</v>
      </c>
      <c r="B576" s="693"/>
      <c r="C576" s="695"/>
      <c r="D576" s="153" t="s">
        <v>74</v>
      </c>
      <c r="E576" s="159">
        <f t="shared" si="204"/>
        <v>76.400000000000006</v>
      </c>
      <c r="F576" s="159">
        <f t="shared" si="204"/>
        <v>95.800000000000011</v>
      </c>
      <c r="G576" s="159">
        <f t="shared" si="204"/>
        <v>79.099999999999994</v>
      </c>
      <c r="H576" s="159">
        <f t="shared" si="204"/>
        <v>104.6</v>
      </c>
      <c r="I576" s="159">
        <f t="shared" si="204"/>
        <v>117.19999999999999</v>
      </c>
      <c r="J576" s="159">
        <f t="shared" si="204"/>
        <v>85.8</v>
      </c>
      <c r="K576" s="159">
        <f t="shared" si="204"/>
        <v>80.800000000000011</v>
      </c>
      <c r="L576" s="159">
        <f t="shared" si="204"/>
        <v>57.1</v>
      </c>
      <c r="M576" s="159">
        <f t="shared" si="204"/>
        <v>48.1</v>
      </c>
      <c r="N576" s="159">
        <f t="shared" si="204"/>
        <v>72.2</v>
      </c>
      <c r="O576" s="159">
        <f t="shared" si="204"/>
        <v>62.000000000000007</v>
      </c>
      <c r="P576" s="159">
        <f t="shared" si="204"/>
        <v>58.900000000000006</v>
      </c>
      <c r="Q576" s="159">
        <f t="shared" si="204"/>
        <v>938</v>
      </c>
      <c r="R576" s="159">
        <f>+R582+R588+R594+R600+R606+R612+R618</f>
        <v>949.7</v>
      </c>
      <c r="S576" s="252">
        <f t="shared" si="203"/>
        <v>98.768032010108456</v>
      </c>
      <c r="T576" s="159">
        <v>959.19999999999982</v>
      </c>
      <c r="U576" s="162">
        <f t="shared" si="183"/>
        <v>97.789824854045065</v>
      </c>
      <c r="V576" s="244"/>
    </row>
    <row r="577" spans="1:22" ht="13.5" customHeight="1" x14ac:dyDescent="0.2">
      <c r="A577" s="157"/>
      <c r="B577" s="693"/>
      <c r="C577" s="695"/>
      <c r="D577" s="153" t="s">
        <v>75</v>
      </c>
      <c r="E577" s="159">
        <f t="shared" si="204"/>
        <v>78.899999999999991</v>
      </c>
      <c r="F577" s="159">
        <f t="shared" si="204"/>
        <v>102.89999999999999</v>
      </c>
      <c r="G577" s="159">
        <f t="shared" si="204"/>
        <v>81</v>
      </c>
      <c r="H577" s="159">
        <f t="shared" si="204"/>
        <v>107.8</v>
      </c>
      <c r="I577" s="159">
        <f t="shared" si="204"/>
        <v>121.49999999999999</v>
      </c>
      <c r="J577" s="159">
        <f t="shared" si="204"/>
        <v>88.8</v>
      </c>
      <c r="K577" s="159">
        <f t="shared" si="204"/>
        <v>83.2</v>
      </c>
      <c r="L577" s="159">
        <f t="shared" si="204"/>
        <v>55.6</v>
      </c>
      <c r="M577" s="159">
        <f t="shared" si="204"/>
        <v>46.6</v>
      </c>
      <c r="N577" s="159">
        <f t="shared" si="204"/>
        <v>70.5</v>
      </c>
      <c r="O577" s="159">
        <f t="shared" si="204"/>
        <v>60.2</v>
      </c>
      <c r="P577" s="159">
        <f t="shared" si="204"/>
        <v>57.9</v>
      </c>
      <c r="Q577" s="159">
        <f t="shared" si="204"/>
        <v>954.89999999999986</v>
      </c>
      <c r="R577" s="159">
        <f>+R583+R589+R595+R601+R607+R613+R619</f>
        <v>988.90000000000009</v>
      </c>
      <c r="S577" s="252">
        <f t="shared" si="203"/>
        <v>96.561836383860836</v>
      </c>
      <c r="T577" s="159">
        <v>1112.9000000000001</v>
      </c>
      <c r="U577" s="162">
        <f t="shared" si="183"/>
        <v>85.802857399586657</v>
      </c>
      <c r="V577" s="244"/>
    </row>
    <row r="578" spans="1:22" ht="13.5" customHeight="1" x14ac:dyDescent="0.2">
      <c r="A578" s="157"/>
      <c r="B578" s="693"/>
      <c r="C578" s="695"/>
      <c r="D578" s="153" t="s">
        <v>76</v>
      </c>
      <c r="E578" s="159">
        <f t="shared" si="204"/>
        <v>4.3</v>
      </c>
      <c r="F578" s="159">
        <f t="shared" si="204"/>
        <v>4.9000000000000004</v>
      </c>
      <c r="G578" s="159">
        <f t="shared" si="204"/>
        <v>5.2000000000000011</v>
      </c>
      <c r="H578" s="159">
        <f t="shared" si="204"/>
        <v>9.7999999999999989</v>
      </c>
      <c r="I578" s="159">
        <f t="shared" si="204"/>
        <v>9.7999999999999989</v>
      </c>
      <c r="J578" s="159">
        <f t="shared" si="204"/>
        <v>7.1</v>
      </c>
      <c r="K578" s="159">
        <f t="shared" si="204"/>
        <v>6.8999999999999995</v>
      </c>
      <c r="L578" s="159">
        <f t="shared" si="204"/>
        <v>5.9</v>
      </c>
      <c r="M578" s="159">
        <f t="shared" si="204"/>
        <v>4.2</v>
      </c>
      <c r="N578" s="159">
        <f t="shared" si="204"/>
        <v>3.6000000000000005</v>
      </c>
      <c r="O578" s="159">
        <f t="shared" si="204"/>
        <v>3.1</v>
      </c>
      <c r="P578" s="159">
        <f t="shared" si="204"/>
        <v>4.4000000000000004</v>
      </c>
      <c r="Q578" s="159">
        <f t="shared" si="204"/>
        <v>69.2</v>
      </c>
      <c r="R578" s="159">
        <f>+R584+R590+R596+R602+R608+R614+R620</f>
        <v>68.400000000000006</v>
      </c>
      <c r="S578" s="252">
        <f t="shared" si="203"/>
        <v>101.16959064327484</v>
      </c>
      <c r="T578" s="159">
        <v>90.899999999999991</v>
      </c>
      <c r="U578" s="162">
        <f t="shared" si="183"/>
        <v>76.12761276127614</v>
      </c>
      <c r="V578" s="244"/>
    </row>
    <row r="579" spans="1:22" ht="13.5" customHeight="1" thickBot="1" x14ac:dyDescent="0.25">
      <c r="A579" s="157"/>
      <c r="B579" s="693"/>
      <c r="C579" s="697"/>
      <c r="D579" s="155" t="s">
        <v>77</v>
      </c>
      <c r="E579" s="160">
        <f t="shared" si="204"/>
        <v>5.4</v>
      </c>
      <c r="F579" s="160">
        <f t="shared" si="204"/>
        <v>6.3000000000000007</v>
      </c>
      <c r="G579" s="160">
        <f t="shared" si="204"/>
        <v>6.8000000000000007</v>
      </c>
      <c r="H579" s="160">
        <f t="shared" si="204"/>
        <v>12.2</v>
      </c>
      <c r="I579" s="160">
        <f t="shared" si="204"/>
        <v>11.9</v>
      </c>
      <c r="J579" s="160">
        <f t="shared" si="204"/>
        <v>9.1</v>
      </c>
      <c r="K579" s="160">
        <f t="shared" si="204"/>
        <v>8.6000000000000014</v>
      </c>
      <c r="L579" s="160">
        <f t="shared" si="204"/>
        <v>8</v>
      </c>
      <c r="M579" s="160">
        <f t="shared" si="204"/>
        <v>6.0000000000000009</v>
      </c>
      <c r="N579" s="160">
        <f t="shared" si="204"/>
        <v>5.1000000000000005</v>
      </c>
      <c r="O579" s="160">
        <f t="shared" si="204"/>
        <v>4.8999999999999995</v>
      </c>
      <c r="P579" s="160">
        <f t="shared" si="204"/>
        <v>6</v>
      </c>
      <c r="Q579" s="160">
        <f t="shared" si="204"/>
        <v>90.299999999999983</v>
      </c>
      <c r="R579" s="160">
        <f>+R585+R591+R597+R603+R609+R615+R621</f>
        <v>86.1</v>
      </c>
      <c r="S579" s="327">
        <f t="shared" si="203"/>
        <v>104.87804878048779</v>
      </c>
      <c r="T579" s="160">
        <v>111.20000000000002</v>
      </c>
      <c r="U579" s="168">
        <f t="shared" si="183"/>
        <v>81.205035971222998</v>
      </c>
      <c r="V579" s="244"/>
    </row>
    <row r="580" spans="1:22" ht="13.5" customHeight="1" x14ac:dyDescent="0.2">
      <c r="A580" s="157"/>
      <c r="B580" s="157"/>
      <c r="C580" s="687" t="s">
        <v>87</v>
      </c>
      <c r="D580" s="151" t="s">
        <v>72</v>
      </c>
      <c r="E580" s="158">
        <v>5.5</v>
      </c>
      <c r="F580" s="158">
        <v>7.6</v>
      </c>
      <c r="G580" s="158">
        <v>6.4</v>
      </c>
      <c r="H580" s="158">
        <v>12.2</v>
      </c>
      <c r="I580" s="158">
        <v>14</v>
      </c>
      <c r="J580" s="158">
        <v>9.1</v>
      </c>
      <c r="K580" s="158">
        <v>6.6</v>
      </c>
      <c r="L580" s="158">
        <v>4.4000000000000004</v>
      </c>
      <c r="M580" s="158">
        <v>2</v>
      </c>
      <c r="N580" s="158">
        <v>1.2</v>
      </c>
      <c r="O580" s="158">
        <v>0.9</v>
      </c>
      <c r="P580" s="158">
        <v>1.5</v>
      </c>
      <c r="Q580" s="158">
        <f t="shared" ref="Q580:Q621" si="205">SUM(E580:P580)</f>
        <v>71.40000000000002</v>
      </c>
      <c r="R580" s="158">
        <v>72.500000000000014</v>
      </c>
      <c r="S580" s="251">
        <f t="shared" si="203"/>
        <v>98.482758620689665</v>
      </c>
      <c r="T580" s="158">
        <v>324.40000000000003</v>
      </c>
      <c r="U580" s="167">
        <f t="shared" si="183"/>
        <v>22.009864364981507</v>
      </c>
      <c r="V580" s="244"/>
    </row>
    <row r="581" spans="1:22" ht="13.5" customHeight="1" x14ac:dyDescent="0.2">
      <c r="A581" s="157"/>
      <c r="B581" s="146"/>
      <c r="C581" s="688"/>
      <c r="D581" s="153" t="s">
        <v>73</v>
      </c>
      <c r="E581" s="159">
        <v>0.6</v>
      </c>
      <c r="F581" s="159">
        <v>0.6</v>
      </c>
      <c r="G581" s="159">
        <v>0.6</v>
      </c>
      <c r="H581" s="159">
        <v>1.5</v>
      </c>
      <c r="I581" s="159">
        <v>1.4</v>
      </c>
      <c r="J581" s="159">
        <v>0.9</v>
      </c>
      <c r="K581" s="159">
        <v>0.6</v>
      </c>
      <c r="L581" s="159">
        <v>0.4</v>
      </c>
      <c r="M581" s="159">
        <v>0.2</v>
      </c>
      <c r="N581" s="159">
        <v>0.1</v>
      </c>
      <c r="O581" s="159">
        <v>0.1</v>
      </c>
      <c r="P581" s="159">
        <v>0.1</v>
      </c>
      <c r="Q581" s="159">
        <f t="shared" si="205"/>
        <v>7.0999999999999988</v>
      </c>
      <c r="R581" s="159">
        <v>6.6999999999999993</v>
      </c>
      <c r="S581" s="252">
        <f t="shared" si="203"/>
        <v>105.97014925373134</v>
      </c>
      <c r="T581" s="159">
        <v>140.4</v>
      </c>
      <c r="U581" s="162">
        <f t="shared" ref="U581:U644" si="206">IF(Q581=0,"－",Q581/T581*100)</f>
        <v>5.0569800569800556</v>
      </c>
      <c r="V581" s="244"/>
    </row>
    <row r="582" spans="1:22" ht="13.5" customHeight="1" x14ac:dyDescent="0.2">
      <c r="A582" s="157"/>
      <c r="B582" s="146"/>
      <c r="C582" s="688"/>
      <c r="D582" s="153" t="s">
        <v>74</v>
      </c>
      <c r="E582" s="159">
        <f t="shared" ref="E582:P582" si="207">+E580-E581</f>
        <v>4.9000000000000004</v>
      </c>
      <c r="F582" s="159">
        <f t="shared" si="207"/>
        <v>7</v>
      </c>
      <c r="G582" s="159">
        <f t="shared" si="207"/>
        <v>5.8000000000000007</v>
      </c>
      <c r="H582" s="159">
        <f t="shared" si="207"/>
        <v>10.7</v>
      </c>
      <c r="I582" s="159">
        <f t="shared" si="207"/>
        <v>12.6</v>
      </c>
      <c r="J582" s="159">
        <f t="shared" si="207"/>
        <v>8.1999999999999993</v>
      </c>
      <c r="K582" s="159">
        <f t="shared" si="207"/>
        <v>6</v>
      </c>
      <c r="L582" s="159">
        <f t="shared" si="207"/>
        <v>4</v>
      </c>
      <c r="M582" s="159">
        <f t="shared" si="207"/>
        <v>1.8</v>
      </c>
      <c r="N582" s="159">
        <f t="shared" si="207"/>
        <v>1.0999999999999999</v>
      </c>
      <c r="O582" s="159">
        <f t="shared" si="207"/>
        <v>0.8</v>
      </c>
      <c r="P582" s="159">
        <f t="shared" si="207"/>
        <v>1.4</v>
      </c>
      <c r="Q582" s="159">
        <f t="shared" si="205"/>
        <v>64.3</v>
      </c>
      <c r="R582" s="159">
        <v>65.8</v>
      </c>
      <c r="S582" s="252">
        <f t="shared" si="203"/>
        <v>97.720364741641347</v>
      </c>
      <c r="T582" s="159">
        <v>183.99999999999997</v>
      </c>
      <c r="U582" s="162">
        <f t="shared" si="206"/>
        <v>34.945652173913047</v>
      </c>
      <c r="V582" s="244"/>
    </row>
    <row r="583" spans="1:22" ht="13.5" customHeight="1" x14ac:dyDescent="0.2">
      <c r="A583" s="157"/>
      <c r="B583" s="146"/>
      <c r="C583" s="688"/>
      <c r="D583" s="153" t="s">
        <v>75</v>
      </c>
      <c r="E583" s="159">
        <f t="shared" ref="E583:P583" si="208">+E580-E584</f>
        <v>4.5999999999999996</v>
      </c>
      <c r="F583" s="159">
        <f t="shared" si="208"/>
        <v>6.8</v>
      </c>
      <c r="G583" s="159">
        <f t="shared" si="208"/>
        <v>5.5</v>
      </c>
      <c r="H583" s="159">
        <f t="shared" si="208"/>
        <v>10.7</v>
      </c>
      <c r="I583" s="159">
        <f t="shared" si="208"/>
        <v>12.4</v>
      </c>
      <c r="J583" s="159">
        <f t="shared" si="208"/>
        <v>7.6999999999999993</v>
      </c>
      <c r="K583" s="159">
        <f t="shared" si="208"/>
        <v>4.6999999999999993</v>
      </c>
      <c r="L583" s="159">
        <f t="shared" si="208"/>
        <v>2.5000000000000004</v>
      </c>
      <c r="M583" s="159">
        <f t="shared" si="208"/>
        <v>0.8</v>
      </c>
      <c r="N583" s="159">
        <f t="shared" si="208"/>
        <v>0.19999999999999996</v>
      </c>
      <c r="O583" s="159">
        <f t="shared" si="208"/>
        <v>9.9999999999999978E-2</v>
      </c>
      <c r="P583" s="159">
        <f t="shared" si="208"/>
        <v>0.39999999999999991</v>
      </c>
      <c r="Q583" s="159">
        <f t="shared" si="205"/>
        <v>56.400000000000006</v>
      </c>
      <c r="R583" s="159">
        <v>58.3</v>
      </c>
      <c r="S583" s="252">
        <f t="shared" si="203"/>
        <v>96.740994854202413</v>
      </c>
      <c r="T583" s="159">
        <v>304.3</v>
      </c>
      <c r="U583" s="162">
        <f t="shared" si="206"/>
        <v>18.534341110745974</v>
      </c>
      <c r="V583" s="244"/>
    </row>
    <row r="584" spans="1:22" ht="13.5" customHeight="1" x14ac:dyDescent="0.2">
      <c r="A584" s="157"/>
      <c r="B584" s="146"/>
      <c r="C584" s="688"/>
      <c r="D584" s="153" t="s">
        <v>76</v>
      </c>
      <c r="E584" s="159">
        <v>0.9</v>
      </c>
      <c r="F584" s="159">
        <v>0.8</v>
      </c>
      <c r="G584" s="159">
        <v>0.9</v>
      </c>
      <c r="H584" s="159">
        <v>1.5</v>
      </c>
      <c r="I584" s="159">
        <v>1.6</v>
      </c>
      <c r="J584" s="159">
        <v>1.4</v>
      </c>
      <c r="K584" s="159">
        <v>1.9</v>
      </c>
      <c r="L584" s="159">
        <v>1.9</v>
      </c>
      <c r="M584" s="159">
        <v>1.2</v>
      </c>
      <c r="N584" s="159">
        <v>1</v>
      </c>
      <c r="O584" s="159">
        <v>0.8</v>
      </c>
      <c r="P584" s="159">
        <v>1.1000000000000001</v>
      </c>
      <c r="Q584" s="159">
        <f t="shared" si="205"/>
        <v>15</v>
      </c>
      <c r="R584" s="159">
        <v>14.200000000000001</v>
      </c>
      <c r="S584" s="252">
        <f t="shared" si="203"/>
        <v>105.63380281690141</v>
      </c>
      <c r="T584" s="159">
        <v>20.100000000000001</v>
      </c>
      <c r="U584" s="162">
        <f t="shared" si="206"/>
        <v>74.626865671641781</v>
      </c>
      <c r="V584" s="244"/>
    </row>
    <row r="585" spans="1:22" ht="13.5" customHeight="1" thickBot="1" x14ac:dyDescent="0.25">
      <c r="A585" s="157"/>
      <c r="B585" s="146"/>
      <c r="C585" s="689"/>
      <c r="D585" s="155" t="s">
        <v>77</v>
      </c>
      <c r="E585" s="160">
        <v>1.1000000000000001</v>
      </c>
      <c r="F585" s="160">
        <v>1.1000000000000001</v>
      </c>
      <c r="G585" s="160">
        <v>1.5</v>
      </c>
      <c r="H585" s="160">
        <v>2.2000000000000002</v>
      </c>
      <c r="I585" s="160">
        <v>2.1</v>
      </c>
      <c r="J585" s="160">
        <v>1.9</v>
      </c>
      <c r="K585" s="160">
        <v>2.2000000000000002</v>
      </c>
      <c r="L585" s="160">
        <v>2.4</v>
      </c>
      <c r="M585" s="160">
        <v>1.5</v>
      </c>
      <c r="N585" s="160">
        <v>1.3</v>
      </c>
      <c r="O585" s="160">
        <v>1.3</v>
      </c>
      <c r="P585" s="160">
        <v>1.4</v>
      </c>
      <c r="Q585" s="160">
        <f t="shared" si="205"/>
        <v>20</v>
      </c>
      <c r="R585" s="160">
        <v>20.2</v>
      </c>
      <c r="S585" s="327">
        <f t="shared" si="203"/>
        <v>99.009900990099013</v>
      </c>
      <c r="T585" s="160">
        <v>24.700000000000006</v>
      </c>
      <c r="U585" s="168">
        <f t="shared" si="206"/>
        <v>80.971659919028312</v>
      </c>
      <c r="V585" s="244"/>
    </row>
    <row r="586" spans="1:22" ht="13.5" customHeight="1" x14ac:dyDescent="0.2">
      <c r="A586" s="157"/>
      <c r="B586" s="146"/>
      <c r="C586" s="687" t="s">
        <v>88</v>
      </c>
      <c r="D586" s="151" t="s">
        <v>72</v>
      </c>
      <c r="E586" s="158">
        <v>19.8</v>
      </c>
      <c r="F586" s="158">
        <v>26.4</v>
      </c>
      <c r="G586" s="158">
        <v>17.3</v>
      </c>
      <c r="H586" s="158">
        <v>24.4</v>
      </c>
      <c r="I586" s="158">
        <v>26.3</v>
      </c>
      <c r="J586" s="158">
        <v>21.3</v>
      </c>
      <c r="K586" s="158">
        <v>19.5</v>
      </c>
      <c r="L586" s="158">
        <v>12.7</v>
      </c>
      <c r="M586" s="158">
        <v>8.4</v>
      </c>
      <c r="N586" s="158">
        <v>5.7</v>
      </c>
      <c r="O586" s="158">
        <v>6.2</v>
      </c>
      <c r="P586" s="158">
        <v>10.9</v>
      </c>
      <c r="Q586" s="158">
        <f t="shared" si="205"/>
        <v>198.89999999999998</v>
      </c>
      <c r="R586" s="158">
        <v>185.1</v>
      </c>
      <c r="S586" s="251">
        <f t="shared" si="203"/>
        <v>107.45542949756887</v>
      </c>
      <c r="T586" s="158">
        <v>232.39999999999998</v>
      </c>
      <c r="U586" s="167">
        <f t="shared" si="206"/>
        <v>85.585197934595527</v>
      </c>
      <c r="V586" s="244"/>
    </row>
    <row r="587" spans="1:22" ht="13.5" customHeight="1" x14ac:dyDescent="0.2">
      <c r="A587" s="157"/>
      <c r="B587" s="146"/>
      <c r="C587" s="688"/>
      <c r="D587" s="153" t="s">
        <v>73</v>
      </c>
      <c r="E587" s="159">
        <v>4</v>
      </c>
      <c r="F587" s="159">
        <v>7.9</v>
      </c>
      <c r="G587" s="159">
        <v>3.5</v>
      </c>
      <c r="H587" s="159">
        <v>7.3</v>
      </c>
      <c r="I587" s="159">
        <v>7.9</v>
      </c>
      <c r="J587" s="159">
        <v>6.4</v>
      </c>
      <c r="K587" s="159">
        <v>5.9</v>
      </c>
      <c r="L587" s="159">
        <v>2.5</v>
      </c>
      <c r="M587" s="159">
        <v>1.7</v>
      </c>
      <c r="N587" s="159">
        <v>1.1000000000000001</v>
      </c>
      <c r="O587" s="159">
        <v>0.6</v>
      </c>
      <c r="P587" s="159">
        <v>1.1000000000000001</v>
      </c>
      <c r="Q587" s="159">
        <f t="shared" si="205"/>
        <v>49.900000000000006</v>
      </c>
      <c r="R587" s="159">
        <v>46</v>
      </c>
      <c r="S587" s="252">
        <f t="shared" si="203"/>
        <v>108.47826086956522</v>
      </c>
      <c r="T587" s="159">
        <v>58.499999999999993</v>
      </c>
      <c r="U587" s="162">
        <f t="shared" si="206"/>
        <v>85.299145299145323</v>
      </c>
      <c r="V587" s="244"/>
    </row>
    <row r="588" spans="1:22" ht="13.5" customHeight="1" x14ac:dyDescent="0.2">
      <c r="A588" s="157"/>
      <c r="B588" s="146"/>
      <c r="C588" s="688"/>
      <c r="D588" s="153" t="s">
        <v>74</v>
      </c>
      <c r="E588" s="159">
        <f t="shared" ref="E588:P588" si="209">+E586-E587</f>
        <v>15.8</v>
      </c>
      <c r="F588" s="159">
        <f t="shared" si="209"/>
        <v>18.5</v>
      </c>
      <c r="G588" s="159">
        <f t="shared" si="209"/>
        <v>13.8</v>
      </c>
      <c r="H588" s="159">
        <f t="shared" si="209"/>
        <v>17.099999999999998</v>
      </c>
      <c r="I588" s="159">
        <f t="shared" si="209"/>
        <v>18.399999999999999</v>
      </c>
      <c r="J588" s="159">
        <f t="shared" si="209"/>
        <v>14.9</v>
      </c>
      <c r="K588" s="159">
        <f t="shared" si="209"/>
        <v>13.6</v>
      </c>
      <c r="L588" s="159">
        <f t="shared" si="209"/>
        <v>10.199999999999999</v>
      </c>
      <c r="M588" s="159">
        <f t="shared" si="209"/>
        <v>6.7</v>
      </c>
      <c r="N588" s="159">
        <f t="shared" si="209"/>
        <v>4.5999999999999996</v>
      </c>
      <c r="O588" s="159">
        <f t="shared" si="209"/>
        <v>5.6000000000000005</v>
      </c>
      <c r="P588" s="159">
        <f t="shared" si="209"/>
        <v>9.8000000000000007</v>
      </c>
      <c r="Q588" s="159">
        <f t="shared" si="205"/>
        <v>149</v>
      </c>
      <c r="R588" s="159">
        <v>139.10000000000002</v>
      </c>
      <c r="S588" s="252">
        <f t="shared" si="203"/>
        <v>107.117181883537</v>
      </c>
      <c r="T588" s="159">
        <v>173.89999999999998</v>
      </c>
      <c r="U588" s="162">
        <f t="shared" si="206"/>
        <v>85.681426106958043</v>
      </c>
      <c r="V588" s="244"/>
    </row>
    <row r="589" spans="1:22" ht="13.5" customHeight="1" x14ac:dyDescent="0.2">
      <c r="A589" s="157"/>
      <c r="B589" s="146"/>
      <c r="C589" s="688"/>
      <c r="D589" s="153" t="s">
        <v>75</v>
      </c>
      <c r="E589" s="159">
        <f t="shared" ref="E589:P589" si="210">+E586-E590</f>
        <v>19.8</v>
      </c>
      <c r="F589" s="159">
        <f t="shared" si="210"/>
        <v>26.4</v>
      </c>
      <c r="G589" s="159">
        <f t="shared" si="210"/>
        <v>17.3</v>
      </c>
      <c r="H589" s="159">
        <f t="shared" si="210"/>
        <v>24.299999999999997</v>
      </c>
      <c r="I589" s="159">
        <f t="shared" si="210"/>
        <v>26.2</v>
      </c>
      <c r="J589" s="159">
        <f t="shared" si="210"/>
        <v>21.2</v>
      </c>
      <c r="K589" s="159">
        <f t="shared" si="210"/>
        <v>19.399999999999999</v>
      </c>
      <c r="L589" s="159">
        <f t="shared" si="210"/>
        <v>12.7</v>
      </c>
      <c r="M589" s="159">
        <f t="shared" si="210"/>
        <v>8.4</v>
      </c>
      <c r="N589" s="159">
        <f t="shared" si="210"/>
        <v>5.7</v>
      </c>
      <c r="O589" s="159">
        <f t="shared" si="210"/>
        <v>6.2</v>
      </c>
      <c r="P589" s="159">
        <f t="shared" si="210"/>
        <v>10.9</v>
      </c>
      <c r="Q589" s="159">
        <f t="shared" si="205"/>
        <v>198.49999999999997</v>
      </c>
      <c r="R589" s="159">
        <v>184.4</v>
      </c>
      <c r="S589" s="252">
        <f t="shared" si="203"/>
        <v>107.64642082429499</v>
      </c>
      <c r="T589" s="159">
        <v>230</v>
      </c>
      <c r="U589" s="162">
        <f t="shared" si="206"/>
        <v>86.304347826086953</v>
      </c>
      <c r="V589" s="244"/>
    </row>
    <row r="590" spans="1:22" ht="13.5" customHeight="1" x14ac:dyDescent="0.2">
      <c r="A590" s="157"/>
      <c r="B590" s="146"/>
      <c r="C590" s="688"/>
      <c r="D590" s="153" t="s">
        <v>76</v>
      </c>
      <c r="E590" s="159">
        <v>0</v>
      </c>
      <c r="F590" s="159">
        <v>0</v>
      </c>
      <c r="G590" s="159">
        <v>0</v>
      </c>
      <c r="H590" s="159">
        <v>0.1</v>
      </c>
      <c r="I590" s="159">
        <v>0.1</v>
      </c>
      <c r="J590" s="159">
        <v>0.1</v>
      </c>
      <c r="K590" s="159">
        <v>0.1</v>
      </c>
      <c r="L590" s="159">
        <v>0</v>
      </c>
      <c r="M590" s="159">
        <v>0</v>
      </c>
      <c r="N590" s="159">
        <v>0</v>
      </c>
      <c r="O590" s="159">
        <v>0</v>
      </c>
      <c r="P590" s="159">
        <v>0</v>
      </c>
      <c r="Q590" s="159">
        <f t="shared" si="205"/>
        <v>0.4</v>
      </c>
      <c r="R590" s="159">
        <v>0.70000000000000007</v>
      </c>
      <c r="S590" s="252">
        <f t="shared" si="203"/>
        <v>57.142857142857139</v>
      </c>
      <c r="T590" s="159">
        <v>2.4000000000000004</v>
      </c>
      <c r="U590" s="162">
        <f t="shared" si="206"/>
        <v>16.666666666666664</v>
      </c>
      <c r="V590" s="244"/>
    </row>
    <row r="591" spans="1:22" ht="13.5" customHeight="1" thickBot="1" x14ac:dyDescent="0.25">
      <c r="A591" s="157"/>
      <c r="B591" s="146"/>
      <c r="C591" s="689"/>
      <c r="D591" s="155" t="s">
        <v>77</v>
      </c>
      <c r="E591" s="160">
        <v>0.3</v>
      </c>
      <c r="F591" s="160">
        <v>0.4</v>
      </c>
      <c r="G591" s="160">
        <v>0.5</v>
      </c>
      <c r="H591" s="160">
        <v>0.7</v>
      </c>
      <c r="I591" s="160">
        <v>0.6</v>
      </c>
      <c r="J591" s="160">
        <v>0.7</v>
      </c>
      <c r="K591" s="160">
        <v>0.6</v>
      </c>
      <c r="L591" s="160">
        <v>0.6</v>
      </c>
      <c r="M591" s="160">
        <v>0.6</v>
      </c>
      <c r="N591" s="160">
        <v>0.4</v>
      </c>
      <c r="O591" s="160">
        <v>0.5</v>
      </c>
      <c r="P591" s="160">
        <v>0.2</v>
      </c>
      <c r="Q591" s="160">
        <f t="shared" si="205"/>
        <v>6.1000000000000005</v>
      </c>
      <c r="R591" s="160">
        <v>5.0999999999999988</v>
      </c>
      <c r="S591" s="327">
        <f t="shared" si="203"/>
        <v>119.60784313725495</v>
      </c>
      <c r="T591" s="160">
        <v>6.7</v>
      </c>
      <c r="U591" s="168">
        <f t="shared" si="206"/>
        <v>91.044776119402997</v>
      </c>
      <c r="V591" s="244"/>
    </row>
    <row r="592" spans="1:22" ht="13.5" customHeight="1" x14ac:dyDescent="0.2">
      <c r="A592" s="157"/>
      <c r="B592" s="146"/>
      <c r="C592" s="687" t="s">
        <v>89</v>
      </c>
      <c r="D592" s="151" t="s">
        <v>72</v>
      </c>
      <c r="E592" s="158">
        <v>36</v>
      </c>
      <c r="F592" s="158">
        <v>47.7</v>
      </c>
      <c r="G592" s="158">
        <v>39.1</v>
      </c>
      <c r="H592" s="158">
        <v>45.6</v>
      </c>
      <c r="I592" s="158">
        <v>55.8</v>
      </c>
      <c r="J592" s="158">
        <v>40.6</v>
      </c>
      <c r="K592" s="158">
        <v>38.200000000000003</v>
      </c>
      <c r="L592" s="158">
        <v>25.1</v>
      </c>
      <c r="M592" s="158">
        <v>15.2</v>
      </c>
      <c r="N592" s="158">
        <v>8.4</v>
      </c>
      <c r="O592" s="158">
        <v>8.3000000000000007</v>
      </c>
      <c r="P592" s="158">
        <v>14.6</v>
      </c>
      <c r="Q592" s="158">
        <f t="shared" si="205"/>
        <v>374.6</v>
      </c>
      <c r="R592" s="158">
        <v>426.5</v>
      </c>
      <c r="S592" s="251">
        <f t="shared" si="203"/>
        <v>87.831184056271979</v>
      </c>
      <c r="T592" s="158">
        <v>181.99999999999997</v>
      </c>
      <c r="U592" s="167">
        <f t="shared" si="206"/>
        <v>205.82417582417585</v>
      </c>
      <c r="V592" s="244"/>
    </row>
    <row r="593" spans="1:22" ht="13.5" customHeight="1" x14ac:dyDescent="0.2">
      <c r="A593" s="157"/>
      <c r="B593" s="146"/>
      <c r="C593" s="688"/>
      <c r="D593" s="153" t="s">
        <v>73</v>
      </c>
      <c r="E593" s="159">
        <v>0.5</v>
      </c>
      <c r="F593" s="159">
        <v>0.7</v>
      </c>
      <c r="G593" s="159">
        <v>0.6</v>
      </c>
      <c r="H593" s="159">
        <v>0.7</v>
      </c>
      <c r="I593" s="159">
        <v>0.9</v>
      </c>
      <c r="J593" s="159">
        <v>0.6</v>
      </c>
      <c r="K593" s="159">
        <v>0.6</v>
      </c>
      <c r="L593" s="159">
        <v>0.3</v>
      </c>
      <c r="M593" s="159">
        <v>0.2</v>
      </c>
      <c r="N593" s="159">
        <v>0.1</v>
      </c>
      <c r="O593" s="159">
        <v>0.1</v>
      </c>
      <c r="P593" s="159">
        <v>0.2</v>
      </c>
      <c r="Q593" s="159">
        <f t="shared" si="205"/>
        <v>5.4999999999999991</v>
      </c>
      <c r="R593" s="159">
        <v>6.8000000000000007</v>
      </c>
      <c r="S593" s="252">
        <f t="shared" si="203"/>
        <v>80.88235294117645</v>
      </c>
      <c r="T593" s="159">
        <v>3.3000000000000003</v>
      </c>
      <c r="U593" s="162">
        <f t="shared" si="206"/>
        <v>166.66666666666663</v>
      </c>
      <c r="V593" s="244"/>
    </row>
    <row r="594" spans="1:22" ht="13.5" customHeight="1" x14ac:dyDescent="0.2">
      <c r="A594" s="157"/>
      <c r="B594" s="146"/>
      <c r="C594" s="688"/>
      <c r="D594" s="153" t="s">
        <v>74</v>
      </c>
      <c r="E594" s="159">
        <f t="shared" ref="E594:P594" si="211">+E592-E593</f>
        <v>35.5</v>
      </c>
      <c r="F594" s="159">
        <f t="shared" si="211"/>
        <v>47</v>
      </c>
      <c r="G594" s="159">
        <f t="shared" si="211"/>
        <v>38.5</v>
      </c>
      <c r="H594" s="159">
        <f t="shared" si="211"/>
        <v>44.9</v>
      </c>
      <c r="I594" s="159">
        <f t="shared" si="211"/>
        <v>54.9</v>
      </c>
      <c r="J594" s="159">
        <f t="shared" si="211"/>
        <v>40</v>
      </c>
      <c r="K594" s="159">
        <f t="shared" si="211"/>
        <v>37.6</v>
      </c>
      <c r="L594" s="159">
        <f t="shared" si="211"/>
        <v>24.8</v>
      </c>
      <c r="M594" s="159">
        <f t="shared" si="211"/>
        <v>15</v>
      </c>
      <c r="N594" s="159">
        <f t="shared" si="211"/>
        <v>8.3000000000000007</v>
      </c>
      <c r="O594" s="159">
        <f t="shared" si="211"/>
        <v>8.2000000000000011</v>
      </c>
      <c r="P594" s="159">
        <f t="shared" si="211"/>
        <v>14.4</v>
      </c>
      <c r="Q594" s="159">
        <f t="shared" si="205"/>
        <v>369.1</v>
      </c>
      <c r="R594" s="159">
        <v>419.7</v>
      </c>
      <c r="S594" s="252">
        <f t="shared" si="203"/>
        <v>87.94376935906601</v>
      </c>
      <c r="T594" s="159">
        <v>178.69999999999996</v>
      </c>
      <c r="U594" s="162">
        <f t="shared" si="206"/>
        <v>206.54728595411308</v>
      </c>
      <c r="V594" s="244"/>
    </row>
    <row r="595" spans="1:22" ht="13.5" customHeight="1" x14ac:dyDescent="0.2">
      <c r="A595" s="157"/>
      <c r="B595" s="146"/>
      <c r="C595" s="688"/>
      <c r="D595" s="153" t="s">
        <v>75</v>
      </c>
      <c r="E595" s="159">
        <f t="shared" ref="E595:P595" si="212">+E592-E596</f>
        <v>35.700000000000003</v>
      </c>
      <c r="F595" s="159">
        <f t="shared" si="212"/>
        <v>47</v>
      </c>
      <c r="G595" s="159">
        <f t="shared" si="212"/>
        <v>38.6</v>
      </c>
      <c r="H595" s="159">
        <f t="shared" si="212"/>
        <v>44.5</v>
      </c>
      <c r="I595" s="159">
        <f t="shared" si="212"/>
        <v>54.699999999999996</v>
      </c>
      <c r="J595" s="159">
        <f t="shared" si="212"/>
        <v>39.800000000000004</v>
      </c>
      <c r="K595" s="159">
        <f t="shared" si="212"/>
        <v>37.900000000000006</v>
      </c>
      <c r="L595" s="159">
        <f t="shared" si="212"/>
        <v>24.8</v>
      </c>
      <c r="M595" s="159">
        <f t="shared" si="212"/>
        <v>15</v>
      </c>
      <c r="N595" s="159">
        <f t="shared" si="212"/>
        <v>8.3000000000000007</v>
      </c>
      <c r="O595" s="159">
        <f t="shared" si="212"/>
        <v>8.2000000000000011</v>
      </c>
      <c r="P595" s="159">
        <f t="shared" si="212"/>
        <v>14.4</v>
      </c>
      <c r="Q595" s="159">
        <f t="shared" si="205"/>
        <v>368.90000000000003</v>
      </c>
      <c r="R595" s="159">
        <v>421.79999999999995</v>
      </c>
      <c r="S595" s="252">
        <f t="shared" si="203"/>
        <v>87.45851114272169</v>
      </c>
      <c r="T595" s="159">
        <v>174.2</v>
      </c>
      <c r="U595" s="162">
        <f t="shared" si="206"/>
        <v>211.76808266360507</v>
      </c>
      <c r="V595" s="244"/>
    </row>
    <row r="596" spans="1:22" ht="13.5" customHeight="1" x14ac:dyDescent="0.2">
      <c r="A596" s="157"/>
      <c r="B596" s="146"/>
      <c r="C596" s="688"/>
      <c r="D596" s="153" t="s">
        <v>76</v>
      </c>
      <c r="E596" s="159">
        <v>0.3</v>
      </c>
      <c r="F596" s="159">
        <v>0.7</v>
      </c>
      <c r="G596" s="159">
        <v>0.5</v>
      </c>
      <c r="H596" s="159">
        <v>1.1000000000000001</v>
      </c>
      <c r="I596" s="159">
        <v>1.1000000000000001</v>
      </c>
      <c r="J596" s="159">
        <v>0.8</v>
      </c>
      <c r="K596" s="159">
        <v>0.3</v>
      </c>
      <c r="L596" s="159">
        <v>0.3</v>
      </c>
      <c r="M596" s="159">
        <v>0.2</v>
      </c>
      <c r="N596" s="159">
        <v>0.1</v>
      </c>
      <c r="O596" s="159">
        <v>0.1</v>
      </c>
      <c r="P596" s="159">
        <v>0.2</v>
      </c>
      <c r="Q596" s="159">
        <f t="shared" si="205"/>
        <v>5.6999999999999993</v>
      </c>
      <c r="R596" s="159">
        <v>4.7</v>
      </c>
      <c r="S596" s="252">
        <f t="shared" si="203"/>
        <v>121.27659574468083</v>
      </c>
      <c r="T596" s="159">
        <v>7.7999999999999989</v>
      </c>
      <c r="U596" s="162">
        <f t="shared" si="206"/>
        <v>73.076923076923066</v>
      </c>
      <c r="V596" s="244"/>
    </row>
    <row r="597" spans="1:22" ht="13.5" customHeight="1" thickBot="1" x14ac:dyDescent="0.25">
      <c r="A597" s="157"/>
      <c r="B597" s="146"/>
      <c r="C597" s="689"/>
      <c r="D597" s="155" t="s">
        <v>77</v>
      </c>
      <c r="E597" s="160">
        <v>0.6</v>
      </c>
      <c r="F597" s="160">
        <v>0.9</v>
      </c>
      <c r="G597" s="160">
        <v>0.7</v>
      </c>
      <c r="H597" s="160">
        <v>1.4</v>
      </c>
      <c r="I597" s="160">
        <v>1.4</v>
      </c>
      <c r="J597" s="160">
        <v>1</v>
      </c>
      <c r="K597" s="160">
        <v>0.6</v>
      </c>
      <c r="L597" s="160">
        <v>0.6</v>
      </c>
      <c r="M597" s="160">
        <v>0.4</v>
      </c>
      <c r="N597" s="160">
        <v>0.5</v>
      </c>
      <c r="O597" s="160">
        <v>0.5</v>
      </c>
      <c r="P597" s="160">
        <v>0.6</v>
      </c>
      <c r="Q597" s="160">
        <f t="shared" si="205"/>
        <v>9.1999999999999993</v>
      </c>
      <c r="R597" s="160">
        <v>8.2000000000000011</v>
      </c>
      <c r="S597" s="327">
        <f t="shared" si="203"/>
        <v>112.19512195121948</v>
      </c>
      <c r="T597" s="160">
        <v>12.000000000000002</v>
      </c>
      <c r="U597" s="168">
        <f t="shared" si="206"/>
        <v>76.666666666666643</v>
      </c>
      <c r="V597" s="244"/>
    </row>
    <row r="598" spans="1:22" ht="13.5" customHeight="1" x14ac:dyDescent="0.2">
      <c r="A598" s="157"/>
      <c r="B598" s="146"/>
      <c r="C598" s="687" t="s">
        <v>90</v>
      </c>
      <c r="D598" s="151" t="s">
        <v>72</v>
      </c>
      <c r="E598" s="158">
        <v>5.3</v>
      </c>
      <c r="F598" s="158">
        <v>6.8</v>
      </c>
      <c r="G598" s="158">
        <v>4.4000000000000004</v>
      </c>
      <c r="H598" s="158">
        <v>7.5</v>
      </c>
      <c r="I598" s="158">
        <v>7.6</v>
      </c>
      <c r="J598" s="158">
        <v>5.7</v>
      </c>
      <c r="K598" s="158">
        <v>6.1</v>
      </c>
      <c r="L598" s="158">
        <v>4.5999999999999996</v>
      </c>
      <c r="M598" s="158">
        <v>2.8</v>
      </c>
      <c r="N598" s="158">
        <v>2.2000000000000002</v>
      </c>
      <c r="O598" s="158">
        <v>1.8</v>
      </c>
      <c r="P598" s="158">
        <v>2.9</v>
      </c>
      <c r="Q598" s="158">
        <f t="shared" si="205"/>
        <v>57.7</v>
      </c>
      <c r="R598" s="158">
        <v>59.8</v>
      </c>
      <c r="S598" s="251">
        <f t="shared" si="203"/>
        <v>96.488294314381278</v>
      </c>
      <c r="T598" s="158">
        <v>93.800000000000011</v>
      </c>
      <c r="U598" s="167">
        <f t="shared" si="206"/>
        <v>61.513859275053292</v>
      </c>
      <c r="V598" s="244"/>
    </row>
    <row r="599" spans="1:22" ht="13.5" customHeight="1" x14ac:dyDescent="0.2">
      <c r="A599" s="157"/>
      <c r="B599" s="146"/>
      <c r="C599" s="688"/>
      <c r="D599" s="153" t="s">
        <v>73</v>
      </c>
      <c r="E599" s="159">
        <v>0.7</v>
      </c>
      <c r="F599" s="159">
        <v>0.9</v>
      </c>
      <c r="G599" s="159">
        <v>0.6</v>
      </c>
      <c r="H599" s="159">
        <v>1</v>
      </c>
      <c r="I599" s="159">
        <v>1</v>
      </c>
      <c r="J599" s="159">
        <v>0.8</v>
      </c>
      <c r="K599" s="159">
        <v>0.8</v>
      </c>
      <c r="L599" s="159">
        <v>0.6</v>
      </c>
      <c r="M599" s="159">
        <v>0.3</v>
      </c>
      <c r="N599" s="159">
        <v>0.3</v>
      </c>
      <c r="O599" s="159">
        <v>0.2</v>
      </c>
      <c r="P599" s="159">
        <v>0.4</v>
      </c>
      <c r="Q599" s="159">
        <f t="shared" si="205"/>
        <v>7.6</v>
      </c>
      <c r="R599" s="159">
        <v>7.6000000000000005</v>
      </c>
      <c r="S599" s="252">
        <f t="shared" si="203"/>
        <v>99.999999999999986</v>
      </c>
      <c r="T599" s="159">
        <v>12.600000000000001</v>
      </c>
      <c r="U599" s="162">
        <f t="shared" si="206"/>
        <v>60.317460317460302</v>
      </c>
      <c r="V599" s="244"/>
    </row>
    <row r="600" spans="1:22" ht="13.5" customHeight="1" x14ac:dyDescent="0.2">
      <c r="A600" s="157"/>
      <c r="B600" s="146"/>
      <c r="C600" s="688"/>
      <c r="D600" s="153" t="s">
        <v>74</v>
      </c>
      <c r="E600" s="159">
        <f t="shared" ref="E600:P600" si="213">+E598-E599</f>
        <v>4.5999999999999996</v>
      </c>
      <c r="F600" s="159">
        <f t="shared" si="213"/>
        <v>5.8999999999999995</v>
      </c>
      <c r="G600" s="159">
        <f t="shared" si="213"/>
        <v>3.8000000000000003</v>
      </c>
      <c r="H600" s="159">
        <f t="shared" si="213"/>
        <v>6.5</v>
      </c>
      <c r="I600" s="159">
        <f t="shared" si="213"/>
        <v>6.6</v>
      </c>
      <c r="J600" s="159">
        <f t="shared" si="213"/>
        <v>4.9000000000000004</v>
      </c>
      <c r="K600" s="159">
        <f t="shared" si="213"/>
        <v>5.3</v>
      </c>
      <c r="L600" s="159">
        <f t="shared" si="213"/>
        <v>3.9999999999999996</v>
      </c>
      <c r="M600" s="159">
        <f t="shared" si="213"/>
        <v>2.5</v>
      </c>
      <c r="N600" s="159">
        <f t="shared" si="213"/>
        <v>1.9000000000000001</v>
      </c>
      <c r="O600" s="159">
        <f t="shared" si="213"/>
        <v>1.6</v>
      </c>
      <c r="P600" s="159">
        <f t="shared" si="213"/>
        <v>2.5</v>
      </c>
      <c r="Q600" s="159">
        <f t="shared" si="205"/>
        <v>50.099999999999994</v>
      </c>
      <c r="R600" s="159">
        <v>52.2</v>
      </c>
      <c r="S600" s="252">
        <f t="shared" si="203"/>
        <v>95.977011494252864</v>
      </c>
      <c r="T600" s="159">
        <v>81.2</v>
      </c>
      <c r="U600" s="162">
        <f t="shared" si="206"/>
        <v>61.699507389162555</v>
      </c>
      <c r="V600" s="244"/>
    </row>
    <row r="601" spans="1:22" ht="13.5" customHeight="1" x14ac:dyDescent="0.2">
      <c r="A601" s="157"/>
      <c r="B601" s="146"/>
      <c r="C601" s="688"/>
      <c r="D601" s="153" t="s">
        <v>75</v>
      </c>
      <c r="E601" s="159">
        <f t="shared" ref="E601:P601" si="214">+E598-E602</f>
        <v>4.8</v>
      </c>
      <c r="F601" s="159">
        <f t="shared" si="214"/>
        <v>6.5</v>
      </c>
      <c r="G601" s="159">
        <f t="shared" si="214"/>
        <v>4.1000000000000005</v>
      </c>
      <c r="H601" s="159">
        <f t="shared" si="214"/>
        <v>6.9</v>
      </c>
      <c r="I601" s="159">
        <f t="shared" si="214"/>
        <v>7</v>
      </c>
      <c r="J601" s="159">
        <f t="shared" si="214"/>
        <v>5.3</v>
      </c>
      <c r="K601" s="159">
        <f t="shared" si="214"/>
        <v>5.5</v>
      </c>
      <c r="L601" s="159">
        <f t="shared" si="214"/>
        <v>3.9999999999999996</v>
      </c>
      <c r="M601" s="159">
        <f t="shared" si="214"/>
        <v>2.4</v>
      </c>
      <c r="N601" s="159">
        <f t="shared" si="214"/>
        <v>1.9000000000000001</v>
      </c>
      <c r="O601" s="159">
        <f t="shared" si="214"/>
        <v>1.6</v>
      </c>
      <c r="P601" s="159">
        <f t="shared" si="214"/>
        <v>2.5</v>
      </c>
      <c r="Q601" s="159">
        <f t="shared" si="205"/>
        <v>52.5</v>
      </c>
      <c r="R601" s="159">
        <v>55.400000000000006</v>
      </c>
      <c r="S601" s="252">
        <f t="shared" si="203"/>
        <v>94.765342960288805</v>
      </c>
      <c r="T601" s="159">
        <v>86.8</v>
      </c>
      <c r="U601" s="162">
        <f t="shared" si="206"/>
        <v>60.483870967741936</v>
      </c>
      <c r="V601" s="244"/>
    </row>
    <row r="602" spans="1:22" ht="13.5" customHeight="1" x14ac:dyDescent="0.2">
      <c r="A602" s="157"/>
      <c r="B602" s="146"/>
      <c r="C602" s="688"/>
      <c r="D602" s="153" t="s">
        <v>76</v>
      </c>
      <c r="E602" s="159">
        <v>0.5</v>
      </c>
      <c r="F602" s="159">
        <v>0.3</v>
      </c>
      <c r="G602" s="159">
        <v>0.3</v>
      </c>
      <c r="H602" s="159">
        <v>0.6</v>
      </c>
      <c r="I602" s="159">
        <v>0.6</v>
      </c>
      <c r="J602" s="159">
        <v>0.4</v>
      </c>
      <c r="K602" s="159">
        <v>0.6</v>
      </c>
      <c r="L602" s="159">
        <v>0.6</v>
      </c>
      <c r="M602" s="159">
        <v>0.4</v>
      </c>
      <c r="N602" s="159">
        <v>0.3</v>
      </c>
      <c r="O602" s="159">
        <v>0.2</v>
      </c>
      <c r="P602" s="159">
        <v>0.4</v>
      </c>
      <c r="Q602" s="159">
        <f t="shared" si="205"/>
        <v>5.2000000000000011</v>
      </c>
      <c r="R602" s="159">
        <v>4.4000000000000004</v>
      </c>
      <c r="S602" s="252">
        <f t="shared" si="203"/>
        <v>118.18181818181819</v>
      </c>
      <c r="T602" s="159">
        <v>7</v>
      </c>
      <c r="U602" s="162">
        <f t="shared" si="206"/>
        <v>74.285714285714306</v>
      </c>
      <c r="V602" s="244"/>
    </row>
    <row r="603" spans="1:22" ht="13.5" customHeight="1" thickBot="1" x14ac:dyDescent="0.25">
      <c r="A603" s="157"/>
      <c r="B603" s="146"/>
      <c r="C603" s="689"/>
      <c r="D603" s="155" t="s">
        <v>77</v>
      </c>
      <c r="E603" s="160">
        <v>0.5</v>
      </c>
      <c r="F603" s="160">
        <v>0.4</v>
      </c>
      <c r="G603" s="160">
        <v>0.4</v>
      </c>
      <c r="H603" s="160">
        <v>0.7</v>
      </c>
      <c r="I603" s="160">
        <v>0.7</v>
      </c>
      <c r="J603" s="160">
        <v>0.5</v>
      </c>
      <c r="K603" s="160">
        <v>0.8</v>
      </c>
      <c r="L603" s="160">
        <v>0.9</v>
      </c>
      <c r="M603" s="160">
        <v>0.7</v>
      </c>
      <c r="N603" s="160">
        <v>0.4</v>
      </c>
      <c r="O603" s="160">
        <v>0.3</v>
      </c>
      <c r="P603" s="160">
        <v>0.6</v>
      </c>
      <c r="Q603" s="160">
        <f t="shared" si="205"/>
        <v>6.9</v>
      </c>
      <c r="R603" s="160">
        <v>5.1000000000000014</v>
      </c>
      <c r="S603" s="327">
        <f t="shared" si="203"/>
        <v>135.29411764705878</v>
      </c>
      <c r="T603" s="160">
        <v>8.9000000000000021</v>
      </c>
      <c r="U603" s="168">
        <f t="shared" si="206"/>
        <v>77.528089887640434</v>
      </c>
      <c r="V603" s="244"/>
    </row>
    <row r="604" spans="1:22" ht="13.5" customHeight="1" x14ac:dyDescent="0.2">
      <c r="A604" s="157"/>
      <c r="B604" s="146"/>
      <c r="C604" s="687" t="s">
        <v>91</v>
      </c>
      <c r="D604" s="151" t="s">
        <v>72</v>
      </c>
      <c r="E604" s="158">
        <v>1.2</v>
      </c>
      <c r="F604" s="158">
        <v>1.5</v>
      </c>
      <c r="G604" s="158">
        <v>1.5</v>
      </c>
      <c r="H604" s="158">
        <v>3.8</v>
      </c>
      <c r="I604" s="158">
        <v>3.6</v>
      </c>
      <c r="J604" s="158">
        <v>1.8</v>
      </c>
      <c r="K604" s="158">
        <v>1.9</v>
      </c>
      <c r="L604" s="158">
        <v>1.6</v>
      </c>
      <c r="M604" s="158">
        <v>1.1000000000000001</v>
      </c>
      <c r="N604" s="158">
        <v>0.9</v>
      </c>
      <c r="O604" s="158">
        <v>0.8</v>
      </c>
      <c r="P604" s="158">
        <v>1.3</v>
      </c>
      <c r="Q604" s="158">
        <f t="shared" si="205"/>
        <v>21.000000000000004</v>
      </c>
      <c r="R604" s="248">
        <v>17.7</v>
      </c>
      <c r="S604" s="330">
        <f t="shared" si="203"/>
        <v>118.64406779661019</v>
      </c>
      <c r="T604" s="158">
        <v>27.7</v>
      </c>
      <c r="U604" s="167">
        <f t="shared" si="206"/>
        <v>75.812274368231058</v>
      </c>
      <c r="V604" s="244"/>
    </row>
    <row r="605" spans="1:22" ht="13.5" customHeight="1" x14ac:dyDescent="0.2">
      <c r="A605" s="157"/>
      <c r="B605" s="146"/>
      <c r="C605" s="688"/>
      <c r="D605" s="153" t="s">
        <v>73</v>
      </c>
      <c r="E605" s="159">
        <v>0.2</v>
      </c>
      <c r="F605" s="159">
        <v>0.5</v>
      </c>
      <c r="G605" s="159">
        <v>0.7</v>
      </c>
      <c r="H605" s="159">
        <v>0.6</v>
      </c>
      <c r="I605" s="159">
        <v>0.6</v>
      </c>
      <c r="J605" s="159">
        <v>0.6</v>
      </c>
      <c r="K605" s="159">
        <v>0.5</v>
      </c>
      <c r="L605" s="159">
        <v>0.1</v>
      </c>
      <c r="M605" s="159">
        <v>0</v>
      </c>
      <c r="N605" s="159">
        <v>0.1</v>
      </c>
      <c r="O605" s="159">
        <v>0.1</v>
      </c>
      <c r="P605" s="159">
        <v>1.2</v>
      </c>
      <c r="Q605" s="159">
        <f t="shared" si="205"/>
        <v>5.2</v>
      </c>
      <c r="R605" s="249">
        <v>6.8000000000000007</v>
      </c>
      <c r="S605" s="328">
        <f t="shared" si="203"/>
        <v>76.470588235294116</v>
      </c>
      <c r="T605" s="159">
        <v>8.8999999999999986</v>
      </c>
      <c r="U605" s="162">
        <f t="shared" si="206"/>
        <v>58.426966292134843</v>
      </c>
      <c r="V605" s="244"/>
    </row>
    <row r="606" spans="1:22" ht="13.5" customHeight="1" x14ac:dyDescent="0.2">
      <c r="A606" s="157"/>
      <c r="B606" s="146"/>
      <c r="C606" s="688"/>
      <c r="D606" s="153" t="s">
        <v>74</v>
      </c>
      <c r="E606" s="159">
        <v>1</v>
      </c>
      <c r="F606" s="159">
        <v>1</v>
      </c>
      <c r="G606" s="159">
        <v>0.8</v>
      </c>
      <c r="H606" s="159">
        <v>3.1999999999999997</v>
      </c>
      <c r="I606" s="159">
        <v>3</v>
      </c>
      <c r="J606" s="159">
        <v>1.2000000000000002</v>
      </c>
      <c r="K606" s="159">
        <v>1.4</v>
      </c>
      <c r="L606" s="159">
        <v>1.5</v>
      </c>
      <c r="M606" s="159">
        <v>1.1000000000000001</v>
      </c>
      <c r="N606" s="159">
        <v>0.8</v>
      </c>
      <c r="O606" s="159">
        <v>0.70000000000000007</v>
      </c>
      <c r="P606" s="159">
        <v>0.10000000000000009</v>
      </c>
      <c r="Q606" s="159">
        <f t="shared" si="205"/>
        <v>15.799999999999999</v>
      </c>
      <c r="R606" s="249">
        <v>10.899999999999999</v>
      </c>
      <c r="S606" s="328">
        <f t="shared" si="203"/>
        <v>144.95412844036699</v>
      </c>
      <c r="T606" s="159">
        <v>18.799999999999997</v>
      </c>
      <c r="U606" s="162">
        <f t="shared" si="206"/>
        <v>84.042553191489361</v>
      </c>
      <c r="V606" s="244"/>
    </row>
    <row r="607" spans="1:22" ht="13.5" customHeight="1" x14ac:dyDescent="0.2">
      <c r="A607" s="157"/>
      <c r="B607" s="146"/>
      <c r="C607" s="688"/>
      <c r="D607" s="153" t="s">
        <v>75</v>
      </c>
      <c r="E607" s="159">
        <v>9.9999999999999867E-2</v>
      </c>
      <c r="F607" s="159">
        <v>0</v>
      </c>
      <c r="G607" s="159">
        <v>0</v>
      </c>
      <c r="H607" s="159">
        <v>9.9999999999999645E-2</v>
      </c>
      <c r="I607" s="159">
        <v>0.10000000000000009</v>
      </c>
      <c r="J607" s="159">
        <v>0</v>
      </c>
      <c r="K607" s="159">
        <v>0</v>
      </c>
      <c r="L607" s="159">
        <v>0</v>
      </c>
      <c r="M607" s="159">
        <v>0</v>
      </c>
      <c r="N607" s="159">
        <v>0</v>
      </c>
      <c r="O607" s="159">
        <v>0</v>
      </c>
      <c r="P607" s="159">
        <v>0</v>
      </c>
      <c r="Q607" s="159">
        <f t="shared" si="205"/>
        <v>0.2999999999999996</v>
      </c>
      <c r="R607" s="249">
        <v>0.20000000000000007</v>
      </c>
      <c r="S607" s="328">
        <f t="shared" si="203"/>
        <v>149.99999999999974</v>
      </c>
      <c r="T607" s="159">
        <v>0.69999999999999973</v>
      </c>
      <c r="U607" s="162">
        <f t="shared" si="206"/>
        <v>42.857142857142819</v>
      </c>
      <c r="V607" s="244"/>
    </row>
    <row r="608" spans="1:22" ht="13.5" customHeight="1" x14ac:dyDescent="0.2">
      <c r="A608" s="157"/>
      <c r="B608" s="146"/>
      <c r="C608" s="688"/>
      <c r="D608" s="153" t="s">
        <v>76</v>
      </c>
      <c r="E608" s="159">
        <v>1.1000000000000001</v>
      </c>
      <c r="F608" s="159">
        <v>1.5</v>
      </c>
      <c r="G608" s="159">
        <v>1.5</v>
      </c>
      <c r="H608" s="159">
        <v>3.7</v>
      </c>
      <c r="I608" s="159">
        <v>3.5</v>
      </c>
      <c r="J608" s="159">
        <v>1.8</v>
      </c>
      <c r="K608" s="159">
        <v>1.9</v>
      </c>
      <c r="L608" s="159">
        <v>1.6</v>
      </c>
      <c r="M608" s="159">
        <v>1.1000000000000001</v>
      </c>
      <c r="N608" s="159">
        <v>0.9</v>
      </c>
      <c r="O608" s="159">
        <v>0.8</v>
      </c>
      <c r="P608" s="159">
        <v>1.3</v>
      </c>
      <c r="Q608" s="159">
        <f t="shared" si="205"/>
        <v>20.700000000000003</v>
      </c>
      <c r="R608" s="249">
        <v>17.499999999999996</v>
      </c>
      <c r="S608" s="328">
        <f t="shared" si="203"/>
        <v>118.28571428571433</v>
      </c>
      <c r="T608" s="159">
        <v>26.999999999999996</v>
      </c>
      <c r="U608" s="162">
        <f t="shared" si="206"/>
        <v>76.666666666666686</v>
      </c>
      <c r="V608" s="244"/>
    </row>
    <row r="609" spans="1:22" ht="13.5" customHeight="1" thickBot="1" x14ac:dyDescent="0.25">
      <c r="A609" s="157"/>
      <c r="B609" s="146"/>
      <c r="C609" s="689"/>
      <c r="D609" s="155" t="s">
        <v>77</v>
      </c>
      <c r="E609" s="160">
        <v>1.2</v>
      </c>
      <c r="F609" s="160">
        <v>1.6</v>
      </c>
      <c r="G609" s="160">
        <v>1.6</v>
      </c>
      <c r="H609" s="160">
        <v>4</v>
      </c>
      <c r="I609" s="160">
        <v>3.7</v>
      </c>
      <c r="J609" s="160">
        <v>2</v>
      </c>
      <c r="K609" s="160">
        <v>2</v>
      </c>
      <c r="L609" s="160">
        <v>1.6</v>
      </c>
      <c r="M609" s="160">
        <v>1.2</v>
      </c>
      <c r="N609" s="160">
        <v>0.9</v>
      </c>
      <c r="O609" s="160">
        <v>0.8</v>
      </c>
      <c r="P609" s="160">
        <v>1.4</v>
      </c>
      <c r="Q609" s="160">
        <f t="shared" si="205"/>
        <v>22</v>
      </c>
      <c r="R609" s="250">
        <v>18.7</v>
      </c>
      <c r="S609" s="329">
        <f t="shared" si="203"/>
        <v>117.64705882352942</v>
      </c>
      <c r="T609" s="160">
        <v>28.7</v>
      </c>
      <c r="U609" s="168">
        <f t="shared" si="206"/>
        <v>76.655052264808361</v>
      </c>
      <c r="V609" s="244"/>
    </row>
    <row r="610" spans="1:22" ht="13.5" customHeight="1" x14ac:dyDescent="0.2">
      <c r="A610" s="157"/>
      <c r="B610" s="146"/>
      <c r="C610" s="687" t="s">
        <v>92</v>
      </c>
      <c r="D610" s="151" t="s">
        <v>72</v>
      </c>
      <c r="E610" s="158">
        <v>1.8</v>
      </c>
      <c r="F610" s="158">
        <v>2.5</v>
      </c>
      <c r="G610" s="158">
        <v>2.7</v>
      </c>
      <c r="H610" s="158">
        <v>3.4</v>
      </c>
      <c r="I610" s="158">
        <v>3.5</v>
      </c>
      <c r="J610" s="158">
        <v>3.7</v>
      </c>
      <c r="K610" s="158">
        <v>2.5</v>
      </c>
      <c r="L610" s="158">
        <v>2.1</v>
      </c>
      <c r="M610" s="158">
        <v>9.1</v>
      </c>
      <c r="N610" s="158">
        <v>46</v>
      </c>
      <c r="O610" s="158">
        <v>37.5</v>
      </c>
      <c r="P610" s="158">
        <v>15.5</v>
      </c>
      <c r="Q610" s="158">
        <f t="shared" si="205"/>
        <v>130.30000000000001</v>
      </c>
      <c r="R610" s="248">
        <v>109.79999999999998</v>
      </c>
      <c r="S610" s="330">
        <f t="shared" si="203"/>
        <v>118.67030965391625</v>
      </c>
      <c r="T610" s="158">
        <v>111.6</v>
      </c>
      <c r="U610" s="167">
        <f t="shared" si="206"/>
        <v>116.75627240143372</v>
      </c>
      <c r="V610" s="244"/>
    </row>
    <row r="611" spans="1:22" ht="13.5" customHeight="1" x14ac:dyDescent="0.2">
      <c r="A611" s="157"/>
      <c r="B611" s="146"/>
      <c r="C611" s="688"/>
      <c r="D611" s="153" t="s">
        <v>73</v>
      </c>
      <c r="E611" s="159">
        <v>0</v>
      </c>
      <c r="F611" s="159">
        <v>0.1</v>
      </c>
      <c r="G611" s="159">
        <v>0</v>
      </c>
      <c r="H611" s="159">
        <v>0.1</v>
      </c>
      <c r="I611" s="159">
        <v>0.4</v>
      </c>
      <c r="J611" s="159">
        <v>0.2</v>
      </c>
      <c r="K611" s="159">
        <v>0</v>
      </c>
      <c r="L611" s="159">
        <v>0</v>
      </c>
      <c r="M611" s="159">
        <v>0</v>
      </c>
      <c r="N611" s="159">
        <v>0</v>
      </c>
      <c r="O611" s="159">
        <v>0</v>
      </c>
      <c r="P611" s="159">
        <v>0</v>
      </c>
      <c r="Q611" s="159">
        <f t="shared" si="205"/>
        <v>0.8</v>
      </c>
      <c r="R611" s="249">
        <v>0.8</v>
      </c>
      <c r="S611" s="328">
        <f t="shared" si="203"/>
        <v>100</v>
      </c>
      <c r="T611" s="159">
        <v>0.8</v>
      </c>
      <c r="U611" s="162">
        <f t="shared" si="206"/>
        <v>100</v>
      </c>
      <c r="V611" s="244"/>
    </row>
    <row r="612" spans="1:22" ht="13.5" customHeight="1" x14ac:dyDescent="0.2">
      <c r="A612" s="157"/>
      <c r="B612" s="146"/>
      <c r="C612" s="688"/>
      <c r="D612" s="153" t="s">
        <v>74</v>
      </c>
      <c r="E612" s="159">
        <f t="shared" ref="E612:P612" si="215">+E610-E611</f>
        <v>1.8</v>
      </c>
      <c r="F612" s="159">
        <f t="shared" si="215"/>
        <v>2.4</v>
      </c>
      <c r="G612" s="159">
        <f t="shared" si="215"/>
        <v>2.7</v>
      </c>
      <c r="H612" s="159">
        <f t="shared" si="215"/>
        <v>3.3</v>
      </c>
      <c r="I612" s="159">
        <f t="shared" si="215"/>
        <v>3.1</v>
      </c>
      <c r="J612" s="159">
        <f t="shared" si="215"/>
        <v>3.5</v>
      </c>
      <c r="K612" s="159">
        <f t="shared" si="215"/>
        <v>2.5</v>
      </c>
      <c r="L612" s="159">
        <f t="shared" si="215"/>
        <v>2.1</v>
      </c>
      <c r="M612" s="159">
        <f t="shared" si="215"/>
        <v>9.1</v>
      </c>
      <c r="N612" s="159">
        <f t="shared" si="215"/>
        <v>46</v>
      </c>
      <c r="O612" s="159">
        <f t="shared" si="215"/>
        <v>37.5</v>
      </c>
      <c r="P612" s="159">
        <f t="shared" si="215"/>
        <v>15.5</v>
      </c>
      <c r="Q612" s="159">
        <f t="shared" si="205"/>
        <v>129.5</v>
      </c>
      <c r="R612" s="249">
        <v>109</v>
      </c>
      <c r="S612" s="328">
        <f t="shared" si="203"/>
        <v>118.80733944954129</v>
      </c>
      <c r="T612" s="159">
        <v>110.80000000000001</v>
      </c>
      <c r="U612" s="162">
        <f t="shared" si="206"/>
        <v>116.87725631768953</v>
      </c>
      <c r="V612" s="244"/>
    </row>
    <row r="613" spans="1:22" ht="13.5" customHeight="1" x14ac:dyDescent="0.2">
      <c r="A613" s="157"/>
      <c r="B613" s="161"/>
      <c r="C613" s="688"/>
      <c r="D613" s="153" t="s">
        <v>75</v>
      </c>
      <c r="E613" s="159">
        <f t="shared" ref="E613:P613" si="216">+E610-E614</f>
        <v>1.3</v>
      </c>
      <c r="F613" s="159">
        <f t="shared" si="216"/>
        <v>1.8</v>
      </c>
      <c r="G613" s="159">
        <f t="shared" si="216"/>
        <v>1.6</v>
      </c>
      <c r="H613" s="159">
        <f t="shared" si="216"/>
        <v>2.2000000000000002</v>
      </c>
      <c r="I613" s="159">
        <f t="shared" si="216"/>
        <v>2.2999999999999998</v>
      </c>
      <c r="J613" s="159">
        <f t="shared" si="216"/>
        <v>2.2000000000000002</v>
      </c>
      <c r="K613" s="159">
        <f t="shared" si="216"/>
        <v>1.7</v>
      </c>
      <c r="L613" s="159">
        <f t="shared" si="216"/>
        <v>1.5</v>
      </c>
      <c r="M613" s="159">
        <f t="shared" si="216"/>
        <v>8.5</v>
      </c>
      <c r="N613" s="159">
        <f t="shared" si="216"/>
        <v>45.4</v>
      </c>
      <c r="O613" s="159">
        <f t="shared" si="216"/>
        <v>36.9</v>
      </c>
      <c r="P613" s="159">
        <f t="shared" si="216"/>
        <v>14.9</v>
      </c>
      <c r="Q613" s="159">
        <f t="shared" si="205"/>
        <v>120.30000000000001</v>
      </c>
      <c r="R613" s="249">
        <v>97.6</v>
      </c>
      <c r="S613" s="328">
        <f t="shared" si="203"/>
        <v>123.25819672131149</v>
      </c>
      <c r="T613" s="159">
        <v>101.5</v>
      </c>
      <c r="U613" s="162">
        <f t="shared" si="206"/>
        <v>118.52216748768474</v>
      </c>
      <c r="V613" s="244"/>
    </row>
    <row r="614" spans="1:22" ht="13.5" customHeight="1" x14ac:dyDescent="0.2">
      <c r="A614" s="157"/>
      <c r="B614" s="161"/>
      <c r="C614" s="688"/>
      <c r="D614" s="153" t="s">
        <v>76</v>
      </c>
      <c r="E614" s="159">
        <v>0.5</v>
      </c>
      <c r="F614" s="159">
        <v>0.7</v>
      </c>
      <c r="G614" s="159">
        <v>1.1000000000000001</v>
      </c>
      <c r="H614" s="159">
        <v>1.2</v>
      </c>
      <c r="I614" s="159">
        <v>1.2</v>
      </c>
      <c r="J614" s="159">
        <v>1.5</v>
      </c>
      <c r="K614" s="159">
        <v>0.8</v>
      </c>
      <c r="L614" s="159">
        <v>0.6</v>
      </c>
      <c r="M614" s="159">
        <v>0.6</v>
      </c>
      <c r="N614" s="159">
        <v>0.6</v>
      </c>
      <c r="O614" s="159">
        <v>0.6</v>
      </c>
      <c r="P614" s="159">
        <v>0.6</v>
      </c>
      <c r="Q614" s="159">
        <f t="shared" si="205"/>
        <v>9.9999999999999982</v>
      </c>
      <c r="R614" s="249">
        <v>12.2</v>
      </c>
      <c r="S614" s="328">
        <f t="shared" si="203"/>
        <v>81.967213114754088</v>
      </c>
      <c r="T614" s="159">
        <v>10.1</v>
      </c>
      <c r="U614" s="162">
        <f t="shared" si="206"/>
        <v>99.009900990098998</v>
      </c>
      <c r="V614" s="244"/>
    </row>
    <row r="615" spans="1:22" ht="13.5" customHeight="1" thickBot="1" x14ac:dyDescent="0.25">
      <c r="A615" s="157"/>
      <c r="B615" s="161"/>
      <c r="C615" s="689"/>
      <c r="D615" s="155" t="s">
        <v>77</v>
      </c>
      <c r="E615" s="160">
        <v>0.6</v>
      </c>
      <c r="F615" s="160">
        <v>0.8</v>
      </c>
      <c r="G615" s="160">
        <v>1.1000000000000001</v>
      </c>
      <c r="H615" s="160">
        <v>1.2</v>
      </c>
      <c r="I615" s="160">
        <v>1.3</v>
      </c>
      <c r="J615" s="160">
        <v>1.5</v>
      </c>
      <c r="K615" s="160">
        <v>0.9</v>
      </c>
      <c r="L615" s="160">
        <v>0.7</v>
      </c>
      <c r="M615" s="160">
        <v>0.7</v>
      </c>
      <c r="N615" s="160">
        <v>0.7</v>
      </c>
      <c r="O615" s="160">
        <v>0.7</v>
      </c>
      <c r="P615" s="160">
        <v>0.7</v>
      </c>
      <c r="Q615" s="160">
        <f t="shared" si="205"/>
        <v>10.899999999999997</v>
      </c>
      <c r="R615" s="250">
        <v>12.7</v>
      </c>
      <c r="S615" s="329">
        <f t="shared" si="203"/>
        <v>85.82677165354329</v>
      </c>
      <c r="T615" s="160">
        <v>11.000000000000002</v>
      </c>
      <c r="U615" s="168">
        <f t="shared" si="206"/>
        <v>99.090909090909037</v>
      </c>
      <c r="V615" s="244"/>
    </row>
    <row r="616" spans="1:22" ht="13.5" customHeight="1" x14ac:dyDescent="0.2">
      <c r="A616" s="157"/>
      <c r="B616" s="161"/>
      <c r="C616" s="687" t="s">
        <v>338</v>
      </c>
      <c r="D616" s="151" t="s">
        <v>72</v>
      </c>
      <c r="E616" s="158">
        <v>13.6</v>
      </c>
      <c r="F616" s="158">
        <v>15.3</v>
      </c>
      <c r="G616" s="158">
        <v>14.8</v>
      </c>
      <c r="H616" s="158">
        <v>20.7</v>
      </c>
      <c r="I616" s="158">
        <v>20.5</v>
      </c>
      <c r="J616" s="158">
        <v>13.7</v>
      </c>
      <c r="K616" s="158">
        <v>15.3</v>
      </c>
      <c r="L616" s="158">
        <v>11</v>
      </c>
      <c r="M616" s="158">
        <v>12.2</v>
      </c>
      <c r="N616" s="158">
        <v>9.6999999999999993</v>
      </c>
      <c r="O616" s="158">
        <v>7.8</v>
      </c>
      <c r="P616" s="158">
        <v>15.6</v>
      </c>
      <c r="Q616" s="158">
        <f t="shared" si="205"/>
        <v>170.2</v>
      </c>
      <c r="R616" s="248">
        <v>185.89999999999995</v>
      </c>
      <c r="S616" s="330">
        <f t="shared" si="203"/>
        <v>91.55459924690696</v>
      </c>
      <c r="T616" s="158">
        <v>231.9</v>
      </c>
      <c r="U616" s="167">
        <f t="shared" si="206"/>
        <v>73.393704182837425</v>
      </c>
      <c r="V616" s="244"/>
    </row>
    <row r="617" spans="1:22" ht="13.5" customHeight="1" x14ac:dyDescent="0.2">
      <c r="A617" s="157"/>
      <c r="B617" s="161"/>
      <c r="C617" s="688"/>
      <c r="D617" s="153" t="s">
        <v>73</v>
      </c>
      <c r="E617" s="159">
        <v>0.8</v>
      </c>
      <c r="F617" s="159">
        <v>1.3</v>
      </c>
      <c r="G617" s="159">
        <v>1.1000000000000001</v>
      </c>
      <c r="H617" s="159">
        <v>1.8</v>
      </c>
      <c r="I617" s="159">
        <v>1.9</v>
      </c>
      <c r="J617" s="159">
        <v>0.6</v>
      </c>
      <c r="K617" s="159">
        <v>0.9</v>
      </c>
      <c r="L617" s="159">
        <v>0.5</v>
      </c>
      <c r="M617" s="159">
        <v>0.3</v>
      </c>
      <c r="N617" s="159">
        <v>0.2</v>
      </c>
      <c r="O617" s="159">
        <v>0.2</v>
      </c>
      <c r="P617" s="159">
        <v>0.4</v>
      </c>
      <c r="Q617" s="159">
        <f t="shared" si="205"/>
        <v>10</v>
      </c>
      <c r="R617" s="159">
        <v>32.900000000000006</v>
      </c>
      <c r="S617" s="252">
        <f t="shared" si="203"/>
        <v>30.395136778115493</v>
      </c>
      <c r="T617" s="159">
        <v>20.099999999999998</v>
      </c>
      <c r="U617" s="162">
        <f t="shared" si="206"/>
        <v>49.751243781094537</v>
      </c>
      <c r="V617" s="244"/>
    </row>
    <row r="618" spans="1:22" ht="13.5" customHeight="1" x14ac:dyDescent="0.2">
      <c r="A618" s="157"/>
      <c r="B618" s="161"/>
      <c r="C618" s="688"/>
      <c r="D618" s="153" t="s">
        <v>74</v>
      </c>
      <c r="E618" s="159">
        <f t="shared" ref="E618:P618" si="217">+E616-E617</f>
        <v>12.799999999999999</v>
      </c>
      <c r="F618" s="159">
        <f t="shared" si="217"/>
        <v>14</v>
      </c>
      <c r="G618" s="159">
        <f t="shared" si="217"/>
        <v>13.700000000000001</v>
      </c>
      <c r="H618" s="159">
        <f t="shared" si="217"/>
        <v>18.899999999999999</v>
      </c>
      <c r="I618" s="159">
        <f t="shared" si="217"/>
        <v>18.600000000000001</v>
      </c>
      <c r="J618" s="159">
        <f t="shared" si="217"/>
        <v>13.1</v>
      </c>
      <c r="K618" s="159">
        <f t="shared" si="217"/>
        <v>14.4</v>
      </c>
      <c r="L618" s="159">
        <f t="shared" si="217"/>
        <v>10.5</v>
      </c>
      <c r="M618" s="159">
        <f t="shared" si="217"/>
        <v>11.899999999999999</v>
      </c>
      <c r="N618" s="159">
        <f t="shared" si="217"/>
        <v>9.5</v>
      </c>
      <c r="O618" s="159">
        <f t="shared" si="217"/>
        <v>7.6</v>
      </c>
      <c r="P618" s="159">
        <f t="shared" si="217"/>
        <v>15.2</v>
      </c>
      <c r="Q618" s="159">
        <f t="shared" si="205"/>
        <v>160.19999999999999</v>
      </c>
      <c r="R618" s="159">
        <v>153</v>
      </c>
      <c r="S618" s="252">
        <f t="shared" si="203"/>
        <v>104.70588235294116</v>
      </c>
      <c r="T618" s="159">
        <v>211.8</v>
      </c>
      <c r="U618" s="162">
        <f t="shared" si="206"/>
        <v>75.637393767705376</v>
      </c>
      <c r="V618" s="244"/>
    </row>
    <row r="619" spans="1:22" ht="13.5" customHeight="1" x14ac:dyDescent="0.2">
      <c r="A619" s="157"/>
      <c r="B619" s="161"/>
      <c r="C619" s="688"/>
      <c r="D619" s="153" t="s">
        <v>75</v>
      </c>
      <c r="E619" s="159">
        <f t="shared" ref="E619:P619" si="218">+E616-E620</f>
        <v>12.6</v>
      </c>
      <c r="F619" s="159">
        <f t="shared" si="218"/>
        <v>14.4</v>
      </c>
      <c r="G619" s="159">
        <f t="shared" si="218"/>
        <v>13.9</v>
      </c>
      <c r="H619" s="159">
        <f t="shared" si="218"/>
        <v>19.099999999999998</v>
      </c>
      <c r="I619" s="159">
        <f t="shared" si="218"/>
        <v>18.8</v>
      </c>
      <c r="J619" s="159">
        <f t="shared" si="218"/>
        <v>12.6</v>
      </c>
      <c r="K619" s="159">
        <f t="shared" si="218"/>
        <v>14</v>
      </c>
      <c r="L619" s="159">
        <f t="shared" si="218"/>
        <v>10.1</v>
      </c>
      <c r="M619" s="159">
        <f t="shared" si="218"/>
        <v>11.5</v>
      </c>
      <c r="N619" s="159">
        <f t="shared" si="218"/>
        <v>9</v>
      </c>
      <c r="O619" s="159">
        <f t="shared" si="218"/>
        <v>7.2</v>
      </c>
      <c r="P619" s="159">
        <f t="shared" si="218"/>
        <v>14.799999999999999</v>
      </c>
      <c r="Q619" s="159">
        <f t="shared" si="205"/>
        <v>158</v>
      </c>
      <c r="R619" s="159">
        <v>171.2</v>
      </c>
      <c r="S619" s="252">
        <f t="shared" si="203"/>
        <v>92.289719626168235</v>
      </c>
      <c r="T619" s="159">
        <v>215.40000000000003</v>
      </c>
      <c r="U619" s="162">
        <f t="shared" si="206"/>
        <v>73.351903435468884</v>
      </c>
      <c r="V619" s="244"/>
    </row>
    <row r="620" spans="1:22" ht="13.5" customHeight="1" x14ac:dyDescent="0.2">
      <c r="A620" s="157"/>
      <c r="B620" s="146"/>
      <c r="C620" s="688"/>
      <c r="D620" s="153" t="s">
        <v>76</v>
      </c>
      <c r="E620" s="159">
        <v>1</v>
      </c>
      <c r="F620" s="159">
        <v>0.9</v>
      </c>
      <c r="G620" s="159">
        <v>0.9</v>
      </c>
      <c r="H620" s="159">
        <v>1.6</v>
      </c>
      <c r="I620" s="159">
        <v>1.7</v>
      </c>
      <c r="J620" s="159">
        <v>1.1000000000000001</v>
      </c>
      <c r="K620" s="159">
        <v>1.3</v>
      </c>
      <c r="L620" s="159">
        <v>0.9</v>
      </c>
      <c r="M620" s="159">
        <v>0.7</v>
      </c>
      <c r="N620" s="159">
        <v>0.7</v>
      </c>
      <c r="O620" s="159">
        <v>0.6</v>
      </c>
      <c r="P620" s="159">
        <v>0.8</v>
      </c>
      <c r="Q620" s="159">
        <f t="shared" si="205"/>
        <v>12.200000000000001</v>
      </c>
      <c r="R620" s="159">
        <v>14.7</v>
      </c>
      <c r="S620" s="252">
        <f t="shared" si="203"/>
        <v>82.99319727891158</v>
      </c>
      <c r="T620" s="159">
        <v>16.5</v>
      </c>
      <c r="U620" s="162">
        <f t="shared" si="206"/>
        <v>73.939393939393952</v>
      </c>
      <c r="V620" s="244"/>
    </row>
    <row r="621" spans="1:22" ht="13.5" customHeight="1" thickBot="1" x14ac:dyDescent="0.25">
      <c r="A621" s="184"/>
      <c r="B621" s="166"/>
      <c r="C621" s="689"/>
      <c r="D621" s="155" t="s">
        <v>77</v>
      </c>
      <c r="E621" s="160">
        <v>1.1000000000000001</v>
      </c>
      <c r="F621" s="160">
        <v>1.1000000000000001</v>
      </c>
      <c r="G621" s="160">
        <v>1</v>
      </c>
      <c r="H621" s="160">
        <v>2</v>
      </c>
      <c r="I621" s="160">
        <v>2.1</v>
      </c>
      <c r="J621" s="160">
        <v>1.5</v>
      </c>
      <c r="K621" s="160">
        <v>1.5</v>
      </c>
      <c r="L621" s="160">
        <v>1.2</v>
      </c>
      <c r="M621" s="160">
        <v>0.9</v>
      </c>
      <c r="N621" s="160">
        <v>0.9</v>
      </c>
      <c r="O621" s="160">
        <v>0.8</v>
      </c>
      <c r="P621" s="160">
        <v>1.1000000000000001</v>
      </c>
      <c r="Q621" s="160">
        <f t="shared" si="205"/>
        <v>15.200000000000001</v>
      </c>
      <c r="R621" s="160">
        <v>16.099999999999998</v>
      </c>
      <c r="S621" s="327">
        <f t="shared" si="203"/>
        <v>94.409937888198783</v>
      </c>
      <c r="T621" s="160">
        <v>19.2</v>
      </c>
      <c r="U621" s="168">
        <f t="shared" si="206"/>
        <v>79.166666666666671</v>
      </c>
      <c r="V621" s="244"/>
    </row>
    <row r="622" spans="1:22" ht="13.5" customHeight="1" x14ac:dyDescent="0.2">
      <c r="A622" s="690" t="s">
        <v>17</v>
      </c>
      <c r="B622" s="691"/>
      <c r="C622" s="692"/>
      <c r="D622" s="151" t="s">
        <v>72</v>
      </c>
      <c r="E622" s="152">
        <f t="shared" ref="E622:R622" si="219">+E631+E781+E838</f>
        <v>531.4</v>
      </c>
      <c r="F622" s="152">
        <f t="shared" si="219"/>
        <v>845.19999999999993</v>
      </c>
      <c r="G622" s="152">
        <f t="shared" si="219"/>
        <v>845.1</v>
      </c>
      <c r="H622" s="152">
        <f t="shared" si="219"/>
        <v>2053.1999999999998</v>
      </c>
      <c r="I622" s="152">
        <f t="shared" si="219"/>
        <v>1875.0999999999995</v>
      </c>
      <c r="J622" s="152">
        <f t="shared" si="219"/>
        <v>1173.9000000000001</v>
      </c>
      <c r="K622" s="152">
        <f t="shared" si="219"/>
        <v>1276.0999999999999</v>
      </c>
      <c r="L622" s="152">
        <f t="shared" si="219"/>
        <v>667.80000000000007</v>
      </c>
      <c r="M622" s="152">
        <f t="shared" si="219"/>
        <v>762.3</v>
      </c>
      <c r="N622" s="152">
        <f t="shared" si="219"/>
        <v>907.00000000000023</v>
      </c>
      <c r="O622" s="152">
        <f t="shared" si="219"/>
        <v>737.2</v>
      </c>
      <c r="P622" s="152">
        <f t="shared" si="219"/>
        <v>750.3</v>
      </c>
      <c r="Q622" s="152">
        <f t="shared" si="219"/>
        <v>12424.599999999999</v>
      </c>
      <c r="R622" s="152">
        <f t="shared" si="219"/>
        <v>12188.399999999998</v>
      </c>
      <c r="S622" s="251">
        <f t="shared" ref="S622:S627" si="220">IF(Q622=0,"－",Q622/R622*100)</f>
        <v>101.93790817498606</v>
      </c>
      <c r="T622" s="158">
        <v>22593.600000000002</v>
      </c>
      <c r="U622" s="167">
        <f t="shared" si="206"/>
        <v>54.991679059556674</v>
      </c>
      <c r="V622" s="244"/>
    </row>
    <row r="623" spans="1:22" ht="13.5" customHeight="1" x14ac:dyDescent="0.2">
      <c r="A623" s="693"/>
      <c r="B623" s="694"/>
      <c r="C623" s="695"/>
      <c r="D623" s="153" t="s">
        <v>73</v>
      </c>
      <c r="E623" s="154">
        <f t="shared" ref="E623:R623" si="221">+E632+E782+E839</f>
        <v>80.5</v>
      </c>
      <c r="F623" s="154">
        <f t="shared" si="221"/>
        <v>153.99999999999997</v>
      </c>
      <c r="G623" s="154">
        <f t="shared" si="221"/>
        <v>172.6</v>
      </c>
      <c r="H623" s="154">
        <f t="shared" si="221"/>
        <v>528.29999999999995</v>
      </c>
      <c r="I623" s="154">
        <f t="shared" si="221"/>
        <v>470.09999999999991</v>
      </c>
      <c r="J623" s="154">
        <f t="shared" si="221"/>
        <v>278.60000000000002</v>
      </c>
      <c r="K623" s="154">
        <f t="shared" si="221"/>
        <v>276.5</v>
      </c>
      <c r="L623" s="154">
        <f t="shared" si="221"/>
        <v>119.6</v>
      </c>
      <c r="M623" s="154">
        <f t="shared" si="221"/>
        <v>171.7</v>
      </c>
      <c r="N623" s="154">
        <f t="shared" si="221"/>
        <v>164.49999999999994</v>
      </c>
      <c r="O623" s="154">
        <f t="shared" si="221"/>
        <v>120</v>
      </c>
      <c r="P623" s="154">
        <f t="shared" si="221"/>
        <v>151.89999999999998</v>
      </c>
      <c r="Q623" s="154">
        <f t="shared" si="221"/>
        <v>2688.3000000000006</v>
      </c>
      <c r="R623" s="154">
        <f t="shared" si="221"/>
        <v>2924.2000000000003</v>
      </c>
      <c r="S623" s="252">
        <f t="shared" si="220"/>
        <v>91.932836331304301</v>
      </c>
      <c r="T623" s="159">
        <v>8400.4999999999982</v>
      </c>
      <c r="U623" s="162">
        <f t="shared" si="206"/>
        <v>32.001666567466238</v>
      </c>
      <c r="V623" s="244"/>
    </row>
    <row r="624" spans="1:22" ht="13.5" customHeight="1" x14ac:dyDescent="0.2">
      <c r="A624" s="693"/>
      <c r="B624" s="694"/>
      <c r="C624" s="695"/>
      <c r="D624" s="153" t="s">
        <v>74</v>
      </c>
      <c r="E624" s="154">
        <f t="shared" ref="E624:R624" si="222">+E633+E783+E840</f>
        <v>450.9</v>
      </c>
      <c r="F624" s="154">
        <f t="shared" si="222"/>
        <v>691.20000000000016</v>
      </c>
      <c r="G624" s="154">
        <f t="shared" si="222"/>
        <v>672.5</v>
      </c>
      <c r="H624" s="154">
        <f t="shared" si="222"/>
        <v>1524.8999999999999</v>
      </c>
      <c r="I624" s="154">
        <f t="shared" si="222"/>
        <v>1405</v>
      </c>
      <c r="J624" s="154">
        <f t="shared" si="222"/>
        <v>895.30000000000007</v>
      </c>
      <c r="K624" s="154">
        <f t="shared" si="222"/>
        <v>999.60000000000025</v>
      </c>
      <c r="L624" s="154">
        <f t="shared" si="222"/>
        <v>548.20000000000005</v>
      </c>
      <c r="M624" s="154">
        <f t="shared" si="222"/>
        <v>590.6</v>
      </c>
      <c r="N624" s="154">
        <f t="shared" si="222"/>
        <v>742.5</v>
      </c>
      <c r="O624" s="154">
        <f t="shared" si="222"/>
        <v>617.20000000000005</v>
      </c>
      <c r="P624" s="154">
        <f t="shared" si="222"/>
        <v>598.40000000000009</v>
      </c>
      <c r="Q624" s="154">
        <f t="shared" si="222"/>
        <v>9736.2999999999993</v>
      </c>
      <c r="R624" s="154">
        <f t="shared" si="222"/>
        <v>9264.2000000000007</v>
      </c>
      <c r="S624" s="252">
        <f t="shared" si="220"/>
        <v>105.0959607953196</v>
      </c>
      <c r="T624" s="159">
        <v>14193.099999999999</v>
      </c>
      <c r="U624" s="162">
        <f t="shared" si="206"/>
        <v>68.598826190191005</v>
      </c>
      <c r="V624" s="244"/>
    </row>
    <row r="625" spans="1:22" ht="13.5" customHeight="1" x14ac:dyDescent="0.2">
      <c r="A625" s="693"/>
      <c r="B625" s="694"/>
      <c r="C625" s="695"/>
      <c r="D625" s="153" t="s">
        <v>75</v>
      </c>
      <c r="E625" s="154">
        <f t="shared" ref="E625:R625" si="223">+E634+E784+E841</f>
        <v>463.09999999999991</v>
      </c>
      <c r="F625" s="154">
        <f t="shared" si="223"/>
        <v>754.09999999999991</v>
      </c>
      <c r="G625" s="154">
        <f t="shared" si="223"/>
        <v>745.2</v>
      </c>
      <c r="H625" s="154">
        <f t="shared" si="223"/>
        <v>1789.1000000000001</v>
      </c>
      <c r="I625" s="154">
        <f t="shared" si="223"/>
        <v>1611.1</v>
      </c>
      <c r="J625" s="154">
        <f t="shared" si="223"/>
        <v>1015.2999999999998</v>
      </c>
      <c r="K625" s="154">
        <f t="shared" si="223"/>
        <v>1101.3000000000002</v>
      </c>
      <c r="L625" s="154">
        <f t="shared" si="223"/>
        <v>556.69999999999993</v>
      </c>
      <c r="M625" s="154">
        <f t="shared" si="223"/>
        <v>629.4000000000002</v>
      </c>
      <c r="N625" s="154">
        <f t="shared" si="223"/>
        <v>795.50000000000023</v>
      </c>
      <c r="O625" s="154">
        <f t="shared" si="223"/>
        <v>657.19999999999993</v>
      </c>
      <c r="P625" s="154">
        <f t="shared" si="223"/>
        <v>640.80000000000007</v>
      </c>
      <c r="Q625" s="154">
        <f t="shared" si="223"/>
        <v>10758.800000000001</v>
      </c>
      <c r="R625" s="154">
        <f t="shared" si="223"/>
        <v>10617.500000000002</v>
      </c>
      <c r="S625" s="252">
        <f t="shared" si="220"/>
        <v>101.33082175653401</v>
      </c>
      <c r="T625" s="159">
        <v>19294.999999999996</v>
      </c>
      <c r="U625" s="162">
        <f t="shared" si="206"/>
        <v>55.759523192536939</v>
      </c>
      <c r="V625" s="244"/>
    </row>
    <row r="626" spans="1:22" ht="13.5" customHeight="1" x14ac:dyDescent="0.2">
      <c r="A626" s="693"/>
      <c r="B626" s="694"/>
      <c r="C626" s="695"/>
      <c r="D626" s="153" t="s">
        <v>76</v>
      </c>
      <c r="E626" s="154">
        <f t="shared" ref="E626:R626" si="224">+E635+E785+E842</f>
        <v>68.300000000000011</v>
      </c>
      <c r="F626" s="154">
        <f t="shared" si="224"/>
        <v>91.1</v>
      </c>
      <c r="G626" s="154">
        <f t="shared" si="224"/>
        <v>99.899999999999991</v>
      </c>
      <c r="H626" s="154">
        <f t="shared" si="224"/>
        <v>264.10000000000002</v>
      </c>
      <c r="I626" s="154">
        <f t="shared" si="224"/>
        <v>264</v>
      </c>
      <c r="J626" s="154">
        <f t="shared" si="224"/>
        <v>158.59999999999997</v>
      </c>
      <c r="K626" s="154">
        <f t="shared" si="224"/>
        <v>174.8</v>
      </c>
      <c r="L626" s="154">
        <f t="shared" si="224"/>
        <v>111.09999999999998</v>
      </c>
      <c r="M626" s="154">
        <f t="shared" si="224"/>
        <v>132.9</v>
      </c>
      <c r="N626" s="154">
        <f t="shared" si="224"/>
        <v>111.5</v>
      </c>
      <c r="O626" s="154">
        <f t="shared" si="224"/>
        <v>80.000000000000014</v>
      </c>
      <c r="P626" s="154">
        <f t="shared" si="224"/>
        <v>109.49999999999997</v>
      </c>
      <c r="Q626" s="154">
        <f t="shared" si="224"/>
        <v>1665.8</v>
      </c>
      <c r="R626" s="154">
        <f t="shared" si="224"/>
        <v>1570.8999999999999</v>
      </c>
      <c r="S626" s="252">
        <f t="shared" si="220"/>
        <v>106.04112292316508</v>
      </c>
      <c r="T626" s="159">
        <v>3298.6000000000004</v>
      </c>
      <c r="U626" s="162">
        <f t="shared" si="206"/>
        <v>50.500212211241127</v>
      </c>
      <c r="V626" s="244"/>
    </row>
    <row r="627" spans="1:22" ht="13.5" customHeight="1" thickBot="1" x14ac:dyDescent="0.25">
      <c r="A627" s="708"/>
      <c r="B627" s="696"/>
      <c r="C627" s="697"/>
      <c r="D627" s="155" t="s">
        <v>77</v>
      </c>
      <c r="E627" s="156">
        <f t="shared" ref="E627:R627" si="225">+E636+E786+E843</f>
        <v>88.000000000000028</v>
      </c>
      <c r="F627" s="156">
        <f t="shared" si="225"/>
        <v>119.20000000000002</v>
      </c>
      <c r="G627" s="156">
        <f t="shared" si="225"/>
        <v>133.4</v>
      </c>
      <c r="H627" s="156">
        <f t="shared" si="225"/>
        <v>334.49999999999994</v>
      </c>
      <c r="I627" s="156">
        <f t="shared" si="225"/>
        <v>341.30000000000007</v>
      </c>
      <c r="J627" s="156">
        <f t="shared" si="225"/>
        <v>206.89999999999998</v>
      </c>
      <c r="K627" s="156">
        <f t="shared" si="225"/>
        <v>226.5</v>
      </c>
      <c r="L627" s="156">
        <f t="shared" si="225"/>
        <v>148.80000000000001</v>
      </c>
      <c r="M627" s="156">
        <f t="shared" si="225"/>
        <v>201.39999999999998</v>
      </c>
      <c r="N627" s="156">
        <f t="shared" si="225"/>
        <v>175.7</v>
      </c>
      <c r="O627" s="156">
        <f t="shared" si="225"/>
        <v>127.00000000000001</v>
      </c>
      <c r="P627" s="156">
        <f t="shared" si="225"/>
        <v>170.29999999999998</v>
      </c>
      <c r="Q627" s="156">
        <f t="shared" si="225"/>
        <v>2272.9999999999995</v>
      </c>
      <c r="R627" s="156">
        <f t="shared" si="225"/>
        <v>2073.3999999999996</v>
      </c>
      <c r="S627" s="327">
        <f t="shared" si="220"/>
        <v>109.62670010610591</v>
      </c>
      <c r="T627" s="160">
        <v>4339.5999999999995</v>
      </c>
      <c r="U627" s="168">
        <f t="shared" si="206"/>
        <v>52.378099363996675</v>
      </c>
      <c r="V627" s="244"/>
    </row>
    <row r="628" spans="1:22" ht="18.75" customHeight="1" x14ac:dyDescent="0.3">
      <c r="A628" s="213" t="str">
        <f>$A$1</f>
        <v>５　令和３年度市町村別・月別観光入込客数</v>
      </c>
      <c r="T628" s="339"/>
      <c r="U628" s="245"/>
    </row>
    <row r="629" spans="1:22" ht="13.5" customHeight="1" thickBot="1" x14ac:dyDescent="0.25">
      <c r="T629" s="339"/>
      <c r="U629" s="147" t="s">
        <v>301</v>
      </c>
      <c r="V629" s="147"/>
    </row>
    <row r="630" spans="1:22" ht="13.5" customHeight="1" thickBot="1" x14ac:dyDescent="0.25">
      <c r="A630" s="148" t="s">
        <v>58</v>
      </c>
      <c r="B630" s="148" t="s">
        <v>344</v>
      </c>
      <c r="C630" s="148" t="s">
        <v>59</v>
      </c>
      <c r="D630" s="149" t="s">
        <v>60</v>
      </c>
      <c r="E630" s="150" t="s">
        <v>61</v>
      </c>
      <c r="F630" s="150" t="s">
        <v>62</v>
      </c>
      <c r="G630" s="150" t="s">
        <v>63</v>
      </c>
      <c r="H630" s="150" t="s">
        <v>64</v>
      </c>
      <c r="I630" s="150" t="s">
        <v>65</v>
      </c>
      <c r="J630" s="150" t="s">
        <v>66</v>
      </c>
      <c r="K630" s="150" t="s">
        <v>67</v>
      </c>
      <c r="L630" s="150" t="s">
        <v>68</v>
      </c>
      <c r="M630" s="150" t="s">
        <v>69</v>
      </c>
      <c r="N630" s="150" t="s">
        <v>36</v>
      </c>
      <c r="O630" s="150" t="s">
        <v>37</v>
      </c>
      <c r="P630" s="150" t="s">
        <v>38</v>
      </c>
      <c r="Q630" s="150" t="s">
        <v>345</v>
      </c>
      <c r="R630" s="150" t="str">
        <f>$R$3</f>
        <v>R２年度</v>
      </c>
      <c r="S630" s="326" t="s">
        <v>71</v>
      </c>
      <c r="T630" s="150" t="str">
        <f>'2頁'!$T$3</f>
        <v>R元年度</v>
      </c>
      <c r="U630" s="370" t="s">
        <v>419</v>
      </c>
      <c r="V630" s="243"/>
    </row>
    <row r="631" spans="1:22" ht="13.5" customHeight="1" x14ac:dyDescent="0.2">
      <c r="A631" s="185"/>
      <c r="B631" s="690" t="s">
        <v>326</v>
      </c>
      <c r="C631" s="692"/>
      <c r="D631" s="151" t="s">
        <v>72</v>
      </c>
      <c r="E631" s="158">
        <f t="shared" ref="E631:R636" si="226">+E637+E643+E649+E655+E661+E667+E673+E679+E688+E694+E700+E706+E712+E718+E724+E730+E736+E745+E751+E757+E763+E769+E775</f>
        <v>377.99999999999994</v>
      </c>
      <c r="F631" s="158">
        <f t="shared" si="226"/>
        <v>658.9</v>
      </c>
      <c r="G631" s="158">
        <f t="shared" si="226"/>
        <v>642.50000000000011</v>
      </c>
      <c r="H631" s="158">
        <f t="shared" si="226"/>
        <v>1644.6999999999998</v>
      </c>
      <c r="I631" s="158">
        <f t="shared" si="226"/>
        <v>1475.3999999999994</v>
      </c>
      <c r="J631" s="158">
        <f t="shared" si="226"/>
        <v>914.00000000000011</v>
      </c>
      <c r="K631" s="158">
        <f t="shared" si="226"/>
        <v>1043.8999999999999</v>
      </c>
      <c r="L631" s="158">
        <f t="shared" si="226"/>
        <v>524.80000000000007</v>
      </c>
      <c r="M631" s="158">
        <f t="shared" si="226"/>
        <v>651.9</v>
      </c>
      <c r="N631" s="158">
        <f t="shared" si="226"/>
        <v>820.60000000000014</v>
      </c>
      <c r="O631" s="158">
        <f t="shared" si="226"/>
        <v>659</v>
      </c>
      <c r="P631" s="158">
        <f t="shared" si="226"/>
        <v>639.4</v>
      </c>
      <c r="Q631" s="158">
        <f t="shared" si="226"/>
        <v>10053.099999999999</v>
      </c>
      <c r="R631" s="158">
        <f t="shared" si="226"/>
        <v>9803.5999999999985</v>
      </c>
      <c r="S631" s="332">
        <f t="shared" ref="S631:S684" si="227">IF(Q631=0,"－",Q631/R631*100)</f>
        <v>102.544983475458</v>
      </c>
      <c r="T631" s="158">
        <v>19035.700000000004</v>
      </c>
      <c r="U631" s="167">
        <f t="shared" si="206"/>
        <v>52.811821997614985</v>
      </c>
      <c r="V631" s="245"/>
    </row>
    <row r="632" spans="1:22" ht="13.5" customHeight="1" x14ac:dyDescent="0.2">
      <c r="A632" s="157"/>
      <c r="B632" s="693"/>
      <c r="C632" s="695"/>
      <c r="D632" s="153" t="s">
        <v>73</v>
      </c>
      <c r="E632" s="159">
        <f t="shared" si="226"/>
        <v>52.9</v>
      </c>
      <c r="F632" s="159">
        <f t="shared" si="226"/>
        <v>118.59999999999997</v>
      </c>
      <c r="G632" s="159">
        <f t="shared" si="226"/>
        <v>127.19999999999999</v>
      </c>
      <c r="H632" s="159">
        <f t="shared" si="226"/>
        <v>434.5</v>
      </c>
      <c r="I632" s="159">
        <f t="shared" si="226"/>
        <v>378.2999999999999</v>
      </c>
      <c r="J632" s="159">
        <f t="shared" si="226"/>
        <v>219.1</v>
      </c>
      <c r="K632" s="159">
        <f t="shared" si="226"/>
        <v>229.60000000000002</v>
      </c>
      <c r="L632" s="159">
        <f t="shared" si="226"/>
        <v>89.7</v>
      </c>
      <c r="M632" s="159">
        <f t="shared" si="226"/>
        <v>150</v>
      </c>
      <c r="N632" s="159">
        <f t="shared" si="226"/>
        <v>151.89999999999995</v>
      </c>
      <c r="O632" s="159">
        <f t="shared" si="226"/>
        <v>108.9</v>
      </c>
      <c r="P632" s="159">
        <f t="shared" si="226"/>
        <v>133.89999999999998</v>
      </c>
      <c r="Q632" s="159">
        <f t="shared" si="226"/>
        <v>2194.6000000000004</v>
      </c>
      <c r="R632" s="159">
        <f>+R638+R644+R650+R656+R662+R668+R674+R680+R689+R695+R701+R707+R713+R719+R725+R731+R737+R746+R752+R758+R764+R770+R776</f>
        <v>2428.0000000000005</v>
      </c>
      <c r="S632" s="331">
        <f t="shared" si="227"/>
        <v>90.387149917627667</v>
      </c>
      <c r="T632" s="159">
        <v>7379.0999999999995</v>
      </c>
      <c r="U632" s="162">
        <f t="shared" si="206"/>
        <v>29.740754292528905</v>
      </c>
      <c r="V632" s="245"/>
    </row>
    <row r="633" spans="1:22" ht="13.5" customHeight="1" x14ac:dyDescent="0.2">
      <c r="A633" s="157"/>
      <c r="B633" s="693"/>
      <c r="C633" s="695"/>
      <c r="D633" s="153" t="s">
        <v>74</v>
      </c>
      <c r="E633" s="159">
        <f t="shared" si="226"/>
        <v>325.09999999999997</v>
      </c>
      <c r="F633" s="159">
        <f t="shared" si="226"/>
        <v>540.30000000000007</v>
      </c>
      <c r="G633" s="159">
        <f t="shared" si="226"/>
        <v>515.29999999999995</v>
      </c>
      <c r="H633" s="159">
        <f t="shared" si="226"/>
        <v>1210.1999999999998</v>
      </c>
      <c r="I633" s="159">
        <f t="shared" si="226"/>
        <v>1097.0999999999999</v>
      </c>
      <c r="J633" s="159">
        <f t="shared" si="226"/>
        <v>694.90000000000009</v>
      </c>
      <c r="K633" s="159">
        <f t="shared" si="226"/>
        <v>814.3000000000003</v>
      </c>
      <c r="L633" s="159">
        <f t="shared" si="226"/>
        <v>435.1</v>
      </c>
      <c r="M633" s="159">
        <f t="shared" si="226"/>
        <v>501.90000000000003</v>
      </c>
      <c r="N633" s="159">
        <f t="shared" si="226"/>
        <v>668.7</v>
      </c>
      <c r="O633" s="159">
        <f t="shared" si="226"/>
        <v>550.1</v>
      </c>
      <c r="P633" s="159">
        <f t="shared" si="226"/>
        <v>505.5</v>
      </c>
      <c r="Q633" s="159">
        <f t="shared" si="226"/>
        <v>7858.5000000000009</v>
      </c>
      <c r="R633" s="159">
        <f>+R639+R645+R651+R657+R663+R669+R675+R681+R690+R696+R702+R708+R714+R720+R726+R732+R738+R747+R753+R759+R765+R771+R777</f>
        <v>7375.5999999999995</v>
      </c>
      <c r="S633" s="331">
        <f t="shared" si="227"/>
        <v>106.54726395140737</v>
      </c>
      <c r="T633" s="159">
        <v>11656.599999999999</v>
      </c>
      <c r="U633" s="162">
        <f t="shared" si="206"/>
        <v>67.416742446339427</v>
      </c>
      <c r="V633" s="245"/>
    </row>
    <row r="634" spans="1:22" ht="13.5" customHeight="1" x14ac:dyDescent="0.2">
      <c r="A634" s="157"/>
      <c r="B634" s="693"/>
      <c r="C634" s="695"/>
      <c r="D634" s="153" t="s">
        <v>75</v>
      </c>
      <c r="E634" s="159">
        <f t="shared" si="226"/>
        <v>333.89999999999992</v>
      </c>
      <c r="F634" s="159">
        <f t="shared" si="226"/>
        <v>593.59999999999991</v>
      </c>
      <c r="G634" s="159">
        <f t="shared" si="226"/>
        <v>582.1</v>
      </c>
      <c r="H634" s="159">
        <f t="shared" si="226"/>
        <v>1454.3000000000002</v>
      </c>
      <c r="I634" s="159">
        <f t="shared" si="226"/>
        <v>1279.3</v>
      </c>
      <c r="J634" s="159">
        <f t="shared" si="226"/>
        <v>803.99999999999989</v>
      </c>
      <c r="K634" s="159">
        <f t="shared" si="226"/>
        <v>912.3000000000003</v>
      </c>
      <c r="L634" s="159">
        <f t="shared" si="226"/>
        <v>447.5</v>
      </c>
      <c r="M634" s="159">
        <f t="shared" si="226"/>
        <v>545.9000000000002</v>
      </c>
      <c r="N634" s="159">
        <f t="shared" si="226"/>
        <v>729.50000000000023</v>
      </c>
      <c r="O634" s="159">
        <f t="shared" si="226"/>
        <v>597</v>
      </c>
      <c r="P634" s="159">
        <f t="shared" si="226"/>
        <v>552.40000000000009</v>
      </c>
      <c r="Q634" s="159">
        <f t="shared" si="226"/>
        <v>8831.8000000000011</v>
      </c>
      <c r="R634" s="159">
        <f>+R640+R646+R652+R658+R664+R670+R676+R682+R691+R697+R703+R709+R715+R721+R727+R733+R739+R748+R754+R760+R766+R772+R778</f>
        <v>8641.9000000000015</v>
      </c>
      <c r="S634" s="331">
        <f t="shared" si="227"/>
        <v>102.19743343477707</v>
      </c>
      <c r="T634" s="159">
        <v>16437.799999999996</v>
      </c>
      <c r="U634" s="162">
        <f t="shared" si="206"/>
        <v>53.728601151005627</v>
      </c>
      <c r="V634" s="245"/>
    </row>
    <row r="635" spans="1:22" ht="13.5" customHeight="1" x14ac:dyDescent="0.2">
      <c r="A635" s="157"/>
      <c r="B635" s="693"/>
      <c r="C635" s="695"/>
      <c r="D635" s="153" t="s">
        <v>76</v>
      </c>
      <c r="E635" s="159">
        <f t="shared" si="226"/>
        <v>44.100000000000009</v>
      </c>
      <c r="F635" s="159">
        <f t="shared" si="226"/>
        <v>65.3</v>
      </c>
      <c r="G635" s="159">
        <f t="shared" si="226"/>
        <v>60.4</v>
      </c>
      <c r="H635" s="159">
        <f t="shared" si="226"/>
        <v>190.4</v>
      </c>
      <c r="I635" s="159">
        <f t="shared" si="226"/>
        <v>196.1</v>
      </c>
      <c r="J635" s="159">
        <f t="shared" si="226"/>
        <v>109.99999999999999</v>
      </c>
      <c r="K635" s="159">
        <f t="shared" si="226"/>
        <v>131.6</v>
      </c>
      <c r="L635" s="159">
        <f t="shared" si="226"/>
        <v>77.299999999999983</v>
      </c>
      <c r="M635" s="159">
        <f t="shared" si="226"/>
        <v>106</v>
      </c>
      <c r="N635" s="159">
        <f t="shared" si="226"/>
        <v>91.1</v>
      </c>
      <c r="O635" s="159">
        <f t="shared" si="226"/>
        <v>62.000000000000014</v>
      </c>
      <c r="P635" s="159">
        <f t="shared" si="226"/>
        <v>86.999999999999972</v>
      </c>
      <c r="Q635" s="159">
        <f t="shared" si="226"/>
        <v>1221.3</v>
      </c>
      <c r="R635" s="159">
        <f>+R641+R647+R653+R659+R665+R671+R677+R683+R692+R698+R704+R710+R716+R722+R728+R734+R740+R749+R755+R761+R767+R773+R779</f>
        <v>1161.7</v>
      </c>
      <c r="S635" s="331">
        <f t="shared" si="227"/>
        <v>105.1304123267625</v>
      </c>
      <c r="T635" s="159">
        <v>2597.9000000000005</v>
      </c>
      <c r="U635" s="162">
        <f t="shared" si="206"/>
        <v>47.011047384425872</v>
      </c>
      <c r="V635" s="245"/>
    </row>
    <row r="636" spans="1:22" ht="13.5" customHeight="1" thickBot="1" x14ac:dyDescent="0.25">
      <c r="A636" s="157"/>
      <c r="B636" s="693"/>
      <c r="C636" s="697"/>
      <c r="D636" s="155" t="s">
        <v>77</v>
      </c>
      <c r="E636" s="160">
        <f t="shared" si="226"/>
        <v>57.800000000000011</v>
      </c>
      <c r="F636" s="160">
        <f t="shared" si="226"/>
        <v>86.000000000000014</v>
      </c>
      <c r="G636" s="160">
        <f t="shared" si="226"/>
        <v>82.100000000000009</v>
      </c>
      <c r="H636" s="160">
        <f t="shared" si="226"/>
        <v>244.19999999999993</v>
      </c>
      <c r="I636" s="160">
        <f t="shared" si="226"/>
        <v>255.3</v>
      </c>
      <c r="J636" s="160">
        <f t="shared" si="226"/>
        <v>146.1</v>
      </c>
      <c r="K636" s="160">
        <f t="shared" si="226"/>
        <v>172.10000000000002</v>
      </c>
      <c r="L636" s="160">
        <f t="shared" si="226"/>
        <v>104.90000000000002</v>
      </c>
      <c r="M636" s="160">
        <f t="shared" si="226"/>
        <v>166.49999999999997</v>
      </c>
      <c r="N636" s="160">
        <f t="shared" si="226"/>
        <v>148.5</v>
      </c>
      <c r="O636" s="160">
        <f t="shared" si="226"/>
        <v>102.4</v>
      </c>
      <c r="P636" s="160">
        <f t="shared" si="226"/>
        <v>140.19999999999999</v>
      </c>
      <c r="Q636" s="160">
        <f t="shared" si="226"/>
        <v>1706.0999999999997</v>
      </c>
      <c r="R636" s="160">
        <f>+R642+R648+R654+R660+R666+R672+R678+R684+R693+R699+R705+R711+R717+R723+R729+R735+R741+R750+R756+R762+R768+R774+R780</f>
        <v>1560.7999999999997</v>
      </c>
      <c r="S636" s="333">
        <f t="shared" si="227"/>
        <v>109.30932854946181</v>
      </c>
      <c r="T636" s="160">
        <v>3502.2999999999993</v>
      </c>
      <c r="U636" s="168">
        <f t="shared" si="206"/>
        <v>48.713702424121294</v>
      </c>
      <c r="V636" s="245"/>
    </row>
    <row r="637" spans="1:22" ht="13.5" customHeight="1" x14ac:dyDescent="0.2">
      <c r="A637" s="157"/>
      <c r="B637" s="157"/>
      <c r="C637" s="687" t="s">
        <v>155</v>
      </c>
      <c r="D637" s="151" t="s">
        <v>72</v>
      </c>
      <c r="E637" s="158">
        <v>30.1</v>
      </c>
      <c r="F637" s="158">
        <v>71.2</v>
      </c>
      <c r="G637" s="158">
        <v>93.5</v>
      </c>
      <c r="H637" s="158">
        <v>246.9</v>
      </c>
      <c r="I637" s="158">
        <v>261.39999999999998</v>
      </c>
      <c r="J637" s="158">
        <v>146.69999999999999</v>
      </c>
      <c r="K637" s="199">
        <v>245.3</v>
      </c>
      <c r="L637" s="199">
        <v>138.9</v>
      </c>
      <c r="M637" s="199">
        <v>139.1</v>
      </c>
      <c r="N637" s="199">
        <v>58.3</v>
      </c>
      <c r="O637" s="199">
        <v>65.699999999999989</v>
      </c>
      <c r="P637" s="199">
        <v>104.5</v>
      </c>
      <c r="Q637" s="158">
        <f t="shared" ref="Q637:Q684" si="228">SUM(E637:P637)</f>
        <v>1601.6</v>
      </c>
      <c r="R637" s="158">
        <v>1700.2999999999997</v>
      </c>
      <c r="S637" s="332">
        <f t="shared" si="227"/>
        <v>94.195142033758756</v>
      </c>
      <c r="T637" s="158">
        <v>5079.2999999999993</v>
      </c>
      <c r="U637" s="167">
        <f t="shared" si="206"/>
        <v>31.531904002520033</v>
      </c>
      <c r="V637" s="245"/>
    </row>
    <row r="638" spans="1:22" ht="13.5" customHeight="1" x14ac:dyDescent="0.2">
      <c r="A638" s="157"/>
      <c r="B638" s="146"/>
      <c r="C638" s="688"/>
      <c r="D638" s="153" t="s">
        <v>73</v>
      </c>
      <c r="E638" s="159">
        <v>8.1999999999999993</v>
      </c>
      <c r="F638" s="159">
        <v>20.7</v>
      </c>
      <c r="G638" s="159">
        <v>25.1</v>
      </c>
      <c r="H638" s="159">
        <v>87.4</v>
      </c>
      <c r="I638" s="159">
        <v>94.6</v>
      </c>
      <c r="J638" s="159">
        <v>51.6</v>
      </c>
      <c r="K638" s="200">
        <v>70.200000000000017</v>
      </c>
      <c r="L638" s="200">
        <v>31.300000000000011</v>
      </c>
      <c r="M638" s="200">
        <v>36.299999999999997</v>
      </c>
      <c r="N638" s="200">
        <v>16.299999999999997</v>
      </c>
      <c r="O638" s="200">
        <v>19.699999999999989</v>
      </c>
      <c r="P638" s="200">
        <v>26.5</v>
      </c>
      <c r="Q638" s="159">
        <f t="shared" si="228"/>
        <v>487.90000000000009</v>
      </c>
      <c r="R638" s="159">
        <v>616.79999999999995</v>
      </c>
      <c r="S638" s="331">
        <f t="shared" si="227"/>
        <v>79.101815823605719</v>
      </c>
      <c r="T638" s="159">
        <v>2579.9</v>
      </c>
      <c r="U638" s="162">
        <f t="shared" si="206"/>
        <v>18.91158572037676</v>
      </c>
      <c r="V638" s="245"/>
    </row>
    <row r="639" spans="1:22" ht="13.5" customHeight="1" x14ac:dyDescent="0.2">
      <c r="A639" s="157"/>
      <c r="B639" s="146"/>
      <c r="C639" s="688"/>
      <c r="D639" s="153" t="s">
        <v>74</v>
      </c>
      <c r="E639" s="159">
        <f t="shared" ref="E639:P639" si="229">+E637-E638</f>
        <v>21.900000000000002</v>
      </c>
      <c r="F639" s="159">
        <f t="shared" si="229"/>
        <v>50.5</v>
      </c>
      <c r="G639" s="159">
        <f t="shared" si="229"/>
        <v>68.400000000000006</v>
      </c>
      <c r="H639" s="159">
        <f t="shared" si="229"/>
        <v>159.5</v>
      </c>
      <c r="I639" s="159">
        <f t="shared" si="229"/>
        <v>166.79999999999998</v>
      </c>
      <c r="J639" s="159">
        <f t="shared" si="229"/>
        <v>95.1</v>
      </c>
      <c r="K639" s="200">
        <f t="shared" si="229"/>
        <v>175.1</v>
      </c>
      <c r="L639" s="200">
        <f t="shared" si="229"/>
        <v>107.6</v>
      </c>
      <c r="M639" s="200">
        <f t="shared" si="229"/>
        <v>102.8</v>
      </c>
      <c r="N639" s="200">
        <f t="shared" si="229"/>
        <v>42</v>
      </c>
      <c r="O639" s="200">
        <f t="shared" si="229"/>
        <v>46</v>
      </c>
      <c r="P639" s="200">
        <f t="shared" si="229"/>
        <v>78</v>
      </c>
      <c r="Q639" s="159">
        <f t="shared" si="228"/>
        <v>1113.7</v>
      </c>
      <c r="R639" s="159">
        <v>1083.5</v>
      </c>
      <c r="S639" s="331">
        <f t="shared" si="227"/>
        <v>102.78726349792339</v>
      </c>
      <c r="T639" s="159">
        <v>2499.3999999999996</v>
      </c>
      <c r="U639" s="162">
        <f t="shared" si="206"/>
        <v>44.558694086580786</v>
      </c>
      <c r="V639" s="245"/>
    </row>
    <row r="640" spans="1:22" ht="13.5" customHeight="1" x14ac:dyDescent="0.2">
      <c r="A640" s="157"/>
      <c r="B640" s="146"/>
      <c r="C640" s="688"/>
      <c r="D640" s="153" t="s">
        <v>75</v>
      </c>
      <c r="E640" s="159">
        <f t="shared" ref="E640:P640" si="230">+E637-E641</f>
        <v>15.900000000000002</v>
      </c>
      <c r="F640" s="159">
        <f t="shared" si="230"/>
        <v>55.2</v>
      </c>
      <c r="G640" s="159">
        <f t="shared" si="230"/>
        <v>79.8</v>
      </c>
      <c r="H640" s="159">
        <f t="shared" si="230"/>
        <v>209.3</v>
      </c>
      <c r="I640" s="159">
        <f t="shared" si="230"/>
        <v>224.49999999999997</v>
      </c>
      <c r="J640" s="159">
        <f t="shared" si="230"/>
        <v>128.79999999999998</v>
      </c>
      <c r="K640" s="200">
        <f t="shared" si="230"/>
        <v>215.3</v>
      </c>
      <c r="L640" s="200">
        <f t="shared" si="230"/>
        <v>115.2</v>
      </c>
      <c r="M640" s="200">
        <f t="shared" si="230"/>
        <v>112.19999999999999</v>
      </c>
      <c r="N640" s="200">
        <f t="shared" si="230"/>
        <v>37.099999999999994</v>
      </c>
      <c r="O640" s="200">
        <f t="shared" si="230"/>
        <v>51.29999999999999</v>
      </c>
      <c r="P640" s="200">
        <f t="shared" si="230"/>
        <v>80.8</v>
      </c>
      <c r="Q640" s="159">
        <f t="shared" si="228"/>
        <v>1325.3999999999999</v>
      </c>
      <c r="R640" s="159">
        <v>1412</v>
      </c>
      <c r="S640" s="331">
        <f t="shared" si="227"/>
        <v>93.866855524079313</v>
      </c>
      <c r="T640" s="159">
        <v>4418.3</v>
      </c>
      <c r="U640" s="162">
        <f t="shared" si="206"/>
        <v>29.997963017450147</v>
      </c>
      <c r="V640" s="245"/>
    </row>
    <row r="641" spans="1:22" ht="13.5" customHeight="1" x14ac:dyDescent="0.2">
      <c r="A641" s="157"/>
      <c r="B641" s="146"/>
      <c r="C641" s="688"/>
      <c r="D641" s="153" t="s">
        <v>76</v>
      </c>
      <c r="E641" s="159">
        <v>14.2</v>
      </c>
      <c r="F641" s="159">
        <v>16</v>
      </c>
      <c r="G641" s="159">
        <v>13.7</v>
      </c>
      <c r="H641" s="159">
        <v>37.6</v>
      </c>
      <c r="I641" s="159">
        <v>36.9</v>
      </c>
      <c r="J641" s="159">
        <v>17.899999999999999</v>
      </c>
      <c r="K641" s="200">
        <v>30</v>
      </c>
      <c r="L641" s="200">
        <v>23.7</v>
      </c>
      <c r="M641" s="200">
        <v>26.9</v>
      </c>
      <c r="N641" s="200">
        <v>21.2</v>
      </c>
      <c r="O641" s="200">
        <v>14.4</v>
      </c>
      <c r="P641" s="200">
        <v>23.7</v>
      </c>
      <c r="Q641" s="159">
        <f t="shared" si="228"/>
        <v>276.2</v>
      </c>
      <c r="R641" s="159">
        <v>288.29999999999995</v>
      </c>
      <c r="S641" s="331">
        <f t="shared" si="227"/>
        <v>95.802983003815484</v>
      </c>
      <c r="T641" s="159">
        <v>661.00000000000011</v>
      </c>
      <c r="U641" s="162">
        <f t="shared" si="206"/>
        <v>41.785173978819962</v>
      </c>
      <c r="V641" s="245"/>
    </row>
    <row r="642" spans="1:22" ht="13.5" customHeight="1" thickBot="1" x14ac:dyDescent="0.25">
      <c r="A642" s="157"/>
      <c r="B642" s="146"/>
      <c r="C642" s="689"/>
      <c r="D642" s="155" t="s">
        <v>77</v>
      </c>
      <c r="E642" s="160">
        <v>18.600000000000001</v>
      </c>
      <c r="F642" s="160">
        <v>21.4</v>
      </c>
      <c r="G642" s="160">
        <v>18.5</v>
      </c>
      <c r="H642" s="160">
        <v>49.3</v>
      </c>
      <c r="I642" s="160">
        <v>46.8</v>
      </c>
      <c r="J642" s="160">
        <v>24.5</v>
      </c>
      <c r="K642" s="201">
        <v>42.2</v>
      </c>
      <c r="L642" s="201">
        <v>32</v>
      </c>
      <c r="M642" s="201">
        <v>36.799999999999997</v>
      </c>
      <c r="N642" s="201">
        <v>32.799999999999997</v>
      </c>
      <c r="O642" s="201">
        <v>22.6</v>
      </c>
      <c r="P642" s="201">
        <v>33.9</v>
      </c>
      <c r="Q642" s="160">
        <f t="shared" si="228"/>
        <v>379.40000000000003</v>
      </c>
      <c r="R642" s="160">
        <v>403.2</v>
      </c>
      <c r="S642" s="333">
        <f t="shared" si="227"/>
        <v>94.097222222222229</v>
      </c>
      <c r="T642" s="160">
        <v>905.8</v>
      </c>
      <c r="U642" s="168">
        <f t="shared" si="206"/>
        <v>41.885625965996915</v>
      </c>
      <c r="V642" s="245"/>
    </row>
    <row r="643" spans="1:22" ht="13.5" customHeight="1" x14ac:dyDescent="0.2">
      <c r="A643" s="157"/>
      <c r="B643" s="146"/>
      <c r="C643" s="687" t="s">
        <v>282</v>
      </c>
      <c r="D643" s="151" t="s">
        <v>72</v>
      </c>
      <c r="E643" s="158">
        <v>15.2</v>
      </c>
      <c r="F643" s="158">
        <v>96.8</v>
      </c>
      <c r="G643" s="158">
        <v>63.2</v>
      </c>
      <c r="H643" s="158">
        <v>95.5</v>
      </c>
      <c r="I643" s="158">
        <v>90.8</v>
      </c>
      <c r="J643" s="158">
        <v>47.8</v>
      </c>
      <c r="K643" s="202">
        <v>49.4</v>
      </c>
      <c r="L643" s="202">
        <v>35.5</v>
      </c>
      <c r="M643" s="202">
        <v>34</v>
      </c>
      <c r="N643" s="202">
        <v>27.1</v>
      </c>
      <c r="O643" s="202">
        <v>27.5</v>
      </c>
      <c r="P643" s="202">
        <v>33.1</v>
      </c>
      <c r="Q643" s="158">
        <f t="shared" si="228"/>
        <v>615.90000000000009</v>
      </c>
      <c r="R643" s="158">
        <v>289.89999999999998</v>
      </c>
      <c r="S643" s="332">
        <f t="shared" si="227"/>
        <v>212.45256985167305</v>
      </c>
      <c r="T643" s="158">
        <v>322.90000000000003</v>
      </c>
      <c r="U643" s="167">
        <f t="shared" si="206"/>
        <v>190.74016723443791</v>
      </c>
      <c r="V643" s="245"/>
    </row>
    <row r="644" spans="1:22" ht="13.5" customHeight="1" x14ac:dyDescent="0.2">
      <c r="A644" s="157"/>
      <c r="B644" s="146"/>
      <c r="C644" s="688"/>
      <c r="D644" s="153" t="s">
        <v>73</v>
      </c>
      <c r="E644" s="159">
        <v>2.4</v>
      </c>
      <c r="F644" s="159">
        <v>15.5</v>
      </c>
      <c r="G644" s="159">
        <v>10.1</v>
      </c>
      <c r="H644" s="159">
        <v>15.3</v>
      </c>
      <c r="I644" s="159">
        <v>14.5</v>
      </c>
      <c r="J644" s="159">
        <v>7.6</v>
      </c>
      <c r="K644" s="203">
        <v>7.9</v>
      </c>
      <c r="L644" s="203">
        <v>5.6</v>
      </c>
      <c r="M644" s="203">
        <v>5.4</v>
      </c>
      <c r="N644" s="203">
        <v>4.3</v>
      </c>
      <c r="O644" s="203">
        <v>4.4000000000000004</v>
      </c>
      <c r="P644" s="203">
        <v>5.3</v>
      </c>
      <c r="Q644" s="159">
        <f t="shared" si="228"/>
        <v>98.3</v>
      </c>
      <c r="R644" s="159">
        <v>45.3</v>
      </c>
      <c r="S644" s="331">
        <f t="shared" si="227"/>
        <v>216.99779249448125</v>
      </c>
      <c r="T644" s="159">
        <v>53.099999999999994</v>
      </c>
      <c r="U644" s="162">
        <f t="shared" si="206"/>
        <v>185.12241054613938</v>
      </c>
      <c r="V644" s="245"/>
    </row>
    <row r="645" spans="1:22" ht="13.5" customHeight="1" x14ac:dyDescent="0.2">
      <c r="A645" s="157"/>
      <c r="B645" s="146"/>
      <c r="C645" s="688"/>
      <c r="D645" s="153" t="s">
        <v>74</v>
      </c>
      <c r="E645" s="159">
        <f t="shared" ref="E645:P645" si="231">+E643-E644</f>
        <v>12.799999999999999</v>
      </c>
      <c r="F645" s="159">
        <f t="shared" si="231"/>
        <v>81.3</v>
      </c>
      <c r="G645" s="159">
        <f t="shared" si="231"/>
        <v>53.1</v>
      </c>
      <c r="H645" s="159">
        <f t="shared" si="231"/>
        <v>80.2</v>
      </c>
      <c r="I645" s="159">
        <f t="shared" si="231"/>
        <v>76.3</v>
      </c>
      <c r="J645" s="159">
        <f t="shared" si="231"/>
        <v>40.199999999999996</v>
      </c>
      <c r="K645" s="203">
        <f t="shared" si="231"/>
        <v>41.5</v>
      </c>
      <c r="L645" s="203">
        <f t="shared" si="231"/>
        <v>29.9</v>
      </c>
      <c r="M645" s="203">
        <f t="shared" si="231"/>
        <v>28.6</v>
      </c>
      <c r="N645" s="203">
        <f t="shared" si="231"/>
        <v>22.8</v>
      </c>
      <c r="O645" s="203">
        <f t="shared" si="231"/>
        <v>23.1</v>
      </c>
      <c r="P645" s="203">
        <f t="shared" si="231"/>
        <v>27.8</v>
      </c>
      <c r="Q645" s="159">
        <f t="shared" si="228"/>
        <v>517.6</v>
      </c>
      <c r="R645" s="159">
        <v>244.6</v>
      </c>
      <c r="S645" s="331">
        <f t="shared" si="227"/>
        <v>211.6107931316435</v>
      </c>
      <c r="T645" s="159">
        <v>269.8</v>
      </c>
      <c r="U645" s="162">
        <f t="shared" ref="U645:U708" si="232">IF(Q645=0,"－",Q645/T645*100)</f>
        <v>191.84581171237954</v>
      </c>
      <c r="V645" s="245"/>
    </row>
    <row r="646" spans="1:22" ht="13.5" customHeight="1" x14ac:dyDescent="0.2">
      <c r="A646" s="157"/>
      <c r="B646" s="146"/>
      <c r="C646" s="688"/>
      <c r="D646" s="153" t="s">
        <v>75</v>
      </c>
      <c r="E646" s="159">
        <f t="shared" ref="E646:P646" si="233">+E643-E647</f>
        <v>14.2</v>
      </c>
      <c r="F646" s="159">
        <f t="shared" si="233"/>
        <v>93.8</v>
      </c>
      <c r="G646" s="159">
        <f t="shared" si="233"/>
        <v>59.900000000000006</v>
      </c>
      <c r="H646" s="159">
        <f t="shared" si="233"/>
        <v>83.3</v>
      </c>
      <c r="I646" s="159">
        <f t="shared" si="233"/>
        <v>78.399999999999991</v>
      </c>
      <c r="J646" s="159">
        <f t="shared" si="233"/>
        <v>43.599999999999994</v>
      </c>
      <c r="K646" s="203">
        <f t="shared" si="233"/>
        <v>45.199999999999996</v>
      </c>
      <c r="L646" s="203">
        <f t="shared" si="233"/>
        <v>32.200000000000003</v>
      </c>
      <c r="M646" s="203">
        <f t="shared" si="233"/>
        <v>29.1</v>
      </c>
      <c r="N646" s="203">
        <f t="shared" si="233"/>
        <v>23.1</v>
      </c>
      <c r="O646" s="203">
        <f t="shared" si="233"/>
        <v>24.3</v>
      </c>
      <c r="P646" s="203">
        <f t="shared" si="233"/>
        <v>29.8</v>
      </c>
      <c r="Q646" s="159">
        <f t="shared" si="228"/>
        <v>556.89999999999986</v>
      </c>
      <c r="R646" s="159">
        <v>238.99999999999997</v>
      </c>
      <c r="S646" s="331">
        <f t="shared" si="227"/>
        <v>233.01255230125523</v>
      </c>
      <c r="T646" s="159">
        <v>245.40000000000003</v>
      </c>
      <c r="U646" s="162">
        <f t="shared" si="232"/>
        <v>226.93561532192331</v>
      </c>
      <c r="V646" s="245"/>
    </row>
    <row r="647" spans="1:22" ht="13.5" customHeight="1" x14ac:dyDescent="0.2">
      <c r="A647" s="157"/>
      <c r="B647" s="146"/>
      <c r="C647" s="688"/>
      <c r="D647" s="153" t="s">
        <v>76</v>
      </c>
      <c r="E647" s="159">
        <v>1</v>
      </c>
      <c r="F647" s="159">
        <v>3</v>
      </c>
      <c r="G647" s="159">
        <v>3.3</v>
      </c>
      <c r="H647" s="159">
        <v>12.2</v>
      </c>
      <c r="I647" s="159">
        <v>12.4</v>
      </c>
      <c r="J647" s="159">
        <v>4.2</v>
      </c>
      <c r="K647" s="203">
        <v>4.2</v>
      </c>
      <c r="L647" s="203">
        <v>3.3</v>
      </c>
      <c r="M647" s="203">
        <v>4.9000000000000004</v>
      </c>
      <c r="N647" s="203">
        <v>4</v>
      </c>
      <c r="O647" s="203">
        <v>3.2</v>
      </c>
      <c r="P647" s="203">
        <v>3.3</v>
      </c>
      <c r="Q647" s="159">
        <f t="shared" si="228"/>
        <v>59</v>
      </c>
      <c r="R647" s="159">
        <v>50.900000000000006</v>
      </c>
      <c r="S647" s="331">
        <f t="shared" si="227"/>
        <v>115.91355599214144</v>
      </c>
      <c r="T647" s="159">
        <v>77.5</v>
      </c>
      <c r="U647" s="162">
        <f t="shared" si="232"/>
        <v>76.129032258064512</v>
      </c>
      <c r="V647" s="245"/>
    </row>
    <row r="648" spans="1:22" ht="13.5" customHeight="1" thickBot="1" x14ac:dyDescent="0.25">
      <c r="A648" s="157"/>
      <c r="B648" s="146"/>
      <c r="C648" s="689"/>
      <c r="D648" s="155" t="s">
        <v>77</v>
      </c>
      <c r="E648" s="160">
        <v>1.1000000000000001</v>
      </c>
      <c r="F648" s="160">
        <v>3.3</v>
      </c>
      <c r="G648" s="160">
        <v>3.6</v>
      </c>
      <c r="H648" s="160">
        <v>13.5</v>
      </c>
      <c r="I648" s="160">
        <v>13.7</v>
      </c>
      <c r="J648" s="160">
        <v>4.7</v>
      </c>
      <c r="K648" s="204">
        <v>4.5999999999999996</v>
      </c>
      <c r="L648" s="204">
        <v>3.7</v>
      </c>
      <c r="M648" s="204">
        <v>5.4</v>
      </c>
      <c r="N648" s="204">
        <v>4.4000000000000004</v>
      </c>
      <c r="O648" s="204">
        <v>3.6</v>
      </c>
      <c r="P648" s="204">
        <v>3.6</v>
      </c>
      <c r="Q648" s="160">
        <f t="shared" si="228"/>
        <v>65.2</v>
      </c>
      <c r="R648" s="160">
        <v>56</v>
      </c>
      <c r="S648" s="333">
        <f t="shared" si="227"/>
        <v>116.42857142857143</v>
      </c>
      <c r="T648" s="160">
        <v>85.399999999999991</v>
      </c>
      <c r="U648" s="168">
        <f t="shared" si="232"/>
        <v>76.346604215456679</v>
      </c>
      <c r="V648" s="245"/>
    </row>
    <row r="649" spans="1:22" ht="13.5" customHeight="1" x14ac:dyDescent="0.2">
      <c r="A649" s="157"/>
      <c r="B649" s="146"/>
      <c r="C649" s="687" t="s">
        <v>283</v>
      </c>
      <c r="D649" s="151" t="s">
        <v>72</v>
      </c>
      <c r="E649" s="158">
        <v>10.1</v>
      </c>
      <c r="F649" s="158">
        <v>28.1</v>
      </c>
      <c r="G649" s="158">
        <v>17.2</v>
      </c>
      <c r="H649" s="158">
        <v>28.8</v>
      </c>
      <c r="I649" s="158">
        <v>33</v>
      </c>
      <c r="J649" s="158">
        <v>15.4</v>
      </c>
      <c r="K649" s="199">
        <v>16.7</v>
      </c>
      <c r="L649" s="199">
        <v>11.7</v>
      </c>
      <c r="M649" s="199">
        <v>24.9</v>
      </c>
      <c r="N649" s="199">
        <v>34.9</v>
      </c>
      <c r="O649" s="199">
        <v>27.5</v>
      </c>
      <c r="P649" s="199">
        <v>28.9</v>
      </c>
      <c r="Q649" s="158">
        <f t="shared" si="228"/>
        <v>277.2</v>
      </c>
      <c r="R649" s="158">
        <v>249</v>
      </c>
      <c r="S649" s="332">
        <f t="shared" si="227"/>
        <v>111.32530120481927</v>
      </c>
      <c r="T649" s="158">
        <v>383.40000000000003</v>
      </c>
      <c r="U649" s="167">
        <f t="shared" si="232"/>
        <v>72.300469483568065</v>
      </c>
      <c r="V649" s="245"/>
    </row>
    <row r="650" spans="1:22" ht="13.5" customHeight="1" x14ac:dyDescent="0.2">
      <c r="A650" s="157"/>
      <c r="B650" s="146"/>
      <c r="C650" s="688"/>
      <c r="D650" s="153" t="s">
        <v>73</v>
      </c>
      <c r="E650" s="159">
        <v>0.8</v>
      </c>
      <c r="F650" s="159">
        <v>2.2000000000000002</v>
      </c>
      <c r="G650" s="159">
        <v>1.2</v>
      </c>
      <c r="H650" s="159">
        <v>4.5999999999999996</v>
      </c>
      <c r="I650" s="159">
        <v>6.3</v>
      </c>
      <c r="J650" s="159">
        <v>0.8</v>
      </c>
      <c r="K650" s="200">
        <v>0.8</v>
      </c>
      <c r="L650" s="200">
        <v>0.6</v>
      </c>
      <c r="M650" s="200">
        <v>1.1000000000000001</v>
      </c>
      <c r="N650" s="200">
        <v>1.3</v>
      </c>
      <c r="O650" s="200">
        <v>1.1000000000000001</v>
      </c>
      <c r="P650" s="200">
        <v>1.3</v>
      </c>
      <c r="Q650" s="159">
        <f t="shared" si="228"/>
        <v>22.100000000000009</v>
      </c>
      <c r="R650" s="159">
        <v>26.1</v>
      </c>
      <c r="S650" s="331">
        <f t="shared" si="227"/>
        <v>84.674329501915736</v>
      </c>
      <c r="T650" s="159">
        <v>40.1</v>
      </c>
      <c r="U650" s="162">
        <f t="shared" si="232"/>
        <v>55.112219451371594</v>
      </c>
      <c r="V650" s="245"/>
    </row>
    <row r="651" spans="1:22" ht="13.5" customHeight="1" x14ac:dyDescent="0.2">
      <c r="A651" s="157"/>
      <c r="B651" s="146"/>
      <c r="C651" s="688"/>
      <c r="D651" s="153" t="s">
        <v>74</v>
      </c>
      <c r="E651" s="159">
        <f t="shared" ref="E651:P651" si="234">+E649-E650</f>
        <v>9.2999999999999989</v>
      </c>
      <c r="F651" s="159">
        <f t="shared" si="234"/>
        <v>25.900000000000002</v>
      </c>
      <c r="G651" s="159">
        <f t="shared" si="234"/>
        <v>16</v>
      </c>
      <c r="H651" s="159">
        <f t="shared" si="234"/>
        <v>24.200000000000003</v>
      </c>
      <c r="I651" s="159">
        <f t="shared" si="234"/>
        <v>26.7</v>
      </c>
      <c r="J651" s="159">
        <f t="shared" si="234"/>
        <v>14.6</v>
      </c>
      <c r="K651" s="200">
        <f t="shared" si="234"/>
        <v>15.899999999999999</v>
      </c>
      <c r="L651" s="200">
        <f t="shared" si="234"/>
        <v>11.1</v>
      </c>
      <c r="M651" s="200">
        <f t="shared" si="234"/>
        <v>23.799999999999997</v>
      </c>
      <c r="N651" s="200">
        <f t="shared" si="234"/>
        <v>33.6</v>
      </c>
      <c r="O651" s="200">
        <f t="shared" si="234"/>
        <v>26.4</v>
      </c>
      <c r="P651" s="200">
        <f t="shared" si="234"/>
        <v>27.599999999999998</v>
      </c>
      <c r="Q651" s="159">
        <f t="shared" si="228"/>
        <v>255.1</v>
      </c>
      <c r="R651" s="159">
        <v>222.89999999999998</v>
      </c>
      <c r="S651" s="331">
        <f t="shared" si="227"/>
        <v>114.44593988335579</v>
      </c>
      <c r="T651" s="159">
        <v>343.29999999999995</v>
      </c>
      <c r="U651" s="162">
        <f t="shared" si="232"/>
        <v>74.308185260704931</v>
      </c>
      <c r="V651" s="245"/>
    </row>
    <row r="652" spans="1:22" ht="13.5" customHeight="1" x14ac:dyDescent="0.2">
      <c r="A652" s="157"/>
      <c r="B652" s="146"/>
      <c r="C652" s="688"/>
      <c r="D652" s="153" t="s">
        <v>75</v>
      </c>
      <c r="E652" s="159">
        <f t="shared" ref="E652:P652" si="235">+E649-E653</f>
        <v>7.1999999999999993</v>
      </c>
      <c r="F652" s="159">
        <f t="shared" si="235"/>
        <v>25</v>
      </c>
      <c r="G652" s="159">
        <f t="shared" si="235"/>
        <v>14.1</v>
      </c>
      <c r="H652" s="159">
        <f t="shared" si="235"/>
        <v>23.4</v>
      </c>
      <c r="I652" s="159">
        <f t="shared" si="235"/>
        <v>27.5</v>
      </c>
      <c r="J652" s="159">
        <f t="shared" si="235"/>
        <v>11.9</v>
      </c>
      <c r="K652" s="200">
        <f t="shared" si="235"/>
        <v>12.7</v>
      </c>
      <c r="L652" s="200">
        <f t="shared" si="235"/>
        <v>7.4999999999999991</v>
      </c>
      <c r="M652" s="200">
        <f t="shared" si="235"/>
        <v>21</v>
      </c>
      <c r="N652" s="200">
        <f t="shared" si="235"/>
        <v>31.299999999999997</v>
      </c>
      <c r="O652" s="200">
        <f t="shared" si="235"/>
        <v>24.4</v>
      </c>
      <c r="P652" s="200">
        <f t="shared" si="235"/>
        <v>24.799999999999997</v>
      </c>
      <c r="Q652" s="159">
        <f t="shared" si="228"/>
        <v>230.8</v>
      </c>
      <c r="R652" s="159">
        <v>204.59999999999997</v>
      </c>
      <c r="S652" s="331">
        <f t="shared" si="227"/>
        <v>112.80547409579671</v>
      </c>
      <c r="T652" s="159">
        <v>321.40000000000003</v>
      </c>
      <c r="U652" s="162">
        <f t="shared" si="232"/>
        <v>71.810827629122585</v>
      </c>
      <c r="V652" s="245"/>
    </row>
    <row r="653" spans="1:22" ht="13.5" customHeight="1" x14ac:dyDescent="0.2">
      <c r="A653" s="157"/>
      <c r="B653" s="146"/>
      <c r="C653" s="688"/>
      <c r="D653" s="153" t="s">
        <v>76</v>
      </c>
      <c r="E653" s="159">
        <v>2.9</v>
      </c>
      <c r="F653" s="159">
        <v>3.1</v>
      </c>
      <c r="G653" s="159">
        <v>3.1</v>
      </c>
      <c r="H653" s="159">
        <v>5.4</v>
      </c>
      <c r="I653" s="159">
        <v>5.5</v>
      </c>
      <c r="J653" s="159">
        <v>3.5</v>
      </c>
      <c r="K653" s="200">
        <v>4</v>
      </c>
      <c r="L653" s="200">
        <v>4.2</v>
      </c>
      <c r="M653" s="200">
        <v>3.9</v>
      </c>
      <c r="N653" s="200">
        <v>3.6</v>
      </c>
      <c r="O653" s="200">
        <v>3.1</v>
      </c>
      <c r="P653" s="200">
        <v>4.0999999999999996</v>
      </c>
      <c r="Q653" s="159">
        <f t="shared" si="228"/>
        <v>46.400000000000006</v>
      </c>
      <c r="R653" s="159">
        <v>44.399999999999991</v>
      </c>
      <c r="S653" s="331">
        <f t="shared" si="227"/>
        <v>104.50450450450455</v>
      </c>
      <c r="T653" s="159">
        <v>62</v>
      </c>
      <c r="U653" s="162">
        <f t="shared" si="232"/>
        <v>74.838709677419374</v>
      </c>
      <c r="V653" s="245"/>
    </row>
    <row r="654" spans="1:22" ht="13.5" customHeight="1" thickBot="1" x14ac:dyDescent="0.25">
      <c r="A654" s="157"/>
      <c r="B654" s="146"/>
      <c r="C654" s="689"/>
      <c r="D654" s="155" t="s">
        <v>77</v>
      </c>
      <c r="E654" s="160">
        <v>4.5</v>
      </c>
      <c r="F654" s="160">
        <v>4.8</v>
      </c>
      <c r="G654" s="160">
        <v>5.5</v>
      </c>
      <c r="H654" s="160">
        <v>9.3000000000000007</v>
      </c>
      <c r="I654" s="160">
        <v>8.6999999999999993</v>
      </c>
      <c r="J654" s="160">
        <v>7.5</v>
      </c>
      <c r="K654" s="201">
        <v>8.3000000000000007</v>
      </c>
      <c r="L654" s="201">
        <v>6.9</v>
      </c>
      <c r="M654" s="201">
        <v>8.6</v>
      </c>
      <c r="N654" s="201">
        <v>7.3</v>
      </c>
      <c r="O654" s="201">
        <v>6.8</v>
      </c>
      <c r="P654" s="201">
        <v>8</v>
      </c>
      <c r="Q654" s="160">
        <f t="shared" si="228"/>
        <v>86.199999999999989</v>
      </c>
      <c r="R654" s="160">
        <v>75.799999999999983</v>
      </c>
      <c r="S654" s="333">
        <f t="shared" si="227"/>
        <v>113.72031662269131</v>
      </c>
      <c r="T654" s="160">
        <v>96.699999999999989</v>
      </c>
      <c r="U654" s="168">
        <f t="shared" si="232"/>
        <v>89.141675284384689</v>
      </c>
      <c r="V654" s="245"/>
    </row>
    <row r="655" spans="1:22" ht="13.5" customHeight="1" x14ac:dyDescent="0.2">
      <c r="A655" s="157"/>
      <c r="B655" s="146"/>
      <c r="C655" s="687" t="s">
        <v>156</v>
      </c>
      <c r="D655" s="151" t="s">
        <v>72</v>
      </c>
      <c r="E655" s="158">
        <v>73.5</v>
      </c>
      <c r="F655" s="158">
        <v>93.9</v>
      </c>
      <c r="G655" s="158">
        <v>83.7</v>
      </c>
      <c r="H655" s="158">
        <v>190.3</v>
      </c>
      <c r="I655" s="158">
        <v>150.1</v>
      </c>
      <c r="J655" s="158">
        <v>96.1</v>
      </c>
      <c r="K655" s="199">
        <v>96.4</v>
      </c>
      <c r="L655" s="199">
        <v>53.9</v>
      </c>
      <c r="M655" s="199">
        <v>70.7</v>
      </c>
      <c r="N655" s="199">
        <v>78.099999999999994</v>
      </c>
      <c r="O655" s="199">
        <v>63.2</v>
      </c>
      <c r="P655" s="199">
        <v>77.099999999999994</v>
      </c>
      <c r="Q655" s="158">
        <f t="shared" si="228"/>
        <v>1127</v>
      </c>
      <c r="R655" s="158">
        <v>1059.8999999999999</v>
      </c>
      <c r="S655" s="332">
        <f t="shared" si="227"/>
        <v>106.33078592320031</v>
      </c>
      <c r="T655" s="158">
        <v>1889.6000000000001</v>
      </c>
      <c r="U655" s="167">
        <f t="shared" si="232"/>
        <v>59.642252328535136</v>
      </c>
      <c r="V655" s="245"/>
    </row>
    <row r="656" spans="1:22" ht="13.5" customHeight="1" x14ac:dyDescent="0.2">
      <c r="A656" s="157"/>
      <c r="B656" s="146"/>
      <c r="C656" s="688"/>
      <c r="D656" s="153" t="s">
        <v>73</v>
      </c>
      <c r="E656" s="159">
        <v>16.899999999999999</v>
      </c>
      <c r="F656" s="159">
        <v>21.6</v>
      </c>
      <c r="G656" s="159">
        <v>12.6</v>
      </c>
      <c r="H656" s="159">
        <v>34.200000000000003</v>
      </c>
      <c r="I656" s="159">
        <v>33</v>
      </c>
      <c r="J656" s="159">
        <v>33.6</v>
      </c>
      <c r="K656" s="200">
        <v>23.1</v>
      </c>
      <c r="L656" s="200">
        <v>12.4</v>
      </c>
      <c r="M656" s="200">
        <v>15.6</v>
      </c>
      <c r="N656" s="200">
        <v>15.6</v>
      </c>
      <c r="O656" s="200">
        <v>12.6</v>
      </c>
      <c r="P656" s="200">
        <v>13.1</v>
      </c>
      <c r="Q656" s="159">
        <f t="shared" si="228"/>
        <v>244.29999999999998</v>
      </c>
      <c r="R656" s="159">
        <v>325.40000000000003</v>
      </c>
      <c r="S656" s="331">
        <f t="shared" si="227"/>
        <v>75.07682851874614</v>
      </c>
      <c r="T656" s="159">
        <v>617.19999999999993</v>
      </c>
      <c r="U656" s="162">
        <f t="shared" si="232"/>
        <v>39.581983149708364</v>
      </c>
      <c r="V656" s="245"/>
    </row>
    <row r="657" spans="1:22" ht="13.5" customHeight="1" x14ac:dyDescent="0.2">
      <c r="A657" s="157"/>
      <c r="B657" s="146"/>
      <c r="C657" s="688"/>
      <c r="D657" s="153" t="s">
        <v>74</v>
      </c>
      <c r="E657" s="159">
        <f t="shared" ref="E657:P657" si="236">+E655-E656</f>
        <v>56.6</v>
      </c>
      <c r="F657" s="159">
        <f t="shared" si="236"/>
        <v>72.300000000000011</v>
      </c>
      <c r="G657" s="159">
        <f t="shared" si="236"/>
        <v>71.100000000000009</v>
      </c>
      <c r="H657" s="159">
        <f t="shared" si="236"/>
        <v>156.10000000000002</v>
      </c>
      <c r="I657" s="159">
        <f t="shared" si="236"/>
        <v>117.1</v>
      </c>
      <c r="J657" s="159">
        <f t="shared" si="236"/>
        <v>62.499999999999993</v>
      </c>
      <c r="K657" s="200">
        <f t="shared" si="236"/>
        <v>73.300000000000011</v>
      </c>
      <c r="L657" s="200">
        <f t="shared" si="236"/>
        <v>41.5</v>
      </c>
      <c r="M657" s="200">
        <f t="shared" si="236"/>
        <v>55.1</v>
      </c>
      <c r="N657" s="200">
        <f t="shared" si="236"/>
        <v>62.499999999999993</v>
      </c>
      <c r="O657" s="200">
        <f t="shared" si="236"/>
        <v>50.6</v>
      </c>
      <c r="P657" s="200">
        <f t="shared" si="236"/>
        <v>63.999999999999993</v>
      </c>
      <c r="Q657" s="159">
        <f t="shared" si="228"/>
        <v>882.7</v>
      </c>
      <c r="R657" s="159">
        <v>734.49999999999989</v>
      </c>
      <c r="S657" s="331">
        <f t="shared" si="227"/>
        <v>120.17699115044252</v>
      </c>
      <c r="T657" s="159">
        <v>1272.4000000000001</v>
      </c>
      <c r="U657" s="162">
        <f t="shared" si="232"/>
        <v>69.372838729959128</v>
      </c>
      <c r="V657" s="245"/>
    </row>
    <row r="658" spans="1:22" ht="13.5" customHeight="1" x14ac:dyDescent="0.2">
      <c r="A658" s="157"/>
      <c r="B658" s="146"/>
      <c r="C658" s="688"/>
      <c r="D658" s="153" t="s">
        <v>75</v>
      </c>
      <c r="E658" s="159">
        <f t="shared" ref="E658:P658" si="237">+E655-E659</f>
        <v>66.900000000000006</v>
      </c>
      <c r="F658" s="159">
        <f t="shared" si="237"/>
        <v>83</v>
      </c>
      <c r="G658" s="159">
        <f t="shared" si="237"/>
        <v>75</v>
      </c>
      <c r="H658" s="159">
        <f t="shared" si="237"/>
        <v>158.4</v>
      </c>
      <c r="I658" s="159">
        <f t="shared" si="237"/>
        <v>122.19999999999999</v>
      </c>
      <c r="J658" s="159">
        <f t="shared" si="237"/>
        <v>79.599999999999994</v>
      </c>
      <c r="K658" s="200">
        <f t="shared" si="237"/>
        <v>72.600000000000009</v>
      </c>
      <c r="L658" s="200">
        <f t="shared" si="237"/>
        <v>44.099999999999994</v>
      </c>
      <c r="M658" s="200">
        <f t="shared" si="237"/>
        <v>52.800000000000004</v>
      </c>
      <c r="N658" s="200">
        <f t="shared" si="237"/>
        <v>61.599999999999994</v>
      </c>
      <c r="O658" s="200">
        <f t="shared" si="237"/>
        <v>51.1</v>
      </c>
      <c r="P658" s="200">
        <f t="shared" si="237"/>
        <v>64.699999999999989</v>
      </c>
      <c r="Q658" s="159">
        <f t="shared" si="228"/>
        <v>932</v>
      </c>
      <c r="R658" s="159">
        <v>904.7</v>
      </c>
      <c r="S658" s="331">
        <f t="shared" si="227"/>
        <v>103.01757488670277</v>
      </c>
      <c r="T658" s="159">
        <v>1427.8000000000004</v>
      </c>
      <c r="U658" s="162">
        <f t="shared" si="232"/>
        <v>65.275248634262482</v>
      </c>
      <c r="V658" s="245"/>
    </row>
    <row r="659" spans="1:22" ht="13.5" customHeight="1" x14ac:dyDescent="0.2">
      <c r="A659" s="157"/>
      <c r="B659" s="146"/>
      <c r="C659" s="688"/>
      <c r="D659" s="153" t="s">
        <v>76</v>
      </c>
      <c r="E659" s="159">
        <v>6.6</v>
      </c>
      <c r="F659" s="159">
        <v>10.9</v>
      </c>
      <c r="G659" s="159">
        <v>8.6999999999999993</v>
      </c>
      <c r="H659" s="159">
        <v>31.9</v>
      </c>
      <c r="I659" s="159">
        <v>27.9</v>
      </c>
      <c r="J659" s="159">
        <v>16.5</v>
      </c>
      <c r="K659" s="200">
        <v>23.8</v>
      </c>
      <c r="L659" s="200">
        <v>9.8000000000000007</v>
      </c>
      <c r="M659" s="200">
        <v>17.899999999999999</v>
      </c>
      <c r="N659" s="200">
        <v>16.5</v>
      </c>
      <c r="O659" s="200">
        <v>12.1</v>
      </c>
      <c r="P659" s="200">
        <v>12.4</v>
      </c>
      <c r="Q659" s="159">
        <f t="shared" si="228"/>
        <v>195</v>
      </c>
      <c r="R659" s="159">
        <v>155.20000000000002</v>
      </c>
      <c r="S659" s="331">
        <f t="shared" si="227"/>
        <v>125.64432989690719</v>
      </c>
      <c r="T659" s="159">
        <v>461.8</v>
      </c>
      <c r="U659" s="162">
        <f t="shared" si="232"/>
        <v>42.226071892594199</v>
      </c>
      <c r="V659" s="245"/>
    </row>
    <row r="660" spans="1:22" ht="13.5" customHeight="1" thickBot="1" x14ac:dyDescent="0.25">
      <c r="A660" s="157"/>
      <c r="B660" s="146"/>
      <c r="C660" s="689"/>
      <c r="D660" s="155" t="s">
        <v>77</v>
      </c>
      <c r="E660" s="160">
        <v>8.9</v>
      </c>
      <c r="F660" s="160">
        <v>14.7</v>
      </c>
      <c r="G660" s="160">
        <v>12.9</v>
      </c>
      <c r="H660" s="160">
        <v>40.5</v>
      </c>
      <c r="I660" s="160">
        <v>36</v>
      </c>
      <c r="J660" s="160">
        <v>20.9</v>
      </c>
      <c r="K660" s="201">
        <v>31.9</v>
      </c>
      <c r="L660" s="201">
        <v>15.6</v>
      </c>
      <c r="M660" s="201">
        <v>33.799999999999997</v>
      </c>
      <c r="N660" s="201">
        <v>32.799999999999997</v>
      </c>
      <c r="O660" s="201">
        <v>23.7</v>
      </c>
      <c r="P660" s="201">
        <v>26.7</v>
      </c>
      <c r="Q660" s="160">
        <f t="shared" si="228"/>
        <v>298.39999999999998</v>
      </c>
      <c r="R660" s="160">
        <v>223.60000000000005</v>
      </c>
      <c r="S660" s="333">
        <f t="shared" si="227"/>
        <v>133.45259391771015</v>
      </c>
      <c r="T660" s="160">
        <v>632.00000000000011</v>
      </c>
      <c r="U660" s="168">
        <f t="shared" si="232"/>
        <v>47.215189873417707</v>
      </c>
      <c r="V660" s="245"/>
    </row>
    <row r="661" spans="1:22" ht="13.5" customHeight="1" x14ac:dyDescent="0.2">
      <c r="A661" s="157"/>
      <c r="B661" s="146"/>
      <c r="C661" s="687" t="s">
        <v>157</v>
      </c>
      <c r="D661" s="151" t="s">
        <v>72</v>
      </c>
      <c r="E661" s="158">
        <v>1.1000000000000001</v>
      </c>
      <c r="F661" s="158">
        <v>11.4</v>
      </c>
      <c r="G661" s="158">
        <v>12.2</v>
      </c>
      <c r="H661" s="158">
        <v>15.5</v>
      </c>
      <c r="I661" s="158">
        <v>14</v>
      </c>
      <c r="J661" s="158">
        <v>9.4</v>
      </c>
      <c r="K661" s="158">
        <v>13.6</v>
      </c>
      <c r="L661" s="158">
        <v>2.9</v>
      </c>
      <c r="M661" s="158">
        <v>0</v>
      </c>
      <c r="N661" s="158">
        <v>0</v>
      </c>
      <c r="O661" s="158">
        <v>0</v>
      </c>
      <c r="P661" s="158">
        <v>0</v>
      </c>
      <c r="Q661" s="158">
        <f t="shared" si="228"/>
        <v>80.100000000000009</v>
      </c>
      <c r="R661" s="158">
        <v>95.7</v>
      </c>
      <c r="S661" s="332">
        <f t="shared" si="227"/>
        <v>83.699059561128536</v>
      </c>
      <c r="T661" s="158">
        <v>110.4</v>
      </c>
      <c r="U661" s="167">
        <f t="shared" si="232"/>
        <v>72.554347826086968</v>
      </c>
      <c r="V661" s="245"/>
    </row>
    <row r="662" spans="1:22" ht="13.5" customHeight="1" x14ac:dyDescent="0.2">
      <c r="A662" s="157"/>
      <c r="B662" s="146"/>
      <c r="C662" s="688"/>
      <c r="D662" s="153" t="s">
        <v>73</v>
      </c>
      <c r="E662" s="159">
        <v>0</v>
      </c>
      <c r="F662" s="159">
        <v>0</v>
      </c>
      <c r="G662" s="159">
        <v>0</v>
      </c>
      <c r="H662" s="159">
        <v>0</v>
      </c>
      <c r="I662" s="159">
        <v>0</v>
      </c>
      <c r="J662" s="159">
        <v>0</v>
      </c>
      <c r="K662" s="159">
        <v>0</v>
      </c>
      <c r="L662" s="159">
        <v>0</v>
      </c>
      <c r="M662" s="159">
        <v>0</v>
      </c>
      <c r="N662" s="159">
        <v>0</v>
      </c>
      <c r="O662" s="159">
        <v>0</v>
      </c>
      <c r="P662" s="159">
        <v>0</v>
      </c>
      <c r="Q662" s="159">
        <f t="shared" si="228"/>
        <v>0</v>
      </c>
      <c r="R662" s="159">
        <v>0</v>
      </c>
      <c r="S662" s="331">
        <v>0</v>
      </c>
      <c r="T662" s="159">
        <v>0.2</v>
      </c>
      <c r="U662" s="162" t="str">
        <f t="shared" si="232"/>
        <v>－</v>
      </c>
      <c r="V662" s="245"/>
    </row>
    <row r="663" spans="1:22" ht="13.5" customHeight="1" x14ac:dyDescent="0.2">
      <c r="A663" s="157"/>
      <c r="B663" s="146"/>
      <c r="C663" s="688"/>
      <c r="D663" s="153" t="s">
        <v>74</v>
      </c>
      <c r="E663" s="159">
        <f t="shared" ref="E663:P663" si="238">+E661-E662</f>
        <v>1.1000000000000001</v>
      </c>
      <c r="F663" s="159">
        <f t="shared" si="238"/>
        <v>11.4</v>
      </c>
      <c r="G663" s="159">
        <f t="shared" si="238"/>
        <v>12.2</v>
      </c>
      <c r="H663" s="159">
        <f t="shared" si="238"/>
        <v>15.5</v>
      </c>
      <c r="I663" s="159">
        <f t="shared" si="238"/>
        <v>14</v>
      </c>
      <c r="J663" s="159">
        <f t="shared" si="238"/>
        <v>9.4</v>
      </c>
      <c r="K663" s="159">
        <f t="shared" si="238"/>
        <v>13.6</v>
      </c>
      <c r="L663" s="159">
        <f t="shared" si="238"/>
        <v>2.9</v>
      </c>
      <c r="M663" s="159">
        <f t="shared" si="238"/>
        <v>0</v>
      </c>
      <c r="N663" s="159">
        <f t="shared" si="238"/>
        <v>0</v>
      </c>
      <c r="O663" s="159">
        <f t="shared" si="238"/>
        <v>0</v>
      </c>
      <c r="P663" s="159">
        <f t="shared" si="238"/>
        <v>0</v>
      </c>
      <c r="Q663" s="159">
        <f t="shared" si="228"/>
        <v>80.100000000000009</v>
      </c>
      <c r="R663" s="159">
        <v>95.7</v>
      </c>
      <c r="S663" s="331">
        <f t="shared" si="227"/>
        <v>83.699059561128536</v>
      </c>
      <c r="T663" s="159">
        <v>110.20000000000002</v>
      </c>
      <c r="U663" s="162">
        <f t="shared" si="232"/>
        <v>72.686025408348456</v>
      </c>
      <c r="V663" s="245"/>
    </row>
    <row r="664" spans="1:22" ht="13.5" customHeight="1" x14ac:dyDescent="0.2">
      <c r="A664" s="157"/>
      <c r="B664" s="146"/>
      <c r="C664" s="688"/>
      <c r="D664" s="153" t="s">
        <v>75</v>
      </c>
      <c r="E664" s="159">
        <f t="shared" ref="E664:P664" si="239">+E661-E665</f>
        <v>1.1000000000000001</v>
      </c>
      <c r="F664" s="159">
        <f t="shared" si="239"/>
        <v>11.4</v>
      </c>
      <c r="G664" s="159">
        <f t="shared" si="239"/>
        <v>12.2</v>
      </c>
      <c r="H664" s="159">
        <f t="shared" si="239"/>
        <v>15.5</v>
      </c>
      <c r="I664" s="159">
        <f t="shared" si="239"/>
        <v>14</v>
      </c>
      <c r="J664" s="159">
        <f t="shared" si="239"/>
        <v>9.4</v>
      </c>
      <c r="K664" s="159">
        <f t="shared" si="239"/>
        <v>13.6</v>
      </c>
      <c r="L664" s="159">
        <f t="shared" si="239"/>
        <v>2.9</v>
      </c>
      <c r="M664" s="159">
        <f t="shared" si="239"/>
        <v>0</v>
      </c>
      <c r="N664" s="159">
        <f t="shared" si="239"/>
        <v>0</v>
      </c>
      <c r="O664" s="159">
        <f t="shared" si="239"/>
        <v>0</v>
      </c>
      <c r="P664" s="159">
        <f t="shared" si="239"/>
        <v>0</v>
      </c>
      <c r="Q664" s="159">
        <f t="shared" si="228"/>
        <v>80.100000000000009</v>
      </c>
      <c r="R664" s="159">
        <v>95.7</v>
      </c>
      <c r="S664" s="331">
        <f t="shared" si="227"/>
        <v>83.699059561128536</v>
      </c>
      <c r="T664" s="159">
        <v>110.4</v>
      </c>
      <c r="U664" s="162">
        <f t="shared" si="232"/>
        <v>72.554347826086968</v>
      </c>
      <c r="V664" s="245"/>
    </row>
    <row r="665" spans="1:22" ht="13.5" customHeight="1" x14ac:dyDescent="0.2">
      <c r="A665" s="157"/>
      <c r="B665" s="146"/>
      <c r="C665" s="688"/>
      <c r="D665" s="153" t="s">
        <v>76</v>
      </c>
      <c r="E665" s="159">
        <v>0</v>
      </c>
      <c r="F665" s="159">
        <v>0</v>
      </c>
      <c r="G665" s="159">
        <v>0</v>
      </c>
      <c r="H665" s="159">
        <v>0</v>
      </c>
      <c r="I665" s="159">
        <v>0</v>
      </c>
      <c r="J665" s="159">
        <v>0</v>
      </c>
      <c r="K665" s="159">
        <v>0</v>
      </c>
      <c r="L665" s="159">
        <v>0</v>
      </c>
      <c r="M665" s="159">
        <v>0</v>
      </c>
      <c r="N665" s="159">
        <v>0</v>
      </c>
      <c r="O665" s="159">
        <v>0</v>
      </c>
      <c r="P665" s="159">
        <v>0</v>
      </c>
      <c r="Q665" s="159">
        <f t="shared" si="228"/>
        <v>0</v>
      </c>
      <c r="R665" s="159">
        <v>0</v>
      </c>
      <c r="S665" s="331" t="str">
        <f t="shared" si="227"/>
        <v>－</v>
      </c>
      <c r="T665" s="159">
        <v>0</v>
      </c>
      <c r="U665" s="162" t="str">
        <f t="shared" si="232"/>
        <v>－</v>
      </c>
      <c r="V665" s="245"/>
    </row>
    <row r="666" spans="1:22" ht="13.5" customHeight="1" thickBot="1" x14ac:dyDescent="0.25">
      <c r="A666" s="157"/>
      <c r="B666" s="146"/>
      <c r="C666" s="689"/>
      <c r="D666" s="155" t="s">
        <v>77</v>
      </c>
      <c r="E666" s="160">
        <v>0</v>
      </c>
      <c r="F666" s="160">
        <v>0</v>
      </c>
      <c r="G666" s="160">
        <v>0</v>
      </c>
      <c r="H666" s="160">
        <v>0</v>
      </c>
      <c r="I666" s="160">
        <v>0</v>
      </c>
      <c r="J666" s="160">
        <v>0</v>
      </c>
      <c r="K666" s="160">
        <v>0</v>
      </c>
      <c r="L666" s="160">
        <v>0</v>
      </c>
      <c r="M666" s="160">
        <v>0</v>
      </c>
      <c r="N666" s="160">
        <v>0</v>
      </c>
      <c r="O666" s="160">
        <v>0</v>
      </c>
      <c r="P666" s="160">
        <v>0</v>
      </c>
      <c r="Q666" s="160">
        <f t="shared" si="228"/>
        <v>0</v>
      </c>
      <c r="R666" s="160">
        <v>0</v>
      </c>
      <c r="S666" s="333" t="str">
        <f t="shared" si="227"/>
        <v>－</v>
      </c>
      <c r="T666" s="160">
        <v>0</v>
      </c>
      <c r="U666" s="168" t="str">
        <f t="shared" si="232"/>
        <v>－</v>
      </c>
      <c r="V666" s="245"/>
    </row>
    <row r="667" spans="1:22" ht="13.5" customHeight="1" x14ac:dyDescent="0.2">
      <c r="A667" s="157"/>
      <c r="B667" s="146"/>
      <c r="C667" s="687" t="s">
        <v>158</v>
      </c>
      <c r="D667" s="151" t="s">
        <v>72</v>
      </c>
      <c r="E667" s="158">
        <v>15.7</v>
      </c>
      <c r="F667" s="158">
        <v>11.1</v>
      </c>
      <c r="G667" s="158">
        <v>8.9</v>
      </c>
      <c r="H667" s="158">
        <v>22.1</v>
      </c>
      <c r="I667" s="158">
        <v>30.1</v>
      </c>
      <c r="J667" s="158">
        <v>21.1</v>
      </c>
      <c r="K667" s="199">
        <v>14.2</v>
      </c>
      <c r="L667" s="199">
        <v>15.9</v>
      </c>
      <c r="M667" s="199">
        <v>13.1</v>
      </c>
      <c r="N667" s="199">
        <v>14.4</v>
      </c>
      <c r="O667" s="199">
        <v>11.3</v>
      </c>
      <c r="P667" s="199">
        <v>12.4</v>
      </c>
      <c r="Q667" s="158">
        <f t="shared" si="228"/>
        <v>190.3</v>
      </c>
      <c r="R667" s="158">
        <v>181.10000000000005</v>
      </c>
      <c r="S667" s="332">
        <f t="shared" si="227"/>
        <v>105.08006626173383</v>
      </c>
      <c r="T667" s="158">
        <v>251.1</v>
      </c>
      <c r="U667" s="167">
        <f t="shared" si="232"/>
        <v>75.786539227399459</v>
      </c>
      <c r="V667" s="245"/>
    </row>
    <row r="668" spans="1:22" ht="13.5" customHeight="1" x14ac:dyDescent="0.2">
      <c r="A668" s="157"/>
      <c r="B668" s="146"/>
      <c r="C668" s="688"/>
      <c r="D668" s="153" t="s">
        <v>73</v>
      </c>
      <c r="E668" s="159">
        <v>1.1000000000000001</v>
      </c>
      <c r="F668" s="159">
        <v>0.8</v>
      </c>
      <c r="G668" s="159">
        <v>0.4</v>
      </c>
      <c r="H668" s="159">
        <v>2.4</v>
      </c>
      <c r="I668" s="159">
        <v>2.6</v>
      </c>
      <c r="J668" s="159">
        <v>1.7</v>
      </c>
      <c r="K668" s="200">
        <v>1.5</v>
      </c>
      <c r="L668" s="200">
        <v>2.5</v>
      </c>
      <c r="M668" s="200">
        <v>3.6</v>
      </c>
      <c r="N668" s="200">
        <v>3.5</v>
      </c>
      <c r="O668" s="200">
        <v>4.0999999999999996</v>
      </c>
      <c r="P668" s="200">
        <v>3.6</v>
      </c>
      <c r="Q668" s="159">
        <f t="shared" si="228"/>
        <v>27.800000000000004</v>
      </c>
      <c r="R668" s="159">
        <v>36.700000000000003</v>
      </c>
      <c r="S668" s="331">
        <f t="shared" si="227"/>
        <v>75.749318801089927</v>
      </c>
      <c r="T668" s="159">
        <v>28.799999999999997</v>
      </c>
      <c r="U668" s="162">
        <f t="shared" si="232"/>
        <v>96.5277777777778</v>
      </c>
      <c r="V668" s="245"/>
    </row>
    <row r="669" spans="1:22" ht="13.5" customHeight="1" x14ac:dyDescent="0.2">
      <c r="A669" s="157"/>
      <c r="B669" s="146"/>
      <c r="C669" s="688"/>
      <c r="D669" s="153" t="s">
        <v>74</v>
      </c>
      <c r="E669" s="159">
        <f t="shared" ref="E669:P669" si="240">+E667-E668</f>
        <v>14.6</v>
      </c>
      <c r="F669" s="159">
        <f t="shared" si="240"/>
        <v>10.299999999999999</v>
      </c>
      <c r="G669" s="159">
        <f t="shared" si="240"/>
        <v>8.5</v>
      </c>
      <c r="H669" s="159">
        <f t="shared" si="240"/>
        <v>19.700000000000003</v>
      </c>
      <c r="I669" s="159">
        <f t="shared" si="240"/>
        <v>27.5</v>
      </c>
      <c r="J669" s="159">
        <f t="shared" si="240"/>
        <v>19.400000000000002</v>
      </c>
      <c r="K669" s="200">
        <f t="shared" si="240"/>
        <v>12.7</v>
      </c>
      <c r="L669" s="200">
        <f t="shared" si="240"/>
        <v>13.4</v>
      </c>
      <c r="M669" s="200">
        <f t="shared" si="240"/>
        <v>9.5</v>
      </c>
      <c r="N669" s="200">
        <f t="shared" si="240"/>
        <v>10.9</v>
      </c>
      <c r="O669" s="200">
        <f t="shared" si="240"/>
        <v>7.2000000000000011</v>
      </c>
      <c r="P669" s="200">
        <f t="shared" si="240"/>
        <v>8.8000000000000007</v>
      </c>
      <c r="Q669" s="159">
        <f t="shared" si="228"/>
        <v>162.50000000000003</v>
      </c>
      <c r="R669" s="159">
        <v>144.4</v>
      </c>
      <c r="S669" s="331">
        <f t="shared" si="227"/>
        <v>112.53462603878117</v>
      </c>
      <c r="T669" s="159">
        <v>222.3</v>
      </c>
      <c r="U669" s="162">
        <f t="shared" si="232"/>
        <v>73.09941520467838</v>
      </c>
      <c r="V669" s="245"/>
    </row>
    <row r="670" spans="1:22" ht="13.5" customHeight="1" x14ac:dyDescent="0.2">
      <c r="A670" s="157"/>
      <c r="B670" s="146"/>
      <c r="C670" s="688"/>
      <c r="D670" s="153" t="s">
        <v>75</v>
      </c>
      <c r="E670" s="159">
        <f t="shared" ref="E670:P670" si="241">+E667-E671</f>
        <v>14.299999999999999</v>
      </c>
      <c r="F670" s="159">
        <f t="shared" si="241"/>
        <v>9.6</v>
      </c>
      <c r="G670" s="159">
        <f t="shared" si="241"/>
        <v>7</v>
      </c>
      <c r="H670" s="159">
        <f t="shared" si="241"/>
        <v>16.100000000000001</v>
      </c>
      <c r="I670" s="159">
        <f t="shared" si="241"/>
        <v>22.8</v>
      </c>
      <c r="J670" s="159">
        <f t="shared" si="241"/>
        <v>19</v>
      </c>
      <c r="K670" s="200">
        <f t="shared" si="241"/>
        <v>11.2</v>
      </c>
      <c r="L670" s="200">
        <f t="shared" si="241"/>
        <v>13.7</v>
      </c>
      <c r="M670" s="200">
        <f t="shared" si="241"/>
        <v>11.5</v>
      </c>
      <c r="N670" s="200">
        <f t="shared" si="241"/>
        <v>12.9</v>
      </c>
      <c r="O670" s="200">
        <f t="shared" si="241"/>
        <v>10.700000000000001</v>
      </c>
      <c r="P670" s="200">
        <f t="shared" si="241"/>
        <v>11</v>
      </c>
      <c r="Q670" s="159">
        <f t="shared" si="228"/>
        <v>159.79999999999998</v>
      </c>
      <c r="R670" s="159">
        <v>151.5</v>
      </c>
      <c r="S670" s="331">
        <f t="shared" si="227"/>
        <v>105.47854785478548</v>
      </c>
      <c r="T670" s="159">
        <v>208.2</v>
      </c>
      <c r="U670" s="162">
        <f t="shared" si="232"/>
        <v>76.753121998078768</v>
      </c>
      <c r="V670" s="245"/>
    </row>
    <row r="671" spans="1:22" ht="13.5" customHeight="1" x14ac:dyDescent="0.2">
      <c r="A671" s="157"/>
      <c r="B671" s="146"/>
      <c r="C671" s="688"/>
      <c r="D671" s="153" t="s">
        <v>76</v>
      </c>
      <c r="E671" s="159">
        <v>1.4</v>
      </c>
      <c r="F671" s="159">
        <v>1.5</v>
      </c>
      <c r="G671" s="159">
        <v>1.9</v>
      </c>
      <c r="H671" s="159">
        <v>6</v>
      </c>
      <c r="I671" s="159">
        <v>7.3</v>
      </c>
      <c r="J671" s="159">
        <v>2.1</v>
      </c>
      <c r="K671" s="200">
        <v>3</v>
      </c>
      <c r="L671" s="200">
        <v>2.2000000000000002</v>
      </c>
      <c r="M671" s="200">
        <v>1.6</v>
      </c>
      <c r="N671" s="200">
        <v>1.5</v>
      </c>
      <c r="O671" s="200">
        <v>0.6</v>
      </c>
      <c r="P671" s="200">
        <v>1.4</v>
      </c>
      <c r="Q671" s="159">
        <f t="shared" si="228"/>
        <v>30.500000000000004</v>
      </c>
      <c r="R671" s="159">
        <v>29.6</v>
      </c>
      <c r="S671" s="331">
        <f t="shared" si="227"/>
        <v>103.04054054054055</v>
      </c>
      <c r="T671" s="159">
        <v>42.9</v>
      </c>
      <c r="U671" s="162">
        <f t="shared" si="232"/>
        <v>71.095571095571103</v>
      </c>
      <c r="V671" s="245"/>
    </row>
    <row r="672" spans="1:22" ht="13.5" customHeight="1" thickBot="1" x14ac:dyDescent="0.25">
      <c r="A672" s="157"/>
      <c r="B672" s="146"/>
      <c r="C672" s="689"/>
      <c r="D672" s="155" t="s">
        <v>77</v>
      </c>
      <c r="E672" s="160">
        <v>1.5</v>
      </c>
      <c r="F672" s="160">
        <v>1.7</v>
      </c>
      <c r="G672" s="160">
        <v>2</v>
      </c>
      <c r="H672" s="160">
        <v>6.8</v>
      </c>
      <c r="I672" s="160">
        <v>9</v>
      </c>
      <c r="J672" s="160">
        <v>2.4</v>
      </c>
      <c r="K672" s="201">
        <v>3.2</v>
      </c>
      <c r="L672" s="201">
        <v>2.2999999999999998</v>
      </c>
      <c r="M672" s="201">
        <v>1.7</v>
      </c>
      <c r="N672" s="201">
        <v>1.6</v>
      </c>
      <c r="O672" s="201">
        <v>0.7</v>
      </c>
      <c r="P672" s="201">
        <v>1.6</v>
      </c>
      <c r="Q672" s="160">
        <f t="shared" si="228"/>
        <v>34.5</v>
      </c>
      <c r="R672" s="160">
        <v>33</v>
      </c>
      <c r="S672" s="333">
        <f t="shared" si="227"/>
        <v>104.54545454545455</v>
      </c>
      <c r="T672" s="160">
        <v>47.7</v>
      </c>
      <c r="U672" s="168">
        <f t="shared" si="232"/>
        <v>72.327044025157221</v>
      </c>
      <c r="V672" s="245"/>
    </row>
    <row r="673" spans="1:22" ht="13.5" customHeight="1" x14ac:dyDescent="0.2">
      <c r="A673" s="157"/>
      <c r="B673" s="146"/>
      <c r="C673" s="687" t="s">
        <v>159</v>
      </c>
      <c r="D673" s="151" t="s">
        <v>72</v>
      </c>
      <c r="E673" s="158">
        <v>20.9</v>
      </c>
      <c r="F673" s="158">
        <v>25</v>
      </c>
      <c r="G673" s="158">
        <v>21.6</v>
      </c>
      <c r="H673" s="158">
        <v>58.3</v>
      </c>
      <c r="I673" s="158">
        <v>58.6</v>
      </c>
      <c r="J673" s="158">
        <v>18.3</v>
      </c>
      <c r="K673" s="199">
        <v>27.6</v>
      </c>
      <c r="L673" s="199">
        <v>15.3</v>
      </c>
      <c r="M673" s="199">
        <v>13.1</v>
      </c>
      <c r="N673" s="199">
        <v>11.7</v>
      </c>
      <c r="O673" s="199">
        <v>10.9</v>
      </c>
      <c r="P673" s="199">
        <v>14.5</v>
      </c>
      <c r="Q673" s="158">
        <f t="shared" si="228"/>
        <v>295.8</v>
      </c>
      <c r="R673" s="158">
        <v>322.59999999999997</v>
      </c>
      <c r="S673" s="332">
        <f t="shared" si="227"/>
        <v>91.692498450093012</v>
      </c>
      <c r="T673" s="158">
        <v>434.70000000000005</v>
      </c>
      <c r="U673" s="167">
        <f t="shared" si="232"/>
        <v>68.046928916494124</v>
      </c>
      <c r="V673" s="245"/>
    </row>
    <row r="674" spans="1:22" ht="13.5" customHeight="1" x14ac:dyDescent="0.2">
      <c r="A674" s="157"/>
      <c r="B674" s="146"/>
      <c r="C674" s="688"/>
      <c r="D674" s="153" t="s">
        <v>73</v>
      </c>
      <c r="E674" s="159">
        <v>1.1000000000000001</v>
      </c>
      <c r="F674" s="159">
        <v>7.8</v>
      </c>
      <c r="G674" s="159">
        <v>4.3</v>
      </c>
      <c r="H674" s="159">
        <v>11.8</v>
      </c>
      <c r="I674" s="159">
        <v>17.7</v>
      </c>
      <c r="J674" s="159">
        <v>3.6</v>
      </c>
      <c r="K674" s="200">
        <v>1.3</v>
      </c>
      <c r="L674" s="200">
        <v>0.6</v>
      </c>
      <c r="M674" s="200">
        <v>0.5</v>
      </c>
      <c r="N674" s="200">
        <v>0.6</v>
      </c>
      <c r="O674" s="200">
        <v>0.7</v>
      </c>
      <c r="P674" s="200">
        <v>0.6</v>
      </c>
      <c r="Q674" s="159">
        <f t="shared" si="228"/>
        <v>50.600000000000009</v>
      </c>
      <c r="R674" s="159">
        <v>56.7</v>
      </c>
      <c r="S674" s="331">
        <f t="shared" si="227"/>
        <v>89.241622574955912</v>
      </c>
      <c r="T674" s="159">
        <v>78.8</v>
      </c>
      <c r="U674" s="162">
        <f t="shared" si="232"/>
        <v>64.21319796954316</v>
      </c>
      <c r="V674" s="245"/>
    </row>
    <row r="675" spans="1:22" ht="13.5" customHeight="1" x14ac:dyDescent="0.2">
      <c r="A675" s="157"/>
      <c r="B675" s="146"/>
      <c r="C675" s="688"/>
      <c r="D675" s="153" t="s">
        <v>74</v>
      </c>
      <c r="E675" s="159">
        <f t="shared" ref="E675:P675" si="242">+E673-E674</f>
        <v>19.799999999999997</v>
      </c>
      <c r="F675" s="159">
        <f t="shared" si="242"/>
        <v>17.2</v>
      </c>
      <c r="G675" s="159">
        <f t="shared" si="242"/>
        <v>17.3</v>
      </c>
      <c r="H675" s="159">
        <f t="shared" si="242"/>
        <v>46.5</v>
      </c>
      <c r="I675" s="159">
        <f t="shared" si="242"/>
        <v>40.900000000000006</v>
      </c>
      <c r="J675" s="159">
        <f t="shared" si="242"/>
        <v>14.700000000000001</v>
      </c>
      <c r="K675" s="200">
        <f t="shared" si="242"/>
        <v>26.3</v>
      </c>
      <c r="L675" s="200">
        <f t="shared" si="242"/>
        <v>14.700000000000001</v>
      </c>
      <c r="M675" s="200">
        <f t="shared" si="242"/>
        <v>12.6</v>
      </c>
      <c r="N675" s="200">
        <f t="shared" si="242"/>
        <v>11.1</v>
      </c>
      <c r="O675" s="200">
        <f t="shared" si="242"/>
        <v>10.200000000000001</v>
      </c>
      <c r="P675" s="200">
        <f t="shared" si="242"/>
        <v>13.9</v>
      </c>
      <c r="Q675" s="159">
        <f t="shared" si="228"/>
        <v>245.19999999999996</v>
      </c>
      <c r="R675" s="159">
        <v>265.90000000000003</v>
      </c>
      <c r="S675" s="331">
        <f t="shared" si="227"/>
        <v>92.215118465588546</v>
      </c>
      <c r="T675" s="159">
        <v>355.90000000000003</v>
      </c>
      <c r="U675" s="162">
        <f t="shared" si="232"/>
        <v>68.895757235178394</v>
      </c>
      <c r="V675" s="245"/>
    </row>
    <row r="676" spans="1:22" ht="13.5" customHeight="1" x14ac:dyDescent="0.2">
      <c r="A676" s="157"/>
      <c r="B676" s="146"/>
      <c r="C676" s="688"/>
      <c r="D676" s="153" t="s">
        <v>75</v>
      </c>
      <c r="E676" s="159">
        <f t="shared" ref="E676:P676" si="243">+E673-E677</f>
        <v>20.9</v>
      </c>
      <c r="F676" s="159">
        <f t="shared" si="243"/>
        <v>24.7</v>
      </c>
      <c r="G676" s="159">
        <f t="shared" si="243"/>
        <v>21.400000000000002</v>
      </c>
      <c r="H676" s="159">
        <f t="shared" si="243"/>
        <v>57</v>
      </c>
      <c r="I676" s="159">
        <f t="shared" si="243"/>
        <v>56.6</v>
      </c>
      <c r="J676" s="159">
        <f t="shared" si="243"/>
        <v>17.900000000000002</v>
      </c>
      <c r="K676" s="200">
        <f t="shared" si="243"/>
        <v>27.400000000000002</v>
      </c>
      <c r="L676" s="200">
        <f t="shared" si="243"/>
        <v>15.200000000000001</v>
      </c>
      <c r="M676" s="200">
        <f t="shared" si="243"/>
        <v>13</v>
      </c>
      <c r="N676" s="200">
        <f t="shared" si="243"/>
        <v>11.6</v>
      </c>
      <c r="O676" s="200">
        <f t="shared" si="243"/>
        <v>10.8</v>
      </c>
      <c r="P676" s="200">
        <f t="shared" si="243"/>
        <v>14.4</v>
      </c>
      <c r="Q676" s="159">
        <f t="shared" si="228"/>
        <v>290.89999999999998</v>
      </c>
      <c r="R676" s="159">
        <v>317.10000000000002</v>
      </c>
      <c r="S676" s="331">
        <f t="shared" si="227"/>
        <v>91.737622201198349</v>
      </c>
      <c r="T676" s="159">
        <v>427.7</v>
      </c>
      <c r="U676" s="162">
        <f t="shared" si="232"/>
        <v>68.014963759644615</v>
      </c>
      <c r="V676" s="245"/>
    </row>
    <row r="677" spans="1:22" ht="13.5" customHeight="1" x14ac:dyDescent="0.2">
      <c r="A677" s="157"/>
      <c r="B677" s="161"/>
      <c r="C677" s="688"/>
      <c r="D677" s="153" t="s">
        <v>76</v>
      </c>
      <c r="E677" s="159">
        <v>0</v>
      </c>
      <c r="F677" s="159">
        <v>0.3</v>
      </c>
      <c r="G677" s="159">
        <v>0.2</v>
      </c>
      <c r="H677" s="159">
        <v>1.3</v>
      </c>
      <c r="I677" s="159">
        <v>2</v>
      </c>
      <c r="J677" s="159">
        <v>0.4</v>
      </c>
      <c r="K677" s="200">
        <v>0.2</v>
      </c>
      <c r="L677" s="200">
        <v>0.1</v>
      </c>
      <c r="M677" s="200">
        <v>0.1</v>
      </c>
      <c r="N677" s="200">
        <v>0.1</v>
      </c>
      <c r="O677" s="200">
        <v>0.1</v>
      </c>
      <c r="P677" s="200">
        <v>0.1</v>
      </c>
      <c r="Q677" s="159">
        <f t="shared" si="228"/>
        <v>4.8999999999999986</v>
      </c>
      <c r="R677" s="159">
        <v>5.4999999999999982</v>
      </c>
      <c r="S677" s="331">
        <f t="shared" si="227"/>
        <v>89.090909090909093</v>
      </c>
      <c r="T677" s="159">
        <v>6.9999999999999991</v>
      </c>
      <c r="U677" s="162">
        <f t="shared" si="232"/>
        <v>69.999999999999986</v>
      </c>
      <c r="V677" s="245"/>
    </row>
    <row r="678" spans="1:22" ht="13.5" customHeight="1" thickBot="1" x14ac:dyDescent="0.25">
      <c r="A678" s="157"/>
      <c r="B678" s="161"/>
      <c r="C678" s="689"/>
      <c r="D678" s="155" t="s">
        <v>77</v>
      </c>
      <c r="E678" s="160">
        <v>0</v>
      </c>
      <c r="F678" s="160">
        <v>0.3</v>
      </c>
      <c r="G678" s="160">
        <v>0.2</v>
      </c>
      <c r="H678" s="160">
        <v>1.3</v>
      </c>
      <c r="I678" s="160">
        <v>2</v>
      </c>
      <c r="J678" s="160">
        <v>0.4</v>
      </c>
      <c r="K678" s="201">
        <v>0.2</v>
      </c>
      <c r="L678" s="201">
        <v>0.1</v>
      </c>
      <c r="M678" s="201">
        <v>0.1</v>
      </c>
      <c r="N678" s="201">
        <v>0.1</v>
      </c>
      <c r="O678" s="201">
        <v>0.1</v>
      </c>
      <c r="P678" s="201">
        <v>0.1</v>
      </c>
      <c r="Q678" s="160">
        <f t="shared" si="228"/>
        <v>4.8999999999999986</v>
      </c>
      <c r="R678" s="160">
        <v>5.4999999999999982</v>
      </c>
      <c r="S678" s="333">
        <f t="shared" si="227"/>
        <v>89.090909090909093</v>
      </c>
      <c r="T678" s="160">
        <v>6.9999999999999991</v>
      </c>
      <c r="U678" s="168">
        <f t="shared" si="232"/>
        <v>69.999999999999986</v>
      </c>
      <c r="V678" s="245"/>
    </row>
    <row r="679" spans="1:22" ht="13.5" customHeight="1" x14ac:dyDescent="0.2">
      <c r="A679" s="157"/>
      <c r="B679" s="161"/>
      <c r="C679" s="687" t="s">
        <v>160</v>
      </c>
      <c r="D679" s="151" t="s">
        <v>72</v>
      </c>
      <c r="E679" s="158">
        <v>5.3</v>
      </c>
      <c r="F679" s="158">
        <v>5.2</v>
      </c>
      <c r="G679" s="158">
        <v>9.6999999999999993</v>
      </c>
      <c r="H679" s="158">
        <v>18</v>
      </c>
      <c r="I679" s="158">
        <v>10.5</v>
      </c>
      <c r="J679" s="158">
        <v>0</v>
      </c>
      <c r="K679" s="199">
        <v>10.1</v>
      </c>
      <c r="L679" s="199">
        <v>8.8000000000000007</v>
      </c>
      <c r="M679" s="199">
        <v>11.5</v>
      </c>
      <c r="N679" s="199">
        <v>32.700000000000003</v>
      </c>
      <c r="O679" s="199">
        <v>22.6</v>
      </c>
      <c r="P679" s="199">
        <v>12.3</v>
      </c>
      <c r="Q679" s="158">
        <f t="shared" si="228"/>
        <v>146.70000000000002</v>
      </c>
      <c r="R679" s="158">
        <v>153.6</v>
      </c>
      <c r="S679" s="332">
        <f t="shared" si="227"/>
        <v>95.507812500000014</v>
      </c>
      <c r="T679" s="158">
        <v>178.7</v>
      </c>
      <c r="U679" s="167">
        <f t="shared" si="232"/>
        <v>82.092893116955807</v>
      </c>
      <c r="V679" s="245"/>
    </row>
    <row r="680" spans="1:22" ht="13.5" customHeight="1" x14ac:dyDescent="0.2">
      <c r="A680" s="157"/>
      <c r="B680" s="161"/>
      <c r="C680" s="688"/>
      <c r="D680" s="153" t="s">
        <v>73</v>
      </c>
      <c r="E680" s="159">
        <v>0</v>
      </c>
      <c r="F680" s="159">
        <v>0</v>
      </c>
      <c r="G680" s="159">
        <v>0</v>
      </c>
      <c r="H680" s="159">
        <v>0.1</v>
      </c>
      <c r="I680" s="159">
        <v>0</v>
      </c>
      <c r="J680" s="159">
        <v>0</v>
      </c>
      <c r="K680" s="200">
        <v>0.1</v>
      </c>
      <c r="L680" s="200">
        <v>0</v>
      </c>
      <c r="M680" s="200">
        <v>0.1</v>
      </c>
      <c r="N680" s="200">
        <v>0.1</v>
      </c>
      <c r="O680" s="200">
        <v>0</v>
      </c>
      <c r="P680" s="200">
        <v>0</v>
      </c>
      <c r="Q680" s="159">
        <f t="shared" si="228"/>
        <v>0.4</v>
      </c>
      <c r="R680" s="159">
        <v>0.30000000000000004</v>
      </c>
      <c r="S680" s="331">
        <f t="shared" si="227"/>
        <v>133.33333333333331</v>
      </c>
      <c r="T680" s="159">
        <v>3.9000000000000004</v>
      </c>
      <c r="U680" s="162">
        <f t="shared" si="232"/>
        <v>10.256410256410255</v>
      </c>
      <c r="V680" s="245"/>
    </row>
    <row r="681" spans="1:22" ht="13.5" customHeight="1" x14ac:dyDescent="0.2">
      <c r="A681" s="157"/>
      <c r="B681" s="161"/>
      <c r="C681" s="688"/>
      <c r="D681" s="153" t="s">
        <v>74</v>
      </c>
      <c r="E681" s="159">
        <f t="shared" ref="E681:P681" si="244">+E679-E680</f>
        <v>5.3</v>
      </c>
      <c r="F681" s="159">
        <f t="shared" si="244"/>
        <v>5.2</v>
      </c>
      <c r="G681" s="159">
        <f t="shared" si="244"/>
        <v>9.6999999999999993</v>
      </c>
      <c r="H681" s="159">
        <f t="shared" si="244"/>
        <v>17.899999999999999</v>
      </c>
      <c r="I681" s="159">
        <f t="shared" si="244"/>
        <v>10.5</v>
      </c>
      <c r="J681" s="159">
        <f t="shared" si="244"/>
        <v>0</v>
      </c>
      <c r="K681" s="200">
        <f t="shared" si="244"/>
        <v>10</v>
      </c>
      <c r="L681" s="200">
        <f t="shared" si="244"/>
        <v>8.8000000000000007</v>
      </c>
      <c r="M681" s="200">
        <f t="shared" si="244"/>
        <v>11.4</v>
      </c>
      <c r="N681" s="200">
        <f t="shared" si="244"/>
        <v>32.6</v>
      </c>
      <c r="O681" s="200">
        <f t="shared" si="244"/>
        <v>22.6</v>
      </c>
      <c r="P681" s="200">
        <f t="shared" si="244"/>
        <v>12.3</v>
      </c>
      <c r="Q681" s="159">
        <f t="shared" si="228"/>
        <v>146.30000000000001</v>
      </c>
      <c r="R681" s="159">
        <v>153.30000000000001</v>
      </c>
      <c r="S681" s="331">
        <f t="shared" si="227"/>
        <v>95.433789954337897</v>
      </c>
      <c r="T681" s="159">
        <v>174.79999999999998</v>
      </c>
      <c r="U681" s="162">
        <f t="shared" si="232"/>
        <v>83.695652173913061</v>
      </c>
      <c r="V681" s="245"/>
    </row>
    <row r="682" spans="1:22" ht="13.5" customHeight="1" x14ac:dyDescent="0.2">
      <c r="A682" s="157"/>
      <c r="B682" s="161"/>
      <c r="C682" s="688"/>
      <c r="D682" s="153" t="s">
        <v>75</v>
      </c>
      <c r="E682" s="159">
        <f t="shared" ref="E682:P682" si="245">+E679-E683</f>
        <v>5.0999999999999996</v>
      </c>
      <c r="F682" s="159">
        <f t="shared" si="245"/>
        <v>4.9000000000000004</v>
      </c>
      <c r="G682" s="159">
        <f t="shared" si="245"/>
        <v>9.2999999999999989</v>
      </c>
      <c r="H682" s="159">
        <f t="shared" si="245"/>
        <v>16.100000000000001</v>
      </c>
      <c r="I682" s="159">
        <f t="shared" si="245"/>
        <v>8.6</v>
      </c>
      <c r="J682" s="159">
        <f t="shared" si="245"/>
        <v>0</v>
      </c>
      <c r="K682" s="200">
        <f t="shared" si="245"/>
        <v>9.9</v>
      </c>
      <c r="L682" s="200">
        <f t="shared" si="245"/>
        <v>8.5</v>
      </c>
      <c r="M682" s="200">
        <f t="shared" si="245"/>
        <v>11</v>
      </c>
      <c r="N682" s="200">
        <f t="shared" si="245"/>
        <v>32.1</v>
      </c>
      <c r="O682" s="200">
        <f t="shared" si="245"/>
        <v>22.3</v>
      </c>
      <c r="P682" s="200">
        <f t="shared" si="245"/>
        <v>12</v>
      </c>
      <c r="Q682" s="159">
        <f t="shared" si="228"/>
        <v>139.80000000000001</v>
      </c>
      <c r="R682" s="159">
        <v>144.9</v>
      </c>
      <c r="S682" s="331">
        <f t="shared" si="227"/>
        <v>96.48033126293997</v>
      </c>
      <c r="T682" s="159">
        <v>168.4</v>
      </c>
      <c r="U682" s="162">
        <f t="shared" si="232"/>
        <v>83.016627078384801</v>
      </c>
      <c r="V682" s="245"/>
    </row>
    <row r="683" spans="1:22" ht="13.5" customHeight="1" x14ac:dyDescent="0.2">
      <c r="A683" s="157"/>
      <c r="B683" s="161"/>
      <c r="C683" s="688"/>
      <c r="D683" s="153" t="s">
        <v>76</v>
      </c>
      <c r="E683" s="159">
        <v>0.2</v>
      </c>
      <c r="F683" s="159">
        <v>0.3</v>
      </c>
      <c r="G683" s="159">
        <v>0.4</v>
      </c>
      <c r="H683" s="159">
        <v>1.9</v>
      </c>
      <c r="I683" s="159">
        <v>1.9</v>
      </c>
      <c r="J683" s="159">
        <v>0</v>
      </c>
      <c r="K683" s="200">
        <v>0.2</v>
      </c>
      <c r="L683" s="200">
        <v>0.3</v>
      </c>
      <c r="M683" s="200">
        <v>0.5</v>
      </c>
      <c r="N683" s="200">
        <v>0.6</v>
      </c>
      <c r="O683" s="200">
        <v>0.3</v>
      </c>
      <c r="P683" s="200">
        <v>0.3</v>
      </c>
      <c r="Q683" s="159">
        <f t="shared" si="228"/>
        <v>6.8999999999999986</v>
      </c>
      <c r="R683" s="159">
        <v>8.6999999999999993</v>
      </c>
      <c r="S683" s="331">
        <f t="shared" si="227"/>
        <v>79.310344827586192</v>
      </c>
      <c r="T683" s="159">
        <v>10.3</v>
      </c>
      <c r="U683" s="162">
        <f t="shared" si="232"/>
        <v>66.990291262135898</v>
      </c>
      <c r="V683" s="245"/>
    </row>
    <row r="684" spans="1:22" ht="13.5" customHeight="1" thickBot="1" x14ac:dyDescent="0.25">
      <c r="A684" s="157"/>
      <c r="B684" s="146"/>
      <c r="C684" s="689"/>
      <c r="D684" s="155" t="s">
        <v>77</v>
      </c>
      <c r="E684" s="160">
        <v>0.2</v>
      </c>
      <c r="F684" s="160">
        <v>0.4</v>
      </c>
      <c r="G684" s="160">
        <v>0.4</v>
      </c>
      <c r="H684" s="160">
        <v>2.1</v>
      </c>
      <c r="I684" s="160">
        <v>2.1</v>
      </c>
      <c r="J684" s="160">
        <v>0</v>
      </c>
      <c r="K684" s="201">
        <v>0.5</v>
      </c>
      <c r="L684" s="201">
        <v>0.6</v>
      </c>
      <c r="M684" s="201">
        <v>0.9</v>
      </c>
      <c r="N684" s="201">
        <v>0.8</v>
      </c>
      <c r="O684" s="201">
        <v>0.4</v>
      </c>
      <c r="P684" s="201">
        <v>0.4</v>
      </c>
      <c r="Q684" s="160">
        <f t="shared" si="228"/>
        <v>8.8000000000000007</v>
      </c>
      <c r="R684" s="160">
        <v>9.5</v>
      </c>
      <c r="S684" s="333">
        <f t="shared" si="227"/>
        <v>92.631578947368425</v>
      </c>
      <c r="T684" s="160">
        <v>12.399999999999999</v>
      </c>
      <c r="U684" s="168">
        <f t="shared" si="232"/>
        <v>70.967741935483886</v>
      </c>
      <c r="V684" s="245"/>
    </row>
    <row r="685" spans="1:22" ht="18.75" customHeight="1" x14ac:dyDescent="0.3">
      <c r="A685" s="213" t="str">
        <f>$A$1</f>
        <v>５　令和３年度市町村別・月別観光入込客数</v>
      </c>
      <c r="T685" s="339"/>
      <c r="U685" s="245"/>
    </row>
    <row r="686" spans="1:22" ht="13.5" customHeight="1" thickBot="1" x14ac:dyDescent="0.25">
      <c r="T686" s="339"/>
      <c r="U686" s="147" t="s">
        <v>301</v>
      </c>
      <c r="V686" s="147"/>
    </row>
    <row r="687" spans="1:22" ht="13.5" customHeight="1" thickBot="1" x14ac:dyDescent="0.25">
      <c r="A687" s="148" t="s">
        <v>58</v>
      </c>
      <c r="B687" s="148" t="s">
        <v>344</v>
      </c>
      <c r="C687" s="148" t="s">
        <v>59</v>
      </c>
      <c r="D687" s="149" t="s">
        <v>60</v>
      </c>
      <c r="E687" s="150" t="s">
        <v>61</v>
      </c>
      <c r="F687" s="150" t="s">
        <v>62</v>
      </c>
      <c r="G687" s="150" t="s">
        <v>63</v>
      </c>
      <c r="H687" s="150" t="s">
        <v>64</v>
      </c>
      <c r="I687" s="150" t="s">
        <v>65</v>
      </c>
      <c r="J687" s="150" t="s">
        <v>66</v>
      </c>
      <c r="K687" s="150" t="s">
        <v>67</v>
      </c>
      <c r="L687" s="150" t="s">
        <v>68</v>
      </c>
      <c r="M687" s="150" t="s">
        <v>69</v>
      </c>
      <c r="N687" s="150" t="s">
        <v>36</v>
      </c>
      <c r="O687" s="150" t="s">
        <v>37</v>
      </c>
      <c r="P687" s="150" t="s">
        <v>38</v>
      </c>
      <c r="Q687" s="150" t="s">
        <v>345</v>
      </c>
      <c r="R687" s="150" t="str">
        <f>$R$3</f>
        <v>R２年度</v>
      </c>
      <c r="S687" s="326" t="s">
        <v>71</v>
      </c>
      <c r="T687" s="150" t="str">
        <f>'2頁'!$T$3</f>
        <v>R元年度</v>
      </c>
      <c r="U687" s="370" t="s">
        <v>419</v>
      </c>
      <c r="V687" s="243"/>
    </row>
    <row r="688" spans="1:22" ht="13.5" customHeight="1" x14ac:dyDescent="0.2">
      <c r="A688" s="157"/>
      <c r="B688" s="146"/>
      <c r="C688" s="687" t="s">
        <v>161</v>
      </c>
      <c r="D688" s="151" t="s">
        <v>72</v>
      </c>
      <c r="E688" s="158">
        <v>1.5</v>
      </c>
      <c r="F688" s="158">
        <v>4</v>
      </c>
      <c r="G688" s="158">
        <v>4</v>
      </c>
      <c r="H688" s="158">
        <v>6.8</v>
      </c>
      <c r="I688" s="158">
        <v>7</v>
      </c>
      <c r="J688" s="158">
        <v>2.9</v>
      </c>
      <c r="K688" s="199">
        <v>6.3</v>
      </c>
      <c r="L688" s="199">
        <v>2.7</v>
      </c>
      <c r="M688" s="199">
        <v>0.2</v>
      </c>
      <c r="N688" s="199">
        <v>0.1</v>
      </c>
      <c r="O688" s="199">
        <v>0</v>
      </c>
      <c r="P688" s="199">
        <v>0.1</v>
      </c>
      <c r="Q688" s="158">
        <f t="shared" ref="Q688:Q741" si="246">SUM(E688:P688)</f>
        <v>35.600000000000009</v>
      </c>
      <c r="R688" s="158">
        <v>41.9</v>
      </c>
      <c r="S688" s="251">
        <f t="shared" ref="S688:S741" si="247">IF(Q688=0,"－",Q688/R688*100)</f>
        <v>84.964200477326983</v>
      </c>
      <c r="T688" s="158">
        <v>49</v>
      </c>
      <c r="U688" s="167">
        <f t="shared" si="232"/>
        <v>72.653061224489818</v>
      </c>
      <c r="V688" s="244"/>
    </row>
    <row r="689" spans="1:22" ht="13.5" customHeight="1" x14ac:dyDescent="0.2">
      <c r="A689" s="157"/>
      <c r="B689" s="146"/>
      <c r="C689" s="688"/>
      <c r="D689" s="153" t="s">
        <v>73</v>
      </c>
      <c r="E689" s="159">
        <v>0.1</v>
      </c>
      <c r="F689" s="159">
        <v>0.1</v>
      </c>
      <c r="G689" s="159">
        <v>0.1</v>
      </c>
      <c r="H689" s="159">
        <v>0.1</v>
      </c>
      <c r="I689" s="159">
        <v>0.1</v>
      </c>
      <c r="J689" s="159">
        <v>0.1</v>
      </c>
      <c r="K689" s="200">
        <v>0</v>
      </c>
      <c r="L689" s="200">
        <v>0</v>
      </c>
      <c r="M689" s="200">
        <v>0</v>
      </c>
      <c r="N689" s="200">
        <v>0</v>
      </c>
      <c r="O689" s="200">
        <v>0</v>
      </c>
      <c r="P689" s="200">
        <v>0</v>
      </c>
      <c r="Q689" s="159">
        <f t="shared" si="246"/>
        <v>0.6</v>
      </c>
      <c r="R689" s="159">
        <v>0.4</v>
      </c>
      <c r="S689" s="252">
        <f t="shared" si="247"/>
        <v>149.99999999999997</v>
      </c>
      <c r="T689" s="159">
        <v>2.0000000000000004</v>
      </c>
      <c r="U689" s="162">
        <f t="shared" si="232"/>
        <v>29.999999999999993</v>
      </c>
      <c r="V689" s="244"/>
    </row>
    <row r="690" spans="1:22" ht="13.5" customHeight="1" x14ac:dyDescent="0.2">
      <c r="A690" s="157" t="s">
        <v>353</v>
      </c>
      <c r="B690" s="146" t="s">
        <v>354</v>
      </c>
      <c r="C690" s="688"/>
      <c r="D690" s="153" t="s">
        <v>74</v>
      </c>
      <c r="E690" s="159">
        <f t="shared" ref="E690:P690" si="248">+E688-E689</f>
        <v>1.4</v>
      </c>
      <c r="F690" s="159">
        <f t="shared" si="248"/>
        <v>3.9</v>
      </c>
      <c r="G690" s="159">
        <f t="shared" si="248"/>
        <v>3.9</v>
      </c>
      <c r="H690" s="159">
        <f t="shared" si="248"/>
        <v>6.7</v>
      </c>
      <c r="I690" s="159">
        <f t="shared" si="248"/>
        <v>6.9</v>
      </c>
      <c r="J690" s="159">
        <f t="shared" si="248"/>
        <v>2.8</v>
      </c>
      <c r="K690" s="200">
        <f t="shared" si="248"/>
        <v>6.3</v>
      </c>
      <c r="L690" s="200">
        <f t="shared" si="248"/>
        <v>2.7</v>
      </c>
      <c r="M690" s="200">
        <f t="shared" si="248"/>
        <v>0.2</v>
      </c>
      <c r="N690" s="200">
        <f t="shared" si="248"/>
        <v>0.1</v>
      </c>
      <c r="O690" s="200">
        <f t="shared" si="248"/>
        <v>0</v>
      </c>
      <c r="P690" s="200">
        <f t="shared" si="248"/>
        <v>0.1</v>
      </c>
      <c r="Q690" s="159">
        <f t="shared" si="246"/>
        <v>35.000000000000007</v>
      </c>
      <c r="R690" s="159">
        <v>41.500000000000014</v>
      </c>
      <c r="S690" s="252">
        <f t="shared" si="247"/>
        <v>84.337349397590344</v>
      </c>
      <c r="T690" s="159">
        <v>47</v>
      </c>
      <c r="U690" s="162">
        <f t="shared" si="232"/>
        <v>74.468085106383</v>
      </c>
      <c r="V690" s="244"/>
    </row>
    <row r="691" spans="1:22" ht="13.5" customHeight="1" x14ac:dyDescent="0.2">
      <c r="A691" s="157"/>
      <c r="B691" s="146"/>
      <c r="C691" s="688"/>
      <c r="D691" s="153" t="s">
        <v>75</v>
      </c>
      <c r="E691" s="159">
        <f t="shared" ref="E691:P691" si="249">+E688-E692</f>
        <v>1.4</v>
      </c>
      <c r="F691" s="159">
        <f t="shared" si="249"/>
        <v>3.9</v>
      </c>
      <c r="G691" s="159">
        <f t="shared" si="249"/>
        <v>3.9</v>
      </c>
      <c r="H691" s="159">
        <f t="shared" si="249"/>
        <v>5.5</v>
      </c>
      <c r="I691" s="159">
        <f t="shared" si="249"/>
        <v>5.3</v>
      </c>
      <c r="J691" s="159">
        <f t="shared" si="249"/>
        <v>2.8</v>
      </c>
      <c r="K691" s="200">
        <f t="shared" si="249"/>
        <v>6.1</v>
      </c>
      <c r="L691" s="200">
        <f t="shared" si="249"/>
        <v>2.6</v>
      </c>
      <c r="M691" s="200">
        <f t="shared" si="249"/>
        <v>0</v>
      </c>
      <c r="N691" s="200">
        <f t="shared" si="249"/>
        <v>0</v>
      </c>
      <c r="O691" s="200">
        <f t="shared" si="249"/>
        <v>0</v>
      </c>
      <c r="P691" s="200">
        <f t="shared" si="249"/>
        <v>0.1</v>
      </c>
      <c r="Q691" s="159">
        <f t="shared" si="246"/>
        <v>31.6</v>
      </c>
      <c r="R691" s="159">
        <v>36.800000000000004</v>
      </c>
      <c r="S691" s="252">
        <f t="shared" si="247"/>
        <v>85.869565217391298</v>
      </c>
      <c r="T691" s="159">
        <v>41.2</v>
      </c>
      <c r="U691" s="162">
        <f t="shared" si="232"/>
        <v>76.699029126213588</v>
      </c>
      <c r="V691" s="244"/>
    </row>
    <row r="692" spans="1:22" ht="13.5" customHeight="1" x14ac:dyDescent="0.2">
      <c r="A692" s="157"/>
      <c r="B692" s="146"/>
      <c r="C692" s="688"/>
      <c r="D692" s="153" t="s">
        <v>76</v>
      </c>
      <c r="E692" s="159">
        <v>0.1</v>
      </c>
      <c r="F692" s="159">
        <v>0.1</v>
      </c>
      <c r="G692" s="159">
        <v>0.1</v>
      </c>
      <c r="H692" s="159">
        <v>1.3</v>
      </c>
      <c r="I692" s="159">
        <v>1.7</v>
      </c>
      <c r="J692" s="159">
        <v>0.1</v>
      </c>
      <c r="K692" s="200">
        <v>0.2</v>
      </c>
      <c r="L692" s="200">
        <v>0.1</v>
      </c>
      <c r="M692" s="200">
        <v>0.2</v>
      </c>
      <c r="N692" s="200">
        <v>0.1</v>
      </c>
      <c r="O692" s="200">
        <v>0</v>
      </c>
      <c r="P692" s="200">
        <v>0</v>
      </c>
      <c r="Q692" s="159">
        <f t="shared" si="246"/>
        <v>4</v>
      </c>
      <c r="R692" s="159">
        <v>5.0999999999999988</v>
      </c>
      <c r="S692" s="252">
        <f t="shared" si="247"/>
        <v>78.431372549019628</v>
      </c>
      <c r="T692" s="159">
        <v>7.8</v>
      </c>
      <c r="U692" s="162">
        <f t="shared" si="232"/>
        <v>51.282051282051292</v>
      </c>
      <c r="V692" s="244"/>
    </row>
    <row r="693" spans="1:22" ht="13.5" customHeight="1" thickBot="1" x14ac:dyDescent="0.25">
      <c r="A693" s="157"/>
      <c r="B693" s="146"/>
      <c r="C693" s="689"/>
      <c r="D693" s="155" t="s">
        <v>77</v>
      </c>
      <c r="E693" s="160">
        <v>0.1</v>
      </c>
      <c r="F693" s="160">
        <v>0.1</v>
      </c>
      <c r="G693" s="160">
        <v>0.1</v>
      </c>
      <c r="H693" s="160">
        <v>1.6</v>
      </c>
      <c r="I693" s="160">
        <v>2.1</v>
      </c>
      <c r="J693" s="160">
        <v>0.9</v>
      </c>
      <c r="K693" s="201">
        <v>0.3</v>
      </c>
      <c r="L693" s="201">
        <v>0.2</v>
      </c>
      <c r="M693" s="201">
        <v>0.6</v>
      </c>
      <c r="N693" s="201">
        <v>0.1</v>
      </c>
      <c r="O693" s="201">
        <v>0.1</v>
      </c>
      <c r="P693" s="201">
        <v>0.1</v>
      </c>
      <c r="Q693" s="160">
        <f t="shared" si="246"/>
        <v>6.2999999999999989</v>
      </c>
      <c r="R693" s="160">
        <v>5.5999999999999979</v>
      </c>
      <c r="S693" s="327">
        <f t="shared" si="247"/>
        <v>112.50000000000003</v>
      </c>
      <c r="T693" s="160">
        <v>10</v>
      </c>
      <c r="U693" s="168">
        <f t="shared" si="232"/>
        <v>62.999999999999986</v>
      </c>
      <c r="V693" s="244"/>
    </row>
    <row r="694" spans="1:22" ht="13.5" customHeight="1" x14ac:dyDescent="0.2">
      <c r="A694" s="157"/>
      <c r="B694" s="146"/>
      <c r="C694" s="687" t="s">
        <v>162</v>
      </c>
      <c r="D694" s="151" t="s">
        <v>72</v>
      </c>
      <c r="E694" s="158">
        <v>14.7</v>
      </c>
      <c r="F694" s="158">
        <v>10.8</v>
      </c>
      <c r="G694" s="158">
        <v>6.2</v>
      </c>
      <c r="H694" s="158">
        <v>45.2</v>
      </c>
      <c r="I694" s="158">
        <v>47.7</v>
      </c>
      <c r="J694" s="158">
        <v>47.6</v>
      </c>
      <c r="K694" s="199">
        <v>67.900000000000006</v>
      </c>
      <c r="L694" s="199">
        <v>26.3</v>
      </c>
      <c r="M694" s="199">
        <v>49.5</v>
      </c>
      <c r="N694" s="199">
        <v>31</v>
      </c>
      <c r="O694" s="199">
        <v>42.9</v>
      </c>
      <c r="P694" s="199">
        <v>16.600000000000001</v>
      </c>
      <c r="Q694" s="158">
        <f t="shared" si="246"/>
        <v>406.40000000000003</v>
      </c>
      <c r="R694" s="158">
        <v>552</v>
      </c>
      <c r="S694" s="251">
        <f t="shared" si="247"/>
        <v>73.623188405797109</v>
      </c>
      <c r="T694" s="158">
        <v>1537.7</v>
      </c>
      <c r="U694" s="167">
        <f t="shared" si="232"/>
        <v>26.429082395785912</v>
      </c>
      <c r="V694" s="244"/>
    </row>
    <row r="695" spans="1:22" ht="13.5" customHeight="1" x14ac:dyDescent="0.2">
      <c r="A695" s="157"/>
      <c r="B695" s="146"/>
      <c r="C695" s="688"/>
      <c r="D695" s="153" t="s">
        <v>73</v>
      </c>
      <c r="E695" s="159">
        <v>1.1000000000000001</v>
      </c>
      <c r="F695" s="159">
        <v>1.1000000000000001</v>
      </c>
      <c r="G695" s="159">
        <v>0.8</v>
      </c>
      <c r="H695" s="159">
        <v>4.3</v>
      </c>
      <c r="I695" s="159">
        <v>4.2</v>
      </c>
      <c r="J695" s="159">
        <v>4.3</v>
      </c>
      <c r="K695" s="200">
        <v>5.8</v>
      </c>
      <c r="L695" s="200">
        <v>3.4</v>
      </c>
      <c r="M695" s="200">
        <v>3</v>
      </c>
      <c r="N695" s="200">
        <v>1.9</v>
      </c>
      <c r="O695" s="200">
        <v>5.0999999999999996</v>
      </c>
      <c r="P695" s="200">
        <v>2.4</v>
      </c>
      <c r="Q695" s="159">
        <f t="shared" si="246"/>
        <v>37.4</v>
      </c>
      <c r="R695" s="159">
        <v>151.19999999999999</v>
      </c>
      <c r="S695" s="252">
        <f t="shared" si="247"/>
        <v>24.735449735449734</v>
      </c>
      <c r="T695" s="159">
        <v>991.60000000000014</v>
      </c>
      <c r="U695" s="162">
        <f t="shared" si="232"/>
        <v>3.7716821298910843</v>
      </c>
      <c r="V695" s="244"/>
    </row>
    <row r="696" spans="1:22" ht="13.5" customHeight="1" x14ac:dyDescent="0.2">
      <c r="A696" s="157"/>
      <c r="B696" s="146"/>
      <c r="C696" s="688"/>
      <c r="D696" s="153" t="s">
        <v>74</v>
      </c>
      <c r="E696" s="159">
        <f t="shared" ref="E696:P696" si="250">+E694-E695</f>
        <v>13.6</v>
      </c>
      <c r="F696" s="159">
        <f t="shared" si="250"/>
        <v>9.7000000000000011</v>
      </c>
      <c r="G696" s="159">
        <f t="shared" si="250"/>
        <v>5.4</v>
      </c>
      <c r="H696" s="159">
        <f t="shared" si="250"/>
        <v>40.900000000000006</v>
      </c>
      <c r="I696" s="159">
        <f t="shared" si="250"/>
        <v>43.5</v>
      </c>
      <c r="J696" s="159">
        <f t="shared" si="250"/>
        <v>43.300000000000004</v>
      </c>
      <c r="K696" s="200">
        <f t="shared" si="250"/>
        <v>62.100000000000009</v>
      </c>
      <c r="L696" s="200">
        <f t="shared" si="250"/>
        <v>22.900000000000002</v>
      </c>
      <c r="M696" s="200">
        <f t="shared" si="250"/>
        <v>46.5</v>
      </c>
      <c r="N696" s="200">
        <f t="shared" si="250"/>
        <v>29.1</v>
      </c>
      <c r="O696" s="200">
        <f t="shared" si="250"/>
        <v>37.799999999999997</v>
      </c>
      <c r="P696" s="200">
        <f t="shared" si="250"/>
        <v>14.200000000000001</v>
      </c>
      <c r="Q696" s="159">
        <f t="shared" si="246"/>
        <v>369</v>
      </c>
      <c r="R696" s="159">
        <v>400.79999999999995</v>
      </c>
      <c r="S696" s="252">
        <f t="shared" si="247"/>
        <v>92.065868263473064</v>
      </c>
      <c r="T696" s="159">
        <v>546.10000000000014</v>
      </c>
      <c r="U696" s="162">
        <f t="shared" si="232"/>
        <v>67.570042116828404</v>
      </c>
      <c r="V696" s="244"/>
    </row>
    <row r="697" spans="1:22" ht="13.5" customHeight="1" x14ac:dyDescent="0.2">
      <c r="A697" s="157"/>
      <c r="B697" s="146"/>
      <c r="C697" s="688"/>
      <c r="D697" s="153" t="s">
        <v>75</v>
      </c>
      <c r="E697" s="159">
        <f t="shared" ref="E697:P697" si="251">+E694-E698</f>
        <v>8.2999999999999989</v>
      </c>
      <c r="F697" s="159">
        <f t="shared" si="251"/>
        <v>3.4000000000000004</v>
      </c>
      <c r="G697" s="159">
        <f t="shared" si="251"/>
        <v>2.3000000000000003</v>
      </c>
      <c r="H697" s="159">
        <f t="shared" si="251"/>
        <v>29.900000000000002</v>
      </c>
      <c r="I697" s="159">
        <f t="shared" si="251"/>
        <v>29.700000000000003</v>
      </c>
      <c r="J697" s="159">
        <f t="shared" si="251"/>
        <v>34.299999999999997</v>
      </c>
      <c r="K697" s="200">
        <f t="shared" si="251"/>
        <v>50.500000000000007</v>
      </c>
      <c r="L697" s="200">
        <f t="shared" si="251"/>
        <v>9.8000000000000007</v>
      </c>
      <c r="M697" s="200">
        <f t="shared" si="251"/>
        <v>34</v>
      </c>
      <c r="N697" s="200">
        <f t="shared" si="251"/>
        <v>17.8</v>
      </c>
      <c r="O697" s="200">
        <f t="shared" si="251"/>
        <v>34.700000000000003</v>
      </c>
      <c r="P697" s="200">
        <f t="shared" si="251"/>
        <v>6.2000000000000011</v>
      </c>
      <c r="Q697" s="159">
        <f t="shared" si="246"/>
        <v>260.90000000000003</v>
      </c>
      <c r="R697" s="159">
        <v>394.6</v>
      </c>
      <c r="S697" s="252">
        <f t="shared" si="247"/>
        <v>66.117587430309172</v>
      </c>
      <c r="T697" s="159">
        <v>1036</v>
      </c>
      <c r="U697" s="162">
        <f t="shared" si="232"/>
        <v>25.183397683397686</v>
      </c>
      <c r="V697" s="244"/>
    </row>
    <row r="698" spans="1:22" ht="13.5" customHeight="1" x14ac:dyDescent="0.2">
      <c r="A698" s="157"/>
      <c r="B698" s="146"/>
      <c r="C698" s="688"/>
      <c r="D698" s="153" t="s">
        <v>76</v>
      </c>
      <c r="E698" s="159">
        <v>6.4</v>
      </c>
      <c r="F698" s="159">
        <v>7.4</v>
      </c>
      <c r="G698" s="159">
        <v>3.9</v>
      </c>
      <c r="H698" s="159">
        <v>15.3</v>
      </c>
      <c r="I698" s="159">
        <v>18</v>
      </c>
      <c r="J698" s="159">
        <v>13.3</v>
      </c>
      <c r="K698" s="200">
        <v>17.399999999999999</v>
      </c>
      <c r="L698" s="200">
        <v>16.5</v>
      </c>
      <c r="M698" s="200">
        <v>15.5</v>
      </c>
      <c r="N698" s="200">
        <v>13.2</v>
      </c>
      <c r="O698" s="200">
        <v>8.1999999999999993</v>
      </c>
      <c r="P698" s="200">
        <v>10.4</v>
      </c>
      <c r="Q698" s="159">
        <f t="shared" si="246"/>
        <v>145.5</v>
      </c>
      <c r="R698" s="159">
        <v>157.40000000000003</v>
      </c>
      <c r="S698" s="252">
        <f t="shared" si="247"/>
        <v>92.439644218551436</v>
      </c>
      <c r="T698" s="159">
        <v>501.7</v>
      </c>
      <c r="U698" s="162">
        <f t="shared" si="232"/>
        <v>29.001395256129157</v>
      </c>
      <c r="V698" s="244"/>
    </row>
    <row r="699" spans="1:22" ht="13.5" customHeight="1" thickBot="1" x14ac:dyDescent="0.25">
      <c r="A699" s="157"/>
      <c r="B699" s="146"/>
      <c r="C699" s="689"/>
      <c r="D699" s="155" t="s">
        <v>77</v>
      </c>
      <c r="E699" s="160">
        <v>6.7</v>
      </c>
      <c r="F699" s="160">
        <v>7.7</v>
      </c>
      <c r="G699" s="160">
        <v>4.0999999999999996</v>
      </c>
      <c r="H699" s="160">
        <v>16.100000000000001</v>
      </c>
      <c r="I699" s="160">
        <v>18.899999999999999</v>
      </c>
      <c r="J699" s="160">
        <v>14</v>
      </c>
      <c r="K699" s="201">
        <v>18.100000000000001</v>
      </c>
      <c r="L699" s="201">
        <v>17.399999999999999</v>
      </c>
      <c r="M699" s="201">
        <v>16.3</v>
      </c>
      <c r="N699" s="201">
        <v>13.9</v>
      </c>
      <c r="O699" s="201">
        <v>8.6999999999999993</v>
      </c>
      <c r="P699" s="201">
        <v>10.9</v>
      </c>
      <c r="Q699" s="160">
        <f t="shared" si="246"/>
        <v>152.79999999999998</v>
      </c>
      <c r="R699" s="160">
        <v>165.10000000000002</v>
      </c>
      <c r="S699" s="327">
        <f t="shared" si="247"/>
        <v>92.549969715324025</v>
      </c>
      <c r="T699" s="160">
        <v>524.39999999999986</v>
      </c>
      <c r="U699" s="168">
        <f t="shared" si="232"/>
        <v>29.138062547673538</v>
      </c>
      <c r="V699" s="244"/>
    </row>
    <row r="700" spans="1:22" ht="13.5" customHeight="1" x14ac:dyDescent="0.2">
      <c r="A700" s="157"/>
      <c r="B700" s="146"/>
      <c r="C700" s="687" t="s">
        <v>163</v>
      </c>
      <c r="D700" s="151" t="s">
        <v>72</v>
      </c>
      <c r="E700" s="158">
        <v>45.7</v>
      </c>
      <c r="F700" s="158">
        <v>55.4</v>
      </c>
      <c r="G700" s="158">
        <v>55.6</v>
      </c>
      <c r="H700" s="158">
        <v>84.7</v>
      </c>
      <c r="I700" s="158">
        <v>83.9</v>
      </c>
      <c r="J700" s="158">
        <v>104.6</v>
      </c>
      <c r="K700" s="199">
        <v>69.099999999999994</v>
      </c>
      <c r="L700" s="199">
        <v>35.4</v>
      </c>
      <c r="M700" s="199">
        <v>66.2</v>
      </c>
      <c r="N700" s="199">
        <v>302.60000000000002</v>
      </c>
      <c r="O700" s="199">
        <v>215.5</v>
      </c>
      <c r="P700" s="199">
        <v>100.1</v>
      </c>
      <c r="Q700" s="158">
        <f t="shared" si="246"/>
        <v>1218.8</v>
      </c>
      <c r="R700" s="158">
        <v>1141</v>
      </c>
      <c r="S700" s="251">
        <f t="shared" si="247"/>
        <v>106.81858019281331</v>
      </c>
      <c r="T700" s="158">
        <v>1140.9000000000001</v>
      </c>
      <c r="U700" s="167">
        <f t="shared" si="232"/>
        <v>106.82794285213426</v>
      </c>
      <c r="V700" s="244"/>
    </row>
    <row r="701" spans="1:22" ht="13.5" customHeight="1" x14ac:dyDescent="0.2">
      <c r="A701" s="157"/>
      <c r="B701" s="146"/>
      <c r="C701" s="688"/>
      <c r="D701" s="153" t="s">
        <v>73</v>
      </c>
      <c r="E701" s="159">
        <v>4.9000000000000004</v>
      </c>
      <c r="F701" s="159">
        <v>5.8</v>
      </c>
      <c r="G701" s="159">
        <v>6.5</v>
      </c>
      <c r="H701" s="159">
        <v>16.899999999999999</v>
      </c>
      <c r="I701" s="159">
        <v>15.3</v>
      </c>
      <c r="J701" s="159">
        <v>23.8</v>
      </c>
      <c r="K701" s="200">
        <v>11.2</v>
      </c>
      <c r="L701" s="200">
        <v>4.4000000000000004</v>
      </c>
      <c r="M701" s="200">
        <v>5.4</v>
      </c>
      <c r="N701" s="200">
        <v>25.8</v>
      </c>
      <c r="O701" s="200">
        <v>8</v>
      </c>
      <c r="P701" s="200">
        <v>8</v>
      </c>
      <c r="Q701" s="159">
        <f t="shared" si="246"/>
        <v>136</v>
      </c>
      <c r="R701" s="159">
        <v>107.89999999999998</v>
      </c>
      <c r="S701" s="252">
        <f t="shared" si="247"/>
        <v>126.04263206672847</v>
      </c>
      <c r="T701" s="159">
        <v>180.8</v>
      </c>
      <c r="U701" s="162">
        <f t="shared" si="232"/>
        <v>75.221238938053091</v>
      </c>
      <c r="V701" s="244"/>
    </row>
    <row r="702" spans="1:22" ht="13.5" customHeight="1" x14ac:dyDescent="0.2">
      <c r="A702" s="157"/>
      <c r="B702" s="146"/>
      <c r="C702" s="688"/>
      <c r="D702" s="153" t="s">
        <v>74</v>
      </c>
      <c r="E702" s="159">
        <f t="shared" ref="E702:P702" si="252">+E700-E701</f>
        <v>40.800000000000004</v>
      </c>
      <c r="F702" s="159">
        <f t="shared" si="252"/>
        <v>49.6</v>
      </c>
      <c r="G702" s="159">
        <f t="shared" si="252"/>
        <v>49.1</v>
      </c>
      <c r="H702" s="159">
        <f t="shared" si="252"/>
        <v>67.800000000000011</v>
      </c>
      <c r="I702" s="159">
        <f t="shared" si="252"/>
        <v>68.600000000000009</v>
      </c>
      <c r="J702" s="159">
        <f t="shared" si="252"/>
        <v>80.8</v>
      </c>
      <c r="K702" s="200">
        <f t="shared" si="252"/>
        <v>57.899999999999991</v>
      </c>
      <c r="L702" s="200">
        <f t="shared" si="252"/>
        <v>31</v>
      </c>
      <c r="M702" s="200">
        <f t="shared" si="252"/>
        <v>60.800000000000004</v>
      </c>
      <c r="N702" s="200">
        <f t="shared" si="252"/>
        <v>276.8</v>
      </c>
      <c r="O702" s="200">
        <f t="shared" si="252"/>
        <v>207.5</v>
      </c>
      <c r="P702" s="200">
        <f t="shared" si="252"/>
        <v>92.1</v>
      </c>
      <c r="Q702" s="159">
        <f t="shared" si="246"/>
        <v>1082.8</v>
      </c>
      <c r="R702" s="159">
        <v>1033.0999999999999</v>
      </c>
      <c r="S702" s="252">
        <f t="shared" si="247"/>
        <v>104.8107637208402</v>
      </c>
      <c r="T702" s="159">
        <v>960.09999999999991</v>
      </c>
      <c r="U702" s="162">
        <f t="shared" si="232"/>
        <v>112.77991875846267</v>
      </c>
      <c r="V702" s="244"/>
    </row>
    <row r="703" spans="1:22" ht="13.5" customHeight="1" x14ac:dyDescent="0.2">
      <c r="A703" s="157"/>
      <c r="B703" s="146"/>
      <c r="C703" s="688"/>
      <c r="D703" s="153" t="s">
        <v>75</v>
      </c>
      <c r="E703" s="159">
        <f t="shared" ref="E703:P703" si="253">+E700-E704</f>
        <v>44.1</v>
      </c>
      <c r="F703" s="159">
        <f t="shared" si="253"/>
        <v>52.4</v>
      </c>
      <c r="G703" s="159">
        <f t="shared" si="253"/>
        <v>53.300000000000004</v>
      </c>
      <c r="H703" s="159">
        <f t="shared" si="253"/>
        <v>76</v>
      </c>
      <c r="I703" s="159">
        <f t="shared" si="253"/>
        <v>74.600000000000009</v>
      </c>
      <c r="J703" s="159">
        <f t="shared" si="253"/>
        <v>97</v>
      </c>
      <c r="K703" s="200">
        <f t="shared" si="253"/>
        <v>63.499999999999993</v>
      </c>
      <c r="L703" s="200">
        <f t="shared" si="253"/>
        <v>33.4</v>
      </c>
      <c r="M703" s="200">
        <f t="shared" si="253"/>
        <v>63.1</v>
      </c>
      <c r="N703" s="200">
        <f t="shared" si="253"/>
        <v>300.3</v>
      </c>
      <c r="O703" s="200">
        <f t="shared" si="253"/>
        <v>214.3</v>
      </c>
      <c r="P703" s="200">
        <f t="shared" si="253"/>
        <v>98.1</v>
      </c>
      <c r="Q703" s="159">
        <f t="shared" si="246"/>
        <v>1170.0999999999999</v>
      </c>
      <c r="R703" s="159">
        <v>1076.8</v>
      </c>
      <c r="S703" s="252">
        <f t="shared" si="247"/>
        <v>108.66456166419019</v>
      </c>
      <c r="T703" s="159">
        <v>1055.8</v>
      </c>
      <c r="U703" s="162">
        <f t="shared" si="232"/>
        <v>110.82591399886341</v>
      </c>
      <c r="V703" s="244"/>
    </row>
    <row r="704" spans="1:22" ht="13.5" customHeight="1" x14ac:dyDescent="0.2">
      <c r="A704" s="157"/>
      <c r="B704" s="146"/>
      <c r="C704" s="688"/>
      <c r="D704" s="153" t="s">
        <v>76</v>
      </c>
      <c r="E704" s="159">
        <v>1.6</v>
      </c>
      <c r="F704" s="159">
        <v>3</v>
      </c>
      <c r="G704" s="159">
        <v>2.2999999999999998</v>
      </c>
      <c r="H704" s="159">
        <v>8.6999999999999993</v>
      </c>
      <c r="I704" s="159">
        <v>9.3000000000000007</v>
      </c>
      <c r="J704" s="159">
        <v>7.6</v>
      </c>
      <c r="K704" s="200">
        <v>5.6</v>
      </c>
      <c r="L704" s="200">
        <v>2</v>
      </c>
      <c r="M704" s="200">
        <v>3.1</v>
      </c>
      <c r="N704" s="200">
        <v>2.2999999999999998</v>
      </c>
      <c r="O704" s="200">
        <v>1.2</v>
      </c>
      <c r="P704" s="200">
        <v>2</v>
      </c>
      <c r="Q704" s="159">
        <f t="shared" si="246"/>
        <v>48.7</v>
      </c>
      <c r="R704" s="159">
        <v>64.199999999999989</v>
      </c>
      <c r="S704" s="252">
        <f t="shared" si="247"/>
        <v>75.856697819314661</v>
      </c>
      <c r="T704" s="159">
        <v>85.1</v>
      </c>
      <c r="U704" s="162">
        <f t="shared" si="232"/>
        <v>57.226792009400718</v>
      </c>
      <c r="V704" s="244"/>
    </row>
    <row r="705" spans="1:22" ht="13.5" customHeight="1" thickBot="1" x14ac:dyDescent="0.25">
      <c r="A705" s="157"/>
      <c r="B705" s="146"/>
      <c r="C705" s="689"/>
      <c r="D705" s="155" t="s">
        <v>77</v>
      </c>
      <c r="E705" s="160">
        <v>2.1</v>
      </c>
      <c r="F705" s="160">
        <v>3.6</v>
      </c>
      <c r="G705" s="160">
        <v>2.9</v>
      </c>
      <c r="H705" s="160">
        <v>10.4</v>
      </c>
      <c r="I705" s="160">
        <v>11.1</v>
      </c>
      <c r="J705" s="160">
        <v>9.4</v>
      </c>
      <c r="K705" s="201">
        <v>5.6</v>
      </c>
      <c r="L705" s="201">
        <v>3.8</v>
      </c>
      <c r="M705" s="201">
        <v>4.0999999999999996</v>
      </c>
      <c r="N705" s="201">
        <v>2.9</v>
      </c>
      <c r="O705" s="201">
        <v>1.5</v>
      </c>
      <c r="P705" s="201">
        <v>2.4</v>
      </c>
      <c r="Q705" s="160">
        <f t="shared" si="246"/>
        <v>59.8</v>
      </c>
      <c r="R705" s="160">
        <v>77.699999999999989</v>
      </c>
      <c r="S705" s="327">
        <f t="shared" si="247"/>
        <v>76.962676962676966</v>
      </c>
      <c r="T705" s="160">
        <v>104.7</v>
      </c>
      <c r="U705" s="168">
        <f t="shared" si="232"/>
        <v>57.115568290353394</v>
      </c>
      <c r="V705" s="244"/>
    </row>
    <row r="706" spans="1:22" ht="13.5" customHeight="1" x14ac:dyDescent="0.2">
      <c r="A706" s="157"/>
      <c r="B706" s="146"/>
      <c r="C706" s="687" t="s">
        <v>164</v>
      </c>
      <c r="D706" s="151" t="s">
        <v>72</v>
      </c>
      <c r="E706" s="158">
        <v>33</v>
      </c>
      <c r="F706" s="158">
        <v>59</v>
      </c>
      <c r="G706" s="158">
        <v>68.7</v>
      </c>
      <c r="H706" s="158">
        <v>188.5</v>
      </c>
      <c r="I706" s="158">
        <v>173.7</v>
      </c>
      <c r="J706" s="158">
        <v>132.4</v>
      </c>
      <c r="K706" s="199">
        <v>166.2</v>
      </c>
      <c r="L706" s="199">
        <v>62.3</v>
      </c>
      <c r="M706" s="199">
        <v>49.3</v>
      </c>
      <c r="N706" s="199">
        <v>45.2</v>
      </c>
      <c r="O706" s="199">
        <v>34.6</v>
      </c>
      <c r="P706" s="199">
        <v>49.5</v>
      </c>
      <c r="Q706" s="158">
        <f t="shared" si="246"/>
        <v>1062.4000000000001</v>
      </c>
      <c r="R706" s="158">
        <v>1295.2999999999997</v>
      </c>
      <c r="S706" s="251">
        <f t="shared" si="247"/>
        <v>82.019609356905761</v>
      </c>
      <c r="T706" s="158">
        <v>2419.1999999999998</v>
      </c>
      <c r="U706" s="167">
        <f t="shared" si="232"/>
        <v>43.915343915343925</v>
      </c>
      <c r="V706" s="244"/>
    </row>
    <row r="707" spans="1:22" ht="13.5" customHeight="1" x14ac:dyDescent="0.2">
      <c r="A707" s="157"/>
      <c r="B707" s="146"/>
      <c r="C707" s="688"/>
      <c r="D707" s="153" t="s">
        <v>73</v>
      </c>
      <c r="E707" s="159">
        <v>3</v>
      </c>
      <c r="F707" s="159">
        <v>13.5</v>
      </c>
      <c r="G707" s="159">
        <v>26.2</v>
      </c>
      <c r="H707" s="159">
        <v>86</v>
      </c>
      <c r="I707" s="159">
        <v>68.400000000000006</v>
      </c>
      <c r="J707" s="159">
        <v>37.200000000000003</v>
      </c>
      <c r="K707" s="200">
        <v>43.5</v>
      </c>
      <c r="L707" s="200">
        <v>12.7</v>
      </c>
      <c r="M707" s="200">
        <v>14.3</v>
      </c>
      <c r="N707" s="200">
        <v>10.5</v>
      </c>
      <c r="O707" s="200">
        <v>9.3000000000000007</v>
      </c>
      <c r="P707" s="200">
        <v>9.8000000000000007</v>
      </c>
      <c r="Q707" s="159">
        <f t="shared" si="246"/>
        <v>334.40000000000003</v>
      </c>
      <c r="R707" s="159">
        <v>433.30000000000007</v>
      </c>
      <c r="S707" s="252">
        <f t="shared" si="247"/>
        <v>77.175167320563119</v>
      </c>
      <c r="T707" s="159">
        <v>1084.5</v>
      </c>
      <c r="U707" s="162">
        <f t="shared" si="232"/>
        <v>30.834485938220379</v>
      </c>
      <c r="V707" s="244"/>
    </row>
    <row r="708" spans="1:22" ht="13.5" customHeight="1" x14ac:dyDescent="0.2">
      <c r="A708" s="157"/>
      <c r="B708" s="146"/>
      <c r="C708" s="688"/>
      <c r="D708" s="153" t="s">
        <v>74</v>
      </c>
      <c r="E708" s="159">
        <f t="shared" ref="E708:P708" si="254">+E706-E707</f>
        <v>30</v>
      </c>
      <c r="F708" s="159">
        <f t="shared" si="254"/>
        <v>45.5</v>
      </c>
      <c r="G708" s="159">
        <f t="shared" si="254"/>
        <v>42.5</v>
      </c>
      <c r="H708" s="159">
        <f t="shared" si="254"/>
        <v>102.5</v>
      </c>
      <c r="I708" s="159">
        <f t="shared" si="254"/>
        <v>105.29999999999998</v>
      </c>
      <c r="J708" s="159">
        <f t="shared" si="254"/>
        <v>95.2</v>
      </c>
      <c r="K708" s="200">
        <f t="shared" si="254"/>
        <v>122.69999999999999</v>
      </c>
      <c r="L708" s="200">
        <f t="shared" si="254"/>
        <v>49.599999999999994</v>
      </c>
      <c r="M708" s="200">
        <f t="shared" si="254"/>
        <v>35</v>
      </c>
      <c r="N708" s="200">
        <f t="shared" si="254"/>
        <v>34.700000000000003</v>
      </c>
      <c r="O708" s="200">
        <f t="shared" si="254"/>
        <v>25.3</v>
      </c>
      <c r="P708" s="200">
        <f t="shared" si="254"/>
        <v>39.700000000000003</v>
      </c>
      <c r="Q708" s="159">
        <f t="shared" si="246"/>
        <v>728</v>
      </c>
      <c r="R708" s="159">
        <v>861.99999999999989</v>
      </c>
      <c r="S708" s="252">
        <f t="shared" si="247"/>
        <v>84.45475638051046</v>
      </c>
      <c r="T708" s="159">
        <v>1334.6999999999998</v>
      </c>
      <c r="U708" s="162">
        <f t="shared" si="232"/>
        <v>54.544092305386982</v>
      </c>
      <c r="V708" s="244"/>
    </row>
    <row r="709" spans="1:22" ht="13.5" customHeight="1" x14ac:dyDescent="0.2">
      <c r="A709" s="157"/>
      <c r="B709" s="146"/>
      <c r="C709" s="688"/>
      <c r="D709" s="153" t="s">
        <v>75</v>
      </c>
      <c r="E709" s="159">
        <f t="shared" ref="E709:P709" si="255">+E706-E710</f>
        <v>29.3</v>
      </c>
      <c r="F709" s="159">
        <f t="shared" si="255"/>
        <v>54.4</v>
      </c>
      <c r="G709" s="159">
        <f t="shared" si="255"/>
        <v>64</v>
      </c>
      <c r="H709" s="159">
        <f t="shared" si="255"/>
        <v>172.9</v>
      </c>
      <c r="I709" s="159">
        <f t="shared" si="255"/>
        <v>161.89999999999998</v>
      </c>
      <c r="J709" s="159">
        <f t="shared" si="255"/>
        <v>124.9</v>
      </c>
      <c r="K709" s="200">
        <f t="shared" si="255"/>
        <v>155.6</v>
      </c>
      <c r="L709" s="200">
        <f t="shared" si="255"/>
        <v>54.599999999999994</v>
      </c>
      <c r="M709" s="200">
        <f t="shared" si="255"/>
        <v>42.3</v>
      </c>
      <c r="N709" s="200">
        <f t="shared" si="255"/>
        <v>40.1</v>
      </c>
      <c r="O709" s="200">
        <f t="shared" si="255"/>
        <v>31.200000000000003</v>
      </c>
      <c r="P709" s="200">
        <f t="shared" si="255"/>
        <v>45</v>
      </c>
      <c r="Q709" s="159">
        <f t="shared" si="246"/>
        <v>976.2</v>
      </c>
      <c r="R709" s="159">
        <v>1224.8</v>
      </c>
      <c r="S709" s="252">
        <f t="shared" si="247"/>
        <v>79.702808621815819</v>
      </c>
      <c r="T709" s="159">
        <v>2253.7000000000003</v>
      </c>
      <c r="U709" s="162">
        <f t="shared" ref="U709:U772" si="256">IF(Q709=0,"－",Q709/T709*100)</f>
        <v>43.315436837201041</v>
      </c>
      <c r="V709" s="244"/>
    </row>
    <row r="710" spans="1:22" ht="13.5" customHeight="1" x14ac:dyDescent="0.2">
      <c r="A710" s="157"/>
      <c r="B710" s="146"/>
      <c r="C710" s="688"/>
      <c r="D710" s="153" t="s">
        <v>76</v>
      </c>
      <c r="E710" s="159">
        <v>3.7</v>
      </c>
      <c r="F710" s="159">
        <v>4.5999999999999996</v>
      </c>
      <c r="G710" s="159">
        <v>4.7</v>
      </c>
      <c r="H710" s="159">
        <v>15.6</v>
      </c>
      <c r="I710" s="159">
        <v>11.8</v>
      </c>
      <c r="J710" s="159">
        <v>7.5</v>
      </c>
      <c r="K710" s="200">
        <v>10.6</v>
      </c>
      <c r="L710" s="200">
        <v>7.7</v>
      </c>
      <c r="M710" s="200">
        <v>7</v>
      </c>
      <c r="N710" s="200">
        <v>5.0999999999999996</v>
      </c>
      <c r="O710" s="200">
        <v>3.4</v>
      </c>
      <c r="P710" s="200">
        <v>4.5</v>
      </c>
      <c r="Q710" s="159">
        <f t="shared" si="246"/>
        <v>86.2</v>
      </c>
      <c r="R710" s="159">
        <v>70.500000000000014</v>
      </c>
      <c r="S710" s="252">
        <f t="shared" si="247"/>
        <v>122.26950354609927</v>
      </c>
      <c r="T710" s="159">
        <v>165.5</v>
      </c>
      <c r="U710" s="162">
        <f t="shared" si="256"/>
        <v>52.084592145015108</v>
      </c>
      <c r="V710" s="244"/>
    </row>
    <row r="711" spans="1:22" ht="13.5" customHeight="1" thickBot="1" x14ac:dyDescent="0.25">
      <c r="A711" s="157"/>
      <c r="B711" s="146"/>
      <c r="C711" s="689"/>
      <c r="D711" s="155" t="s">
        <v>77</v>
      </c>
      <c r="E711" s="160">
        <v>4.5999999999999996</v>
      </c>
      <c r="F711" s="160">
        <v>5.4</v>
      </c>
      <c r="G711" s="160">
        <v>5.7</v>
      </c>
      <c r="H711" s="160">
        <v>18.2</v>
      </c>
      <c r="I711" s="160">
        <v>13.9</v>
      </c>
      <c r="J711" s="160">
        <v>8.8000000000000007</v>
      </c>
      <c r="K711" s="201">
        <v>11.5</v>
      </c>
      <c r="L711" s="201">
        <v>9.8000000000000007</v>
      </c>
      <c r="M711" s="201">
        <v>10.8</v>
      </c>
      <c r="N711" s="201">
        <v>6.6</v>
      </c>
      <c r="O711" s="201">
        <v>4.3</v>
      </c>
      <c r="P711" s="201">
        <v>5.6</v>
      </c>
      <c r="Q711" s="160">
        <f t="shared" si="246"/>
        <v>105.19999999999997</v>
      </c>
      <c r="R711" s="160">
        <v>87</v>
      </c>
      <c r="S711" s="327">
        <f t="shared" si="247"/>
        <v>120.91954022988503</v>
      </c>
      <c r="T711" s="160">
        <v>230.39999999999998</v>
      </c>
      <c r="U711" s="168">
        <f t="shared" si="256"/>
        <v>45.659722222222214</v>
      </c>
      <c r="V711" s="244"/>
    </row>
    <row r="712" spans="1:22" ht="13.5" customHeight="1" x14ac:dyDescent="0.2">
      <c r="A712" s="157"/>
      <c r="B712" s="146"/>
      <c r="C712" s="687" t="s">
        <v>165</v>
      </c>
      <c r="D712" s="151" t="s">
        <v>72</v>
      </c>
      <c r="E712" s="158">
        <v>6.7</v>
      </c>
      <c r="F712" s="158">
        <v>17.8</v>
      </c>
      <c r="G712" s="158">
        <v>20.3</v>
      </c>
      <c r="H712" s="158">
        <v>87.9</v>
      </c>
      <c r="I712" s="158">
        <v>60.3</v>
      </c>
      <c r="J712" s="158">
        <v>25.7</v>
      </c>
      <c r="K712" s="199">
        <v>21.3</v>
      </c>
      <c r="L712" s="199">
        <v>16.3</v>
      </c>
      <c r="M712" s="199">
        <v>8.6</v>
      </c>
      <c r="N712" s="199">
        <v>7.7</v>
      </c>
      <c r="O712" s="199">
        <v>8.1999999999999993</v>
      </c>
      <c r="P712" s="199">
        <v>10.3</v>
      </c>
      <c r="Q712" s="158">
        <f>SUM(E712:P712)</f>
        <v>291.10000000000002</v>
      </c>
      <c r="R712" s="158">
        <v>253.29999999999998</v>
      </c>
      <c r="S712" s="251">
        <f t="shared" si="247"/>
        <v>114.92301618634033</v>
      </c>
      <c r="T712" s="158">
        <v>598.39999999999986</v>
      </c>
      <c r="U712" s="167">
        <f t="shared" si="256"/>
        <v>48.646390374331567</v>
      </c>
      <c r="V712" s="244"/>
    </row>
    <row r="713" spans="1:22" ht="13.5" customHeight="1" x14ac:dyDescent="0.2">
      <c r="A713" s="157"/>
      <c r="B713" s="146"/>
      <c r="C713" s="688"/>
      <c r="D713" s="153" t="s">
        <v>73</v>
      </c>
      <c r="E713" s="159">
        <v>0.7</v>
      </c>
      <c r="F713" s="159">
        <v>1.8</v>
      </c>
      <c r="G713" s="159">
        <v>2</v>
      </c>
      <c r="H713" s="159">
        <v>8.8000000000000007</v>
      </c>
      <c r="I713" s="159">
        <v>6</v>
      </c>
      <c r="J713" s="159">
        <v>2.6</v>
      </c>
      <c r="K713" s="200">
        <v>2.1</v>
      </c>
      <c r="L713" s="200">
        <v>1.6</v>
      </c>
      <c r="M713" s="200">
        <v>0.9</v>
      </c>
      <c r="N713" s="200">
        <v>0.8</v>
      </c>
      <c r="O713" s="200">
        <v>0.8</v>
      </c>
      <c r="P713" s="200">
        <v>1</v>
      </c>
      <c r="Q713" s="159">
        <f t="shared" ref="Q713:Q717" si="257">SUM(E713:P713)</f>
        <v>29.100000000000005</v>
      </c>
      <c r="R713" s="159">
        <v>47.1</v>
      </c>
      <c r="S713" s="252">
        <f t="shared" si="247"/>
        <v>61.783439490445872</v>
      </c>
      <c r="T713" s="159">
        <v>285.8</v>
      </c>
      <c r="U713" s="162">
        <f t="shared" si="256"/>
        <v>10.18194541637509</v>
      </c>
      <c r="V713" s="244"/>
    </row>
    <row r="714" spans="1:22" ht="13.5" customHeight="1" x14ac:dyDescent="0.2">
      <c r="A714" s="157"/>
      <c r="B714" s="146"/>
      <c r="C714" s="688"/>
      <c r="D714" s="153" t="s">
        <v>74</v>
      </c>
      <c r="E714" s="159">
        <f t="shared" ref="E714:P714" si="258">+E712-E713</f>
        <v>6</v>
      </c>
      <c r="F714" s="159">
        <f t="shared" si="258"/>
        <v>16</v>
      </c>
      <c r="G714" s="159">
        <f t="shared" si="258"/>
        <v>18.3</v>
      </c>
      <c r="H714" s="159">
        <f t="shared" si="258"/>
        <v>79.100000000000009</v>
      </c>
      <c r="I714" s="159">
        <f t="shared" si="258"/>
        <v>54.3</v>
      </c>
      <c r="J714" s="159">
        <f t="shared" si="258"/>
        <v>23.099999999999998</v>
      </c>
      <c r="K714" s="200">
        <f t="shared" si="258"/>
        <v>19.2</v>
      </c>
      <c r="L714" s="200">
        <f t="shared" si="258"/>
        <v>14.700000000000001</v>
      </c>
      <c r="M714" s="200">
        <f t="shared" si="258"/>
        <v>7.6999999999999993</v>
      </c>
      <c r="N714" s="200">
        <f t="shared" si="258"/>
        <v>6.9</v>
      </c>
      <c r="O714" s="200">
        <f t="shared" si="258"/>
        <v>7.3999999999999995</v>
      </c>
      <c r="P714" s="200">
        <f t="shared" si="258"/>
        <v>9.3000000000000007</v>
      </c>
      <c r="Q714" s="159">
        <f t="shared" si="257"/>
        <v>261.99999999999994</v>
      </c>
      <c r="R714" s="159">
        <v>206.20000000000005</v>
      </c>
      <c r="S714" s="252">
        <f t="shared" si="247"/>
        <v>127.06110572259936</v>
      </c>
      <c r="T714" s="159">
        <v>312.60000000000002</v>
      </c>
      <c r="U714" s="162">
        <f t="shared" si="256"/>
        <v>83.813179782469575</v>
      </c>
      <c r="V714" s="244"/>
    </row>
    <row r="715" spans="1:22" ht="13.5" customHeight="1" x14ac:dyDescent="0.2">
      <c r="A715" s="157"/>
      <c r="B715" s="146"/>
      <c r="C715" s="688"/>
      <c r="D715" s="153" t="s">
        <v>75</v>
      </c>
      <c r="E715" s="159">
        <f t="shared" ref="E715:O715" si="259">+E712-E716</f>
        <v>5.2</v>
      </c>
      <c r="F715" s="159">
        <f t="shared" si="259"/>
        <v>15</v>
      </c>
      <c r="G715" s="159">
        <f t="shared" si="259"/>
        <v>16.8</v>
      </c>
      <c r="H715" s="159">
        <f t="shared" si="259"/>
        <v>75.600000000000009</v>
      </c>
      <c r="I715" s="159">
        <f t="shared" si="259"/>
        <v>49.4</v>
      </c>
      <c r="J715" s="159">
        <f t="shared" si="259"/>
        <v>22.5</v>
      </c>
      <c r="K715" s="200">
        <f t="shared" si="259"/>
        <v>17.100000000000001</v>
      </c>
      <c r="L715" s="200">
        <f t="shared" si="259"/>
        <v>13.8</v>
      </c>
      <c r="M715" s="200">
        <f t="shared" si="259"/>
        <v>6.3</v>
      </c>
      <c r="N715" s="200">
        <f t="shared" si="259"/>
        <v>5.6</v>
      </c>
      <c r="O715" s="200">
        <f t="shared" si="259"/>
        <v>6.6</v>
      </c>
      <c r="P715" s="200">
        <v>8.5</v>
      </c>
      <c r="Q715" s="159">
        <f t="shared" si="257"/>
        <v>242.4</v>
      </c>
      <c r="R715" s="159">
        <v>210.70000000000002</v>
      </c>
      <c r="S715" s="252">
        <f t="shared" si="247"/>
        <v>115.04508780256289</v>
      </c>
      <c r="T715" s="159">
        <v>524.5</v>
      </c>
      <c r="U715" s="162">
        <f t="shared" si="256"/>
        <v>46.215443279313632</v>
      </c>
      <c r="V715" s="244"/>
    </row>
    <row r="716" spans="1:22" ht="13.5" customHeight="1" x14ac:dyDescent="0.2">
      <c r="A716" s="157"/>
      <c r="B716" s="146"/>
      <c r="C716" s="688"/>
      <c r="D716" s="153" t="s">
        <v>76</v>
      </c>
      <c r="E716" s="159">
        <v>1.5</v>
      </c>
      <c r="F716" s="159">
        <v>2.8</v>
      </c>
      <c r="G716" s="159">
        <v>3.5</v>
      </c>
      <c r="H716" s="159">
        <v>12.3</v>
      </c>
      <c r="I716" s="159">
        <v>10.9</v>
      </c>
      <c r="J716" s="159">
        <v>3.2</v>
      </c>
      <c r="K716" s="200">
        <v>4.2</v>
      </c>
      <c r="L716" s="200">
        <v>2.5</v>
      </c>
      <c r="M716" s="200">
        <v>2.2999999999999998</v>
      </c>
      <c r="N716" s="200">
        <v>2.1</v>
      </c>
      <c r="O716" s="200">
        <v>1.6</v>
      </c>
      <c r="P716" s="200">
        <v>1.8</v>
      </c>
      <c r="Q716" s="159">
        <f t="shared" si="257"/>
        <v>48.7</v>
      </c>
      <c r="R716" s="159">
        <v>42.599999999999994</v>
      </c>
      <c r="S716" s="252">
        <f t="shared" si="247"/>
        <v>114.3192488262911</v>
      </c>
      <c r="T716" s="159">
        <v>73.900000000000006</v>
      </c>
      <c r="U716" s="162">
        <f t="shared" si="256"/>
        <v>65.899864682002701</v>
      </c>
      <c r="V716" s="244"/>
    </row>
    <row r="717" spans="1:22" ht="13.5" customHeight="1" thickBot="1" x14ac:dyDescent="0.25">
      <c r="A717" s="157"/>
      <c r="B717" s="146"/>
      <c r="C717" s="689"/>
      <c r="D717" s="155" t="s">
        <v>77</v>
      </c>
      <c r="E717" s="160">
        <v>2.1</v>
      </c>
      <c r="F717" s="160">
        <v>3.9</v>
      </c>
      <c r="G717" s="160">
        <v>4.9000000000000004</v>
      </c>
      <c r="H717" s="160">
        <v>17.2</v>
      </c>
      <c r="I717" s="160">
        <v>15.3</v>
      </c>
      <c r="J717" s="160">
        <v>4.5</v>
      </c>
      <c r="K717" s="201">
        <v>5.9</v>
      </c>
      <c r="L717" s="201">
        <v>3.5</v>
      </c>
      <c r="M717" s="201">
        <v>3.2</v>
      </c>
      <c r="N717" s="201">
        <v>2.9</v>
      </c>
      <c r="O717" s="201">
        <v>2.2000000000000002</v>
      </c>
      <c r="P717" s="201">
        <v>2.5</v>
      </c>
      <c r="Q717" s="160">
        <f t="shared" si="257"/>
        <v>68.100000000000009</v>
      </c>
      <c r="R717" s="160">
        <v>59.79999999999999</v>
      </c>
      <c r="S717" s="327">
        <f t="shared" si="247"/>
        <v>113.87959866220739</v>
      </c>
      <c r="T717" s="160">
        <v>103.5</v>
      </c>
      <c r="U717" s="168">
        <f t="shared" si="256"/>
        <v>65.797101449275374</v>
      </c>
      <c r="V717" s="244"/>
    </row>
    <row r="718" spans="1:22" ht="13.5" customHeight="1" x14ac:dyDescent="0.2">
      <c r="A718" s="157"/>
      <c r="B718" s="146"/>
      <c r="C718" s="687" t="s">
        <v>166</v>
      </c>
      <c r="D718" s="151" t="s">
        <v>72</v>
      </c>
      <c r="E718" s="158">
        <v>2.4</v>
      </c>
      <c r="F718" s="158">
        <v>10.199999999999999</v>
      </c>
      <c r="G718" s="158">
        <v>29</v>
      </c>
      <c r="H718" s="158">
        <v>241.7</v>
      </c>
      <c r="I718" s="158">
        <v>86.1</v>
      </c>
      <c r="J718" s="158">
        <v>19.2</v>
      </c>
      <c r="K718" s="199">
        <v>16</v>
      </c>
      <c r="L718" s="199">
        <v>2.9</v>
      </c>
      <c r="M718" s="199">
        <v>1.3</v>
      </c>
      <c r="N718" s="199">
        <v>1.3</v>
      </c>
      <c r="O718" s="199">
        <v>0.7</v>
      </c>
      <c r="P718" s="199">
        <v>1.2</v>
      </c>
      <c r="Q718" s="158">
        <f t="shared" si="246"/>
        <v>411.99999999999994</v>
      </c>
      <c r="R718" s="158">
        <v>383.79999999999995</v>
      </c>
      <c r="S718" s="251">
        <f t="shared" si="247"/>
        <v>107.34757686294944</v>
      </c>
      <c r="T718" s="158">
        <v>1151.9000000000003</v>
      </c>
      <c r="U718" s="167">
        <f t="shared" si="256"/>
        <v>35.766993662644317</v>
      </c>
      <c r="V718" s="244"/>
    </row>
    <row r="719" spans="1:22" ht="13.5" customHeight="1" x14ac:dyDescent="0.2">
      <c r="A719" s="157"/>
      <c r="B719" s="146"/>
      <c r="C719" s="688"/>
      <c r="D719" s="153" t="s">
        <v>73</v>
      </c>
      <c r="E719" s="159">
        <v>0.8</v>
      </c>
      <c r="F719" s="159">
        <v>4.0999999999999996</v>
      </c>
      <c r="G719" s="159">
        <v>11.8</v>
      </c>
      <c r="H719" s="159">
        <v>97.7</v>
      </c>
      <c r="I719" s="159">
        <v>35.4</v>
      </c>
      <c r="J719" s="159">
        <v>8</v>
      </c>
      <c r="K719" s="200">
        <v>6.4</v>
      </c>
      <c r="L719" s="200">
        <v>0.9</v>
      </c>
      <c r="M719" s="200">
        <v>0.4</v>
      </c>
      <c r="N719" s="200">
        <v>0.4</v>
      </c>
      <c r="O719" s="200">
        <v>0.2</v>
      </c>
      <c r="P719" s="200">
        <v>0.4</v>
      </c>
      <c r="Q719" s="159">
        <f t="shared" si="246"/>
        <v>166.50000000000003</v>
      </c>
      <c r="R719" s="159">
        <v>155.10000000000005</v>
      </c>
      <c r="S719" s="252">
        <f t="shared" si="247"/>
        <v>107.35009671179883</v>
      </c>
      <c r="T719" s="159">
        <v>470.9</v>
      </c>
      <c r="U719" s="162">
        <f t="shared" si="256"/>
        <v>35.357825440645577</v>
      </c>
      <c r="V719" s="244"/>
    </row>
    <row r="720" spans="1:22" ht="13.5" customHeight="1" x14ac:dyDescent="0.2">
      <c r="A720" s="157"/>
      <c r="B720" s="146"/>
      <c r="C720" s="688"/>
      <c r="D720" s="153" t="s">
        <v>74</v>
      </c>
      <c r="E720" s="159">
        <f t="shared" ref="E720:P720" si="260">+E718-E719</f>
        <v>1.5999999999999999</v>
      </c>
      <c r="F720" s="159">
        <f t="shared" si="260"/>
        <v>6.1</v>
      </c>
      <c r="G720" s="159">
        <f t="shared" si="260"/>
        <v>17.2</v>
      </c>
      <c r="H720" s="159">
        <f t="shared" si="260"/>
        <v>144</v>
      </c>
      <c r="I720" s="159">
        <f t="shared" si="260"/>
        <v>50.699999999999996</v>
      </c>
      <c r="J720" s="159">
        <f t="shared" si="260"/>
        <v>11.2</v>
      </c>
      <c r="K720" s="200">
        <f t="shared" si="260"/>
        <v>9.6</v>
      </c>
      <c r="L720" s="200">
        <f t="shared" si="260"/>
        <v>2</v>
      </c>
      <c r="M720" s="200">
        <f t="shared" si="260"/>
        <v>0.9</v>
      </c>
      <c r="N720" s="200">
        <f t="shared" si="260"/>
        <v>0.9</v>
      </c>
      <c r="O720" s="200">
        <f t="shared" si="260"/>
        <v>0.49999999999999994</v>
      </c>
      <c r="P720" s="200">
        <f t="shared" si="260"/>
        <v>0.79999999999999993</v>
      </c>
      <c r="Q720" s="159">
        <f t="shared" si="246"/>
        <v>245.5</v>
      </c>
      <c r="R720" s="159">
        <v>228.7</v>
      </c>
      <c r="S720" s="252">
        <f t="shared" si="247"/>
        <v>107.34586794927854</v>
      </c>
      <c r="T720" s="159">
        <v>681</v>
      </c>
      <c r="U720" s="162">
        <f t="shared" si="256"/>
        <v>36.049926578560942</v>
      </c>
      <c r="V720" s="244"/>
    </row>
    <row r="721" spans="1:22" ht="13.5" customHeight="1" x14ac:dyDescent="0.2">
      <c r="A721" s="157"/>
      <c r="B721" s="146"/>
      <c r="C721" s="688"/>
      <c r="D721" s="153" t="s">
        <v>75</v>
      </c>
      <c r="E721" s="159">
        <f t="shared" ref="E721:P721" si="261">+E718-E722</f>
        <v>1.7</v>
      </c>
      <c r="F721" s="159">
        <f t="shared" si="261"/>
        <v>8.7999999999999989</v>
      </c>
      <c r="G721" s="159">
        <f t="shared" si="261"/>
        <v>27.7</v>
      </c>
      <c r="H721" s="159">
        <f t="shared" si="261"/>
        <v>236.89999999999998</v>
      </c>
      <c r="I721" s="159">
        <f t="shared" si="261"/>
        <v>81.899999999999991</v>
      </c>
      <c r="J721" s="159">
        <f t="shared" si="261"/>
        <v>16.899999999999999</v>
      </c>
      <c r="K721" s="200">
        <f t="shared" si="261"/>
        <v>14.1</v>
      </c>
      <c r="L721" s="200">
        <f t="shared" si="261"/>
        <v>1.7</v>
      </c>
      <c r="M721" s="200">
        <f t="shared" si="261"/>
        <v>0.10000000000000009</v>
      </c>
      <c r="N721" s="200">
        <f t="shared" si="261"/>
        <v>0.10000000000000009</v>
      </c>
      <c r="O721" s="200">
        <f t="shared" si="261"/>
        <v>0</v>
      </c>
      <c r="P721" s="200">
        <f t="shared" si="261"/>
        <v>0</v>
      </c>
      <c r="Q721" s="159">
        <f t="shared" si="246"/>
        <v>389.9</v>
      </c>
      <c r="R721" s="159">
        <v>363.6</v>
      </c>
      <c r="S721" s="252">
        <f t="shared" si="247"/>
        <v>107.23322332233222</v>
      </c>
      <c r="T721" s="159">
        <v>1122</v>
      </c>
      <c r="U721" s="162">
        <f t="shared" si="256"/>
        <v>34.750445632798574</v>
      </c>
      <c r="V721" s="244"/>
    </row>
    <row r="722" spans="1:22" ht="13.5" customHeight="1" x14ac:dyDescent="0.2">
      <c r="A722" s="157"/>
      <c r="B722" s="146"/>
      <c r="C722" s="688"/>
      <c r="D722" s="153" t="s">
        <v>76</v>
      </c>
      <c r="E722" s="159">
        <v>0.7</v>
      </c>
      <c r="F722" s="159">
        <v>1.4</v>
      </c>
      <c r="G722" s="159">
        <v>1.3</v>
      </c>
      <c r="H722" s="159">
        <v>4.8</v>
      </c>
      <c r="I722" s="159">
        <v>4.2</v>
      </c>
      <c r="J722" s="159">
        <v>2.2999999999999998</v>
      </c>
      <c r="K722" s="200">
        <v>1.9</v>
      </c>
      <c r="L722" s="200">
        <v>1.2</v>
      </c>
      <c r="M722" s="200">
        <v>1.2</v>
      </c>
      <c r="N722" s="200">
        <v>1.2</v>
      </c>
      <c r="O722" s="200">
        <v>0.7</v>
      </c>
      <c r="P722" s="200">
        <v>1.2</v>
      </c>
      <c r="Q722" s="159">
        <f t="shared" si="246"/>
        <v>22.099999999999994</v>
      </c>
      <c r="R722" s="159">
        <v>20.2</v>
      </c>
      <c r="S722" s="252">
        <f t="shared" si="247"/>
        <v>109.40594059405939</v>
      </c>
      <c r="T722" s="159">
        <v>29.900000000000002</v>
      </c>
      <c r="U722" s="162">
        <f t="shared" si="256"/>
        <v>73.913043478260846</v>
      </c>
      <c r="V722" s="244"/>
    </row>
    <row r="723" spans="1:22" ht="13.5" customHeight="1" thickBot="1" x14ac:dyDescent="0.25">
      <c r="A723" s="157"/>
      <c r="B723" s="146"/>
      <c r="C723" s="689"/>
      <c r="D723" s="155" t="s">
        <v>77</v>
      </c>
      <c r="E723" s="160">
        <v>0.7</v>
      </c>
      <c r="F723" s="160">
        <v>1.5</v>
      </c>
      <c r="G723" s="160">
        <v>1.4</v>
      </c>
      <c r="H723" s="160">
        <v>5.4</v>
      </c>
      <c r="I723" s="160">
        <v>4.8</v>
      </c>
      <c r="J723" s="160">
        <v>2.6</v>
      </c>
      <c r="K723" s="201">
        <v>2.2000000000000002</v>
      </c>
      <c r="L723" s="201">
        <v>1.4</v>
      </c>
      <c r="M723" s="201">
        <v>1.4</v>
      </c>
      <c r="N723" s="201">
        <v>1.5</v>
      </c>
      <c r="O723" s="201">
        <v>0.9</v>
      </c>
      <c r="P723" s="201">
        <v>1.3</v>
      </c>
      <c r="Q723" s="160">
        <f t="shared" si="246"/>
        <v>25.099999999999998</v>
      </c>
      <c r="R723" s="160">
        <v>22.099999999999998</v>
      </c>
      <c r="S723" s="327">
        <f t="shared" si="247"/>
        <v>113.57466063348416</v>
      </c>
      <c r="T723" s="160">
        <v>33.1</v>
      </c>
      <c r="U723" s="168">
        <f t="shared" si="256"/>
        <v>75.830815709969784</v>
      </c>
      <c r="V723" s="244"/>
    </row>
    <row r="724" spans="1:22" ht="13.5" customHeight="1" x14ac:dyDescent="0.2">
      <c r="A724" s="157"/>
      <c r="B724" s="146"/>
      <c r="C724" s="687" t="s">
        <v>167</v>
      </c>
      <c r="D724" s="151" t="s">
        <v>72</v>
      </c>
      <c r="E724" s="158">
        <v>12</v>
      </c>
      <c r="F724" s="158">
        <v>16.899999999999999</v>
      </c>
      <c r="G724" s="158">
        <v>18.3</v>
      </c>
      <c r="H724" s="158">
        <v>57.1</v>
      </c>
      <c r="I724" s="158">
        <v>54.8</v>
      </c>
      <c r="J724" s="158">
        <v>24.9</v>
      </c>
      <c r="K724" s="199">
        <v>25.5</v>
      </c>
      <c r="L724" s="199">
        <v>12.6</v>
      </c>
      <c r="M724" s="199">
        <v>9.6</v>
      </c>
      <c r="N724" s="199">
        <v>9.6999999999999993</v>
      </c>
      <c r="O724" s="199">
        <v>7.4</v>
      </c>
      <c r="P724" s="199">
        <v>10.9</v>
      </c>
      <c r="Q724" s="158">
        <f t="shared" si="246"/>
        <v>259.7</v>
      </c>
      <c r="R724" s="158">
        <v>269.09999999999997</v>
      </c>
      <c r="S724" s="251">
        <f t="shared" si="247"/>
        <v>96.50687476774435</v>
      </c>
      <c r="T724" s="158">
        <v>408.89999999999992</v>
      </c>
      <c r="U724" s="167">
        <f t="shared" si="256"/>
        <v>63.511861090731237</v>
      </c>
      <c r="V724" s="244"/>
    </row>
    <row r="725" spans="1:22" ht="13.5" customHeight="1" x14ac:dyDescent="0.2">
      <c r="A725" s="157"/>
      <c r="B725" s="146"/>
      <c r="C725" s="688"/>
      <c r="D725" s="153" t="s">
        <v>73</v>
      </c>
      <c r="E725" s="159">
        <v>0.8</v>
      </c>
      <c r="F725" s="159">
        <v>1.4</v>
      </c>
      <c r="G725" s="159">
        <v>1.7</v>
      </c>
      <c r="H725" s="159">
        <v>7.4</v>
      </c>
      <c r="I725" s="159">
        <v>7.8</v>
      </c>
      <c r="J725" s="159">
        <v>1.9</v>
      </c>
      <c r="K725" s="200">
        <v>3.4</v>
      </c>
      <c r="L725" s="200">
        <v>1.3</v>
      </c>
      <c r="M725" s="200">
        <v>1.4</v>
      </c>
      <c r="N725" s="200">
        <v>1.4</v>
      </c>
      <c r="O725" s="200">
        <v>0.7</v>
      </c>
      <c r="P725" s="200">
        <v>1.5</v>
      </c>
      <c r="Q725" s="159">
        <f t="shared" si="246"/>
        <v>30.699999999999996</v>
      </c>
      <c r="R725" s="159">
        <v>28.599999999999998</v>
      </c>
      <c r="S725" s="252">
        <f t="shared" si="247"/>
        <v>107.34265734265733</v>
      </c>
      <c r="T725" s="159">
        <v>96.799999999999983</v>
      </c>
      <c r="U725" s="162">
        <f t="shared" si="256"/>
        <v>31.714876033057855</v>
      </c>
      <c r="V725" s="244"/>
    </row>
    <row r="726" spans="1:22" ht="13.5" customHeight="1" x14ac:dyDescent="0.2">
      <c r="A726" s="157"/>
      <c r="B726" s="146"/>
      <c r="C726" s="688"/>
      <c r="D726" s="153" t="s">
        <v>74</v>
      </c>
      <c r="E726" s="159">
        <f t="shared" ref="E726:P726" si="262">+E724-E725</f>
        <v>11.2</v>
      </c>
      <c r="F726" s="159">
        <f t="shared" si="262"/>
        <v>15.499999999999998</v>
      </c>
      <c r="G726" s="159">
        <f t="shared" si="262"/>
        <v>16.600000000000001</v>
      </c>
      <c r="H726" s="159">
        <f t="shared" si="262"/>
        <v>49.7</v>
      </c>
      <c r="I726" s="159">
        <f t="shared" si="262"/>
        <v>47</v>
      </c>
      <c r="J726" s="159">
        <f t="shared" si="262"/>
        <v>23</v>
      </c>
      <c r="K726" s="200">
        <f t="shared" si="262"/>
        <v>22.1</v>
      </c>
      <c r="L726" s="200">
        <f t="shared" si="262"/>
        <v>11.299999999999999</v>
      </c>
      <c r="M726" s="200">
        <f t="shared" si="262"/>
        <v>8.1999999999999993</v>
      </c>
      <c r="N726" s="200">
        <f t="shared" si="262"/>
        <v>8.2999999999999989</v>
      </c>
      <c r="O726" s="200">
        <f t="shared" si="262"/>
        <v>6.7</v>
      </c>
      <c r="P726" s="200">
        <f t="shared" si="262"/>
        <v>9.4</v>
      </c>
      <c r="Q726" s="159">
        <f t="shared" si="246"/>
        <v>229</v>
      </c>
      <c r="R726" s="159">
        <v>240.50000000000003</v>
      </c>
      <c r="S726" s="252">
        <f t="shared" si="247"/>
        <v>95.218295218295211</v>
      </c>
      <c r="T726" s="159">
        <v>312.09999999999997</v>
      </c>
      <c r="U726" s="162">
        <f t="shared" si="256"/>
        <v>73.373918615828273</v>
      </c>
      <c r="V726" s="244"/>
    </row>
    <row r="727" spans="1:22" ht="13.5" customHeight="1" x14ac:dyDescent="0.2">
      <c r="A727" s="157"/>
      <c r="B727" s="146"/>
      <c r="C727" s="688"/>
      <c r="D727" s="153" t="s">
        <v>75</v>
      </c>
      <c r="E727" s="159">
        <f t="shared" ref="E727:P727" si="263">+E724-E728</f>
        <v>11.3</v>
      </c>
      <c r="F727" s="159">
        <f t="shared" si="263"/>
        <v>15.499999999999998</v>
      </c>
      <c r="G727" s="159">
        <f t="shared" si="263"/>
        <v>17</v>
      </c>
      <c r="H727" s="159">
        <f t="shared" si="263"/>
        <v>49.4</v>
      </c>
      <c r="I727" s="159">
        <f t="shared" si="263"/>
        <v>46.3</v>
      </c>
      <c r="J727" s="159">
        <f t="shared" si="263"/>
        <v>21.599999999999998</v>
      </c>
      <c r="K727" s="200">
        <f t="shared" si="263"/>
        <v>24.5</v>
      </c>
      <c r="L727" s="200">
        <f t="shared" si="263"/>
        <v>12</v>
      </c>
      <c r="M727" s="200">
        <f t="shared" si="263"/>
        <v>9.1</v>
      </c>
      <c r="N727" s="200">
        <f t="shared" si="263"/>
        <v>9.1</v>
      </c>
      <c r="O727" s="200">
        <f t="shared" si="263"/>
        <v>7</v>
      </c>
      <c r="P727" s="200">
        <f t="shared" si="263"/>
        <v>10.5</v>
      </c>
      <c r="Q727" s="159">
        <f t="shared" si="246"/>
        <v>233.29999999999998</v>
      </c>
      <c r="R727" s="159">
        <v>244.2</v>
      </c>
      <c r="S727" s="252">
        <f t="shared" si="247"/>
        <v>95.536445536445541</v>
      </c>
      <c r="T727" s="159">
        <v>382.3</v>
      </c>
      <c r="U727" s="162">
        <f t="shared" si="256"/>
        <v>61.025372743918382</v>
      </c>
      <c r="V727" s="244"/>
    </row>
    <row r="728" spans="1:22" ht="13.5" customHeight="1" x14ac:dyDescent="0.2">
      <c r="A728" s="157"/>
      <c r="B728" s="146"/>
      <c r="C728" s="688"/>
      <c r="D728" s="153" t="s">
        <v>76</v>
      </c>
      <c r="E728" s="159">
        <v>0.7</v>
      </c>
      <c r="F728" s="159">
        <v>1.4</v>
      </c>
      <c r="G728" s="159">
        <v>1.3</v>
      </c>
      <c r="H728" s="159">
        <v>7.7</v>
      </c>
      <c r="I728" s="159">
        <v>8.5</v>
      </c>
      <c r="J728" s="159">
        <v>3.3</v>
      </c>
      <c r="K728" s="200">
        <v>1</v>
      </c>
      <c r="L728" s="200">
        <v>0.6</v>
      </c>
      <c r="M728" s="200">
        <v>0.5</v>
      </c>
      <c r="N728" s="200">
        <v>0.6</v>
      </c>
      <c r="O728" s="200">
        <v>0.4</v>
      </c>
      <c r="P728" s="200">
        <v>0.4</v>
      </c>
      <c r="Q728" s="159">
        <f t="shared" si="246"/>
        <v>26.400000000000002</v>
      </c>
      <c r="R728" s="159">
        <v>24.900000000000002</v>
      </c>
      <c r="S728" s="252">
        <f t="shared" si="247"/>
        <v>106.02409638554218</v>
      </c>
      <c r="T728" s="159">
        <v>26.599999999999998</v>
      </c>
      <c r="U728" s="162">
        <f t="shared" si="256"/>
        <v>99.248120300751893</v>
      </c>
      <c r="V728" s="244"/>
    </row>
    <row r="729" spans="1:22" ht="13.5" customHeight="1" thickBot="1" x14ac:dyDescent="0.25">
      <c r="A729" s="157"/>
      <c r="B729" s="146"/>
      <c r="C729" s="689"/>
      <c r="D729" s="155" t="s">
        <v>77</v>
      </c>
      <c r="E729" s="160">
        <v>1</v>
      </c>
      <c r="F729" s="160">
        <v>1.8</v>
      </c>
      <c r="G729" s="160">
        <v>1.6</v>
      </c>
      <c r="H729" s="160">
        <v>9</v>
      </c>
      <c r="I729" s="160">
        <v>9.9</v>
      </c>
      <c r="J729" s="160">
        <v>3.9</v>
      </c>
      <c r="K729" s="201">
        <v>1.4</v>
      </c>
      <c r="L729" s="201">
        <v>0.9</v>
      </c>
      <c r="M729" s="201">
        <v>0.9</v>
      </c>
      <c r="N729" s="201">
        <v>1</v>
      </c>
      <c r="O729" s="201">
        <v>0.7</v>
      </c>
      <c r="P729" s="201">
        <v>0.6</v>
      </c>
      <c r="Q729" s="160">
        <f t="shared" si="246"/>
        <v>32.699999999999996</v>
      </c>
      <c r="R729" s="160">
        <v>26.6</v>
      </c>
      <c r="S729" s="327">
        <f t="shared" si="247"/>
        <v>122.93233082706764</v>
      </c>
      <c r="T729" s="160">
        <v>31.200000000000003</v>
      </c>
      <c r="U729" s="168">
        <f t="shared" si="256"/>
        <v>104.80769230769229</v>
      </c>
      <c r="V729" s="244"/>
    </row>
    <row r="730" spans="1:22" ht="13.5" customHeight="1" x14ac:dyDescent="0.2">
      <c r="A730" s="157"/>
      <c r="B730" s="146"/>
      <c r="C730" s="687" t="s">
        <v>168</v>
      </c>
      <c r="D730" s="151" t="s">
        <v>72</v>
      </c>
      <c r="E730" s="158">
        <v>16</v>
      </c>
      <c r="F730" s="158">
        <v>38.200000000000003</v>
      </c>
      <c r="G730" s="158">
        <v>40.6</v>
      </c>
      <c r="H730" s="158">
        <v>103.1</v>
      </c>
      <c r="I730" s="158">
        <v>133.6</v>
      </c>
      <c r="J730" s="158">
        <v>76.3</v>
      </c>
      <c r="K730" s="199">
        <v>78.3</v>
      </c>
      <c r="L730" s="199">
        <v>13.1</v>
      </c>
      <c r="M730" s="199">
        <v>105.6</v>
      </c>
      <c r="N730" s="199">
        <v>108</v>
      </c>
      <c r="O730" s="199">
        <v>70.900000000000006</v>
      </c>
      <c r="P730" s="199">
        <v>102.6</v>
      </c>
      <c r="Q730" s="158">
        <f t="shared" si="246"/>
        <v>886.30000000000007</v>
      </c>
      <c r="R730" s="158">
        <v>643.29999999999995</v>
      </c>
      <c r="S730" s="251">
        <f t="shared" si="247"/>
        <v>137.77397792631746</v>
      </c>
      <c r="T730" s="158">
        <v>1534.5</v>
      </c>
      <c r="U730" s="167">
        <f t="shared" si="256"/>
        <v>57.758227435646795</v>
      </c>
      <c r="V730" s="244"/>
    </row>
    <row r="731" spans="1:22" ht="13.5" customHeight="1" x14ac:dyDescent="0.2">
      <c r="A731" s="157"/>
      <c r="B731" s="146"/>
      <c r="C731" s="688"/>
      <c r="D731" s="153" t="s">
        <v>73</v>
      </c>
      <c r="E731" s="159">
        <v>6.4</v>
      </c>
      <c r="F731" s="159">
        <v>15.3</v>
      </c>
      <c r="G731" s="159">
        <v>16.2</v>
      </c>
      <c r="H731" s="159">
        <v>41.2</v>
      </c>
      <c r="I731" s="159">
        <v>53.4</v>
      </c>
      <c r="J731" s="159">
        <v>30.5</v>
      </c>
      <c r="K731" s="200">
        <v>43</v>
      </c>
      <c r="L731" s="200">
        <v>7.2</v>
      </c>
      <c r="M731" s="200">
        <v>58.1</v>
      </c>
      <c r="N731" s="200">
        <v>59.4</v>
      </c>
      <c r="O731" s="200">
        <v>39</v>
      </c>
      <c r="P731" s="200">
        <v>56.4</v>
      </c>
      <c r="Q731" s="159">
        <f t="shared" si="246"/>
        <v>426.09999999999997</v>
      </c>
      <c r="R731" s="159">
        <v>303.39999999999998</v>
      </c>
      <c r="S731" s="252">
        <f t="shared" si="247"/>
        <v>140.44166117336849</v>
      </c>
      <c r="T731" s="159">
        <v>721.50000000000011</v>
      </c>
      <c r="U731" s="162">
        <f t="shared" si="256"/>
        <v>59.057519057519045</v>
      </c>
      <c r="V731" s="244"/>
    </row>
    <row r="732" spans="1:22" ht="13.5" customHeight="1" x14ac:dyDescent="0.2">
      <c r="A732" s="157"/>
      <c r="B732" s="146"/>
      <c r="C732" s="688"/>
      <c r="D732" s="153" t="s">
        <v>74</v>
      </c>
      <c r="E732" s="159">
        <f t="shared" ref="E732:P732" si="264">+E730-E731</f>
        <v>9.6</v>
      </c>
      <c r="F732" s="159">
        <f t="shared" si="264"/>
        <v>22.900000000000002</v>
      </c>
      <c r="G732" s="159">
        <f t="shared" si="264"/>
        <v>24.400000000000002</v>
      </c>
      <c r="H732" s="159">
        <f t="shared" si="264"/>
        <v>61.899999999999991</v>
      </c>
      <c r="I732" s="159">
        <f t="shared" si="264"/>
        <v>80.199999999999989</v>
      </c>
      <c r="J732" s="159">
        <f t="shared" si="264"/>
        <v>45.8</v>
      </c>
      <c r="K732" s="200">
        <f t="shared" si="264"/>
        <v>35.299999999999997</v>
      </c>
      <c r="L732" s="200">
        <f t="shared" si="264"/>
        <v>5.8999999999999995</v>
      </c>
      <c r="M732" s="200">
        <f t="shared" si="264"/>
        <v>47.499999999999993</v>
      </c>
      <c r="N732" s="200">
        <f t="shared" si="264"/>
        <v>48.6</v>
      </c>
      <c r="O732" s="200">
        <f t="shared" si="264"/>
        <v>31.900000000000006</v>
      </c>
      <c r="P732" s="200">
        <f t="shared" si="264"/>
        <v>46.199999999999996</v>
      </c>
      <c r="Q732" s="159">
        <f t="shared" si="246"/>
        <v>460.2</v>
      </c>
      <c r="R732" s="159">
        <v>339.9</v>
      </c>
      <c r="S732" s="252">
        <f t="shared" si="247"/>
        <v>135.39276257722861</v>
      </c>
      <c r="T732" s="159">
        <v>813</v>
      </c>
      <c r="U732" s="162">
        <f t="shared" si="256"/>
        <v>56.605166051660518</v>
      </c>
      <c r="V732" s="244"/>
    </row>
    <row r="733" spans="1:22" ht="13.5" customHeight="1" x14ac:dyDescent="0.2">
      <c r="A733" s="157"/>
      <c r="B733" s="161"/>
      <c r="C733" s="688"/>
      <c r="D733" s="153" t="s">
        <v>75</v>
      </c>
      <c r="E733" s="159">
        <f t="shared" ref="E733:P733" si="265">+E730-E734</f>
        <v>14.3</v>
      </c>
      <c r="F733" s="159">
        <f t="shared" si="265"/>
        <v>31.000000000000004</v>
      </c>
      <c r="G733" s="159">
        <f t="shared" si="265"/>
        <v>32.9</v>
      </c>
      <c r="H733" s="159">
        <f t="shared" si="265"/>
        <v>84.699999999999989</v>
      </c>
      <c r="I733" s="159">
        <f t="shared" si="265"/>
        <v>107.69999999999999</v>
      </c>
      <c r="J733" s="159">
        <f t="shared" si="265"/>
        <v>57.3</v>
      </c>
      <c r="K733" s="200">
        <f t="shared" si="265"/>
        <v>57.099999999999994</v>
      </c>
      <c r="L733" s="200">
        <f t="shared" si="265"/>
        <v>12.5</v>
      </c>
      <c r="M733" s="200">
        <f t="shared" si="265"/>
        <v>88.6</v>
      </c>
      <c r="N733" s="200">
        <f t="shared" si="265"/>
        <v>91.2</v>
      </c>
      <c r="O733" s="200">
        <f t="shared" si="265"/>
        <v>60.000000000000007</v>
      </c>
      <c r="P733" s="200">
        <f t="shared" si="265"/>
        <v>83.3</v>
      </c>
      <c r="Q733" s="159">
        <f t="shared" si="246"/>
        <v>720.6</v>
      </c>
      <c r="R733" s="159">
        <v>494.1</v>
      </c>
      <c r="S733" s="252">
        <f t="shared" si="247"/>
        <v>145.84092289010323</v>
      </c>
      <c r="T733" s="159">
        <v>1208.3000000000002</v>
      </c>
      <c r="U733" s="162">
        <f t="shared" si="256"/>
        <v>59.637507241579065</v>
      </c>
      <c r="V733" s="244"/>
    </row>
    <row r="734" spans="1:22" ht="13.5" customHeight="1" x14ac:dyDescent="0.2">
      <c r="A734" s="157"/>
      <c r="B734" s="161"/>
      <c r="C734" s="688"/>
      <c r="D734" s="153" t="s">
        <v>76</v>
      </c>
      <c r="E734" s="159">
        <v>1.7</v>
      </c>
      <c r="F734" s="159">
        <v>7.2</v>
      </c>
      <c r="G734" s="159">
        <v>7.7</v>
      </c>
      <c r="H734" s="159">
        <v>18.399999999999999</v>
      </c>
      <c r="I734" s="159">
        <v>25.9</v>
      </c>
      <c r="J734" s="159">
        <v>19</v>
      </c>
      <c r="K734" s="200">
        <v>21.2</v>
      </c>
      <c r="L734" s="200">
        <v>0.6</v>
      </c>
      <c r="M734" s="200">
        <v>17</v>
      </c>
      <c r="N734" s="200">
        <v>16.8</v>
      </c>
      <c r="O734" s="200">
        <v>10.9</v>
      </c>
      <c r="P734" s="200">
        <v>19.3</v>
      </c>
      <c r="Q734" s="159">
        <f t="shared" si="246"/>
        <v>165.70000000000002</v>
      </c>
      <c r="R734" s="159">
        <v>149.19999999999999</v>
      </c>
      <c r="S734" s="252">
        <f t="shared" si="247"/>
        <v>111.05898123324398</v>
      </c>
      <c r="T734" s="159">
        <v>326.2</v>
      </c>
      <c r="U734" s="162">
        <f t="shared" si="256"/>
        <v>50.797057020232991</v>
      </c>
      <c r="V734" s="244"/>
    </row>
    <row r="735" spans="1:22" ht="13.5" customHeight="1" thickBot="1" x14ac:dyDescent="0.25">
      <c r="A735" s="157"/>
      <c r="B735" s="161"/>
      <c r="C735" s="689"/>
      <c r="D735" s="155" t="s">
        <v>77</v>
      </c>
      <c r="E735" s="160">
        <v>3.3</v>
      </c>
      <c r="F735" s="160">
        <v>12</v>
      </c>
      <c r="G735" s="160">
        <v>11.8</v>
      </c>
      <c r="H735" s="160">
        <v>30.8</v>
      </c>
      <c r="I735" s="160">
        <v>46.4</v>
      </c>
      <c r="J735" s="160">
        <v>29.8</v>
      </c>
      <c r="K735" s="201">
        <v>29.8</v>
      </c>
      <c r="L735" s="201">
        <v>1.6</v>
      </c>
      <c r="M735" s="201">
        <v>34.799999999999997</v>
      </c>
      <c r="N735" s="201">
        <v>35.6</v>
      </c>
      <c r="O735" s="201">
        <v>22</v>
      </c>
      <c r="P735" s="201">
        <v>38.700000000000003</v>
      </c>
      <c r="Q735" s="160">
        <f t="shared" si="246"/>
        <v>296.59999999999997</v>
      </c>
      <c r="R735" s="160">
        <v>245.49999999999997</v>
      </c>
      <c r="S735" s="327">
        <f t="shared" si="247"/>
        <v>120.81466395112017</v>
      </c>
      <c r="T735" s="160">
        <v>597.69999999999993</v>
      </c>
      <c r="U735" s="168">
        <f t="shared" si="256"/>
        <v>49.623556968378786</v>
      </c>
      <c r="V735" s="244"/>
    </row>
    <row r="736" spans="1:22" ht="13.5" customHeight="1" x14ac:dyDescent="0.2">
      <c r="A736" s="157"/>
      <c r="B736" s="161"/>
      <c r="C736" s="687" t="s">
        <v>169</v>
      </c>
      <c r="D736" s="151" t="s">
        <v>72</v>
      </c>
      <c r="E736" s="158">
        <v>1.5</v>
      </c>
      <c r="F736" s="158">
        <v>7</v>
      </c>
      <c r="G736" s="158">
        <v>1.7</v>
      </c>
      <c r="H736" s="158">
        <v>4.3</v>
      </c>
      <c r="I736" s="158">
        <v>5.5</v>
      </c>
      <c r="J736" s="158">
        <v>0.7</v>
      </c>
      <c r="K736" s="199">
        <v>2.2999999999999998</v>
      </c>
      <c r="L736" s="199">
        <v>0.7</v>
      </c>
      <c r="M736" s="199">
        <v>0.9</v>
      </c>
      <c r="N736" s="199">
        <v>4.8</v>
      </c>
      <c r="O736" s="199">
        <v>2.9</v>
      </c>
      <c r="P736" s="199">
        <v>1.6</v>
      </c>
      <c r="Q736" s="158">
        <f t="shared" si="246"/>
        <v>33.9</v>
      </c>
      <c r="R736" s="158">
        <v>36.9</v>
      </c>
      <c r="S736" s="251">
        <f t="shared" si="247"/>
        <v>91.869918699186996</v>
      </c>
      <c r="T736" s="158">
        <v>57.999999999999993</v>
      </c>
      <c r="U736" s="167">
        <f t="shared" si="256"/>
        <v>58.448275862068968</v>
      </c>
      <c r="V736" s="244"/>
    </row>
    <row r="737" spans="1:22" ht="13.5" customHeight="1" x14ac:dyDescent="0.2">
      <c r="A737" s="157"/>
      <c r="B737" s="161"/>
      <c r="C737" s="688"/>
      <c r="D737" s="153" t="s">
        <v>73</v>
      </c>
      <c r="E737" s="159">
        <v>0</v>
      </c>
      <c r="F737" s="159">
        <v>0.1</v>
      </c>
      <c r="G737" s="159">
        <v>0</v>
      </c>
      <c r="H737" s="159">
        <v>0.2</v>
      </c>
      <c r="I737" s="159">
        <v>0.2</v>
      </c>
      <c r="J737" s="159">
        <v>0</v>
      </c>
      <c r="K737" s="200">
        <v>0.1</v>
      </c>
      <c r="L737" s="200">
        <v>0.1</v>
      </c>
      <c r="M737" s="200">
        <v>0</v>
      </c>
      <c r="N737" s="200">
        <v>0</v>
      </c>
      <c r="O737" s="200">
        <v>0.1</v>
      </c>
      <c r="P737" s="200">
        <v>0</v>
      </c>
      <c r="Q737" s="159">
        <f t="shared" si="246"/>
        <v>0.79999999999999993</v>
      </c>
      <c r="R737" s="159">
        <v>0.8</v>
      </c>
      <c r="S737" s="252">
        <f t="shared" si="247"/>
        <v>99.999999999999986</v>
      </c>
      <c r="T737" s="159">
        <v>3.2</v>
      </c>
      <c r="U737" s="162">
        <f t="shared" si="256"/>
        <v>24.999999999999996</v>
      </c>
      <c r="V737" s="244"/>
    </row>
    <row r="738" spans="1:22" ht="13.5" customHeight="1" x14ac:dyDescent="0.2">
      <c r="A738" s="157"/>
      <c r="B738" s="161"/>
      <c r="C738" s="688"/>
      <c r="D738" s="153" t="s">
        <v>74</v>
      </c>
      <c r="E738" s="159">
        <f t="shared" ref="E738:P738" si="266">+E736-E737</f>
        <v>1.5</v>
      </c>
      <c r="F738" s="159">
        <f t="shared" si="266"/>
        <v>6.9</v>
      </c>
      <c r="G738" s="159">
        <f t="shared" si="266"/>
        <v>1.7</v>
      </c>
      <c r="H738" s="159">
        <f t="shared" si="266"/>
        <v>4.0999999999999996</v>
      </c>
      <c r="I738" s="159">
        <f t="shared" si="266"/>
        <v>5.3</v>
      </c>
      <c r="J738" s="159">
        <f t="shared" si="266"/>
        <v>0.7</v>
      </c>
      <c r="K738" s="200">
        <f t="shared" si="266"/>
        <v>2.1999999999999997</v>
      </c>
      <c r="L738" s="200">
        <f t="shared" si="266"/>
        <v>0.6</v>
      </c>
      <c r="M738" s="200">
        <f t="shared" si="266"/>
        <v>0.9</v>
      </c>
      <c r="N738" s="200">
        <f t="shared" si="266"/>
        <v>4.8</v>
      </c>
      <c r="O738" s="200">
        <f t="shared" si="266"/>
        <v>2.8</v>
      </c>
      <c r="P738" s="200">
        <f t="shared" si="266"/>
        <v>1.6</v>
      </c>
      <c r="Q738" s="159">
        <f t="shared" si="246"/>
        <v>33.1</v>
      </c>
      <c r="R738" s="159">
        <v>36.099999999999994</v>
      </c>
      <c r="S738" s="252">
        <f t="shared" si="247"/>
        <v>91.689750692520803</v>
      </c>
      <c r="T738" s="159">
        <v>54.8</v>
      </c>
      <c r="U738" s="162">
        <f t="shared" si="256"/>
        <v>60.401459854014604</v>
      </c>
      <c r="V738" s="244"/>
    </row>
    <row r="739" spans="1:22" ht="13.5" customHeight="1" x14ac:dyDescent="0.2">
      <c r="A739" s="157"/>
      <c r="B739" s="146"/>
      <c r="C739" s="688"/>
      <c r="D739" s="153" t="s">
        <v>75</v>
      </c>
      <c r="E739" s="159">
        <f t="shared" ref="E739:P739" si="267">+E736-E740</f>
        <v>1.4</v>
      </c>
      <c r="F739" s="159">
        <f t="shared" si="267"/>
        <v>6.8</v>
      </c>
      <c r="G739" s="159">
        <f t="shared" si="267"/>
        <v>1.5999999999999999</v>
      </c>
      <c r="H739" s="159">
        <f t="shared" si="267"/>
        <v>3.6999999999999997</v>
      </c>
      <c r="I739" s="159">
        <f t="shared" si="267"/>
        <v>4.8</v>
      </c>
      <c r="J739" s="159">
        <f t="shared" si="267"/>
        <v>0.6</v>
      </c>
      <c r="K739" s="200">
        <f t="shared" si="267"/>
        <v>2.0999999999999996</v>
      </c>
      <c r="L739" s="200">
        <f t="shared" si="267"/>
        <v>0.6</v>
      </c>
      <c r="M739" s="200">
        <f t="shared" si="267"/>
        <v>0.7</v>
      </c>
      <c r="N739" s="200">
        <f t="shared" si="267"/>
        <v>4.5999999999999996</v>
      </c>
      <c r="O739" s="200">
        <f t="shared" si="267"/>
        <v>2.8</v>
      </c>
      <c r="P739" s="200">
        <f t="shared" si="267"/>
        <v>1.5</v>
      </c>
      <c r="Q739" s="159">
        <f t="shared" si="246"/>
        <v>31.2</v>
      </c>
      <c r="R739" s="159">
        <v>34.6</v>
      </c>
      <c r="S739" s="252">
        <f t="shared" si="247"/>
        <v>90.173410404624278</v>
      </c>
      <c r="T739" s="159">
        <v>54.000000000000007</v>
      </c>
      <c r="U739" s="162">
        <f t="shared" si="256"/>
        <v>57.777777777777771</v>
      </c>
      <c r="V739" s="244"/>
    </row>
    <row r="740" spans="1:22" ht="13.5" customHeight="1" x14ac:dyDescent="0.2">
      <c r="A740" s="157"/>
      <c r="B740" s="146"/>
      <c r="C740" s="688"/>
      <c r="D740" s="153" t="s">
        <v>76</v>
      </c>
      <c r="E740" s="159">
        <v>0.1</v>
      </c>
      <c r="F740" s="159">
        <v>0.2</v>
      </c>
      <c r="G740" s="159">
        <v>0.1</v>
      </c>
      <c r="H740" s="159">
        <v>0.6</v>
      </c>
      <c r="I740" s="159">
        <v>0.7</v>
      </c>
      <c r="J740" s="159">
        <v>0.1</v>
      </c>
      <c r="K740" s="200">
        <v>0.2</v>
      </c>
      <c r="L740" s="200">
        <v>0.1</v>
      </c>
      <c r="M740" s="200">
        <v>0.2</v>
      </c>
      <c r="N740" s="200">
        <v>0.2</v>
      </c>
      <c r="O740" s="200">
        <v>0.1</v>
      </c>
      <c r="P740" s="200">
        <v>0.1</v>
      </c>
      <c r="Q740" s="159">
        <f t="shared" si="246"/>
        <v>2.7000000000000006</v>
      </c>
      <c r="R740" s="159">
        <v>2.3000000000000003</v>
      </c>
      <c r="S740" s="252">
        <f t="shared" si="247"/>
        <v>117.39130434782609</v>
      </c>
      <c r="T740" s="159">
        <v>4</v>
      </c>
      <c r="U740" s="162">
        <f t="shared" si="256"/>
        <v>67.500000000000014</v>
      </c>
      <c r="V740" s="244"/>
    </row>
    <row r="741" spans="1:22" ht="13.5" customHeight="1" thickBot="1" x14ac:dyDescent="0.25">
      <c r="A741" s="157"/>
      <c r="B741" s="146"/>
      <c r="C741" s="689"/>
      <c r="D741" s="155" t="s">
        <v>77</v>
      </c>
      <c r="E741" s="160">
        <v>0.1</v>
      </c>
      <c r="F741" s="160">
        <v>0.2</v>
      </c>
      <c r="G741" s="160">
        <v>0.3</v>
      </c>
      <c r="H741" s="160">
        <v>0.7</v>
      </c>
      <c r="I741" s="160">
        <v>0.8</v>
      </c>
      <c r="J741" s="160">
        <v>0.2</v>
      </c>
      <c r="K741" s="201">
        <v>0.2</v>
      </c>
      <c r="L741" s="201">
        <v>0.2</v>
      </c>
      <c r="M741" s="201">
        <v>0.5</v>
      </c>
      <c r="N741" s="201">
        <v>0.3</v>
      </c>
      <c r="O741" s="201">
        <v>0.1</v>
      </c>
      <c r="P741" s="201">
        <v>0.2</v>
      </c>
      <c r="Q741" s="160">
        <f t="shared" si="246"/>
        <v>3.8000000000000007</v>
      </c>
      <c r="R741" s="160">
        <v>2.9</v>
      </c>
      <c r="S741" s="327">
        <f t="shared" si="247"/>
        <v>131.0344827586207</v>
      </c>
      <c r="T741" s="160">
        <v>5.3000000000000007</v>
      </c>
      <c r="U741" s="168">
        <f t="shared" si="256"/>
        <v>71.698113207547181</v>
      </c>
      <c r="V741" s="244"/>
    </row>
    <row r="742" spans="1:22" ht="18.75" customHeight="1" x14ac:dyDescent="0.3">
      <c r="A742" s="213" t="str">
        <f>$A$1</f>
        <v>５　令和３年度市町村別・月別観光入込客数</v>
      </c>
      <c r="T742" s="339"/>
      <c r="U742" s="245"/>
    </row>
    <row r="743" spans="1:22" ht="13.5" customHeight="1" thickBot="1" x14ac:dyDescent="0.25">
      <c r="T743" s="339"/>
      <c r="U743" s="147" t="s">
        <v>301</v>
      </c>
      <c r="V743" s="147"/>
    </row>
    <row r="744" spans="1:22" ht="13.5" customHeight="1" thickBot="1" x14ac:dyDescent="0.25">
      <c r="A744" s="148" t="s">
        <v>58</v>
      </c>
      <c r="B744" s="148" t="s">
        <v>344</v>
      </c>
      <c r="C744" s="148" t="s">
        <v>59</v>
      </c>
      <c r="D744" s="149" t="s">
        <v>60</v>
      </c>
      <c r="E744" s="150" t="s">
        <v>61</v>
      </c>
      <c r="F744" s="150" t="s">
        <v>62</v>
      </c>
      <c r="G744" s="150" t="s">
        <v>63</v>
      </c>
      <c r="H744" s="150" t="s">
        <v>64</v>
      </c>
      <c r="I744" s="150" t="s">
        <v>65</v>
      </c>
      <c r="J744" s="150" t="s">
        <v>66</v>
      </c>
      <c r="K744" s="150" t="s">
        <v>67</v>
      </c>
      <c r="L744" s="150" t="s">
        <v>68</v>
      </c>
      <c r="M744" s="150" t="s">
        <v>69</v>
      </c>
      <c r="N744" s="150" t="s">
        <v>36</v>
      </c>
      <c r="O744" s="150" t="s">
        <v>37</v>
      </c>
      <c r="P744" s="150" t="s">
        <v>38</v>
      </c>
      <c r="Q744" s="150" t="s">
        <v>345</v>
      </c>
      <c r="R744" s="150" t="str">
        <f>$R$3</f>
        <v>R２年度</v>
      </c>
      <c r="S744" s="326" t="s">
        <v>71</v>
      </c>
      <c r="T744" s="150" t="str">
        <f>'2頁'!$T$3</f>
        <v>R元年度</v>
      </c>
      <c r="U744" s="370" t="s">
        <v>419</v>
      </c>
      <c r="V744" s="243"/>
    </row>
    <row r="745" spans="1:22" ht="13.5" customHeight="1" x14ac:dyDescent="0.2">
      <c r="A745" s="157"/>
      <c r="B745" s="146"/>
      <c r="C745" s="687" t="s">
        <v>170</v>
      </c>
      <c r="D745" s="151" t="s">
        <v>72</v>
      </c>
      <c r="E745" s="158">
        <v>33.5</v>
      </c>
      <c r="F745" s="158">
        <v>42.7</v>
      </c>
      <c r="G745" s="158">
        <v>35.200000000000003</v>
      </c>
      <c r="H745" s="158">
        <v>49.7</v>
      </c>
      <c r="I745" s="158">
        <v>57.6</v>
      </c>
      <c r="J745" s="158">
        <v>42.1</v>
      </c>
      <c r="K745" s="202">
        <v>49</v>
      </c>
      <c r="L745" s="202">
        <v>31.8</v>
      </c>
      <c r="M745" s="202">
        <v>24</v>
      </c>
      <c r="N745" s="202">
        <v>23.4</v>
      </c>
      <c r="O745" s="199">
        <v>21.1</v>
      </c>
      <c r="P745" s="202">
        <v>30.6</v>
      </c>
      <c r="Q745" s="158">
        <f t="shared" ref="Q745:Q780" si="268">SUM(E745:P745)</f>
        <v>440.70000000000005</v>
      </c>
      <c r="R745" s="158">
        <v>449.59999999999997</v>
      </c>
      <c r="S745" s="251">
        <f t="shared" ref="S745:S780" si="269">IF(Q745=0,"－",Q745/R745*100)</f>
        <v>98.02046263345197</v>
      </c>
      <c r="T745" s="158">
        <v>596.9</v>
      </c>
      <c r="U745" s="167">
        <f t="shared" si="256"/>
        <v>73.831462556542149</v>
      </c>
      <c r="V745" s="244"/>
    </row>
    <row r="746" spans="1:22" ht="13.5" customHeight="1" x14ac:dyDescent="0.2">
      <c r="A746" s="157"/>
      <c r="B746" s="146"/>
      <c r="C746" s="688"/>
      <c r="D746" s="153" t="s">
        <v>73</v>
      </c>
      <c r="E746" s="159">
        <v>0</v>
      </c>
      <c r="F746" s="159">
        <v>0</v>
      </c>
      <c r="G746" s="159">
        <v>0.3</v>
      </c>
      <c r="H746" s="159">
        <v>0.5</v>
      </c>
      <c r="I746" s="159">
        <v>0.6</v>
      </c>
      <c r="J746" s="159">
        <v>0</v>
      </c>
      <c r="K746" s="203">
        <v>0.5</v>
      </c>
      <c r="L746" s="200">
        <v>0.3</v>
      </c>
      <c r="M746" s="203">
        <v>0.2</v>
      </c>
      <c r="N746" s="203">
        <v>0.2</v>
      </c>
      <c r="O746" s="203">
        <v>0.2</v>
      </c>
      <c r="P746" s="203">
        <v>0.3</v>
      </c>
      <c r="Q746" s="159">
        <f t="shared" si="268"/>
        <v>3.1</v>
      </c>
      <c r="R746" s="159">
        <v>4.1000000000000005</v>
      </c>
      <c r="S746" s="252">
        <f t="shared" si="269"/>
        <v>75.609756097560961</v>
      </c>
      <c r="T746" s="159">
        <v>10.9</v>
      </c>
      <c r="U746" s="162">
        <f t="shared" si="256"/>
        <v>28.440366972477065</v>
      </c>
      <c r="V746" s="244"/>
    </row>
    <row r="747" spans="1:22" ht="13.5" customHeight="1" x14ac:dyDescent="0.2">
      <c r="A747" s="157" t="s">
        <v>353</v>
      </c>
      <c r="B747" s="146" t="s">
        <v>354</v>
      </c>
      <c r="C747" s="688"/>
      <c r="D747" s="153" t="s">
        <v>74</v>
      </c>
      <c r="E747" s="159">
        <f t="shared" ref="E747:P747" si="270">+E745-E746</f>
        <v>33.5</v>
      </c>
      <c r="F747" s="159">
        <f t="shared" si="270"/>
        <v>42.7</v>
      </c>
      <c r="G747" s="159">
        <f t="shared" si="270"/>
        <v>34.900000000000006</v>
      </c>
      <c r="H747" s="159">
        <f t="shared" si="270"/>
        <v>49.2</v>
      </c>
      <c r="I747" s="159">
        <f t="shared" si="270"/>
        <v>57</v>
      </c>
      <c r="J747" s="159">
        <f t="shared" si="270"/>
        <v>42.1</v>
      </c>
      <c r="K747" s="200">
        <f t="shared" si="270"/>
        <v>48.5</v>
      </c>
      <c r="L747" s="203">
        <f t="shared" si="270"/>
        <v>31.5</v>
      </c>
      <c r="M747" s="203">
        <f t="shared" si="270"/>
        <v>23.8</v>
      </c>
      <c r="N747" s="203">
        <f t="shared" si="270"/>
        <v>23.2</v>
      </c>
      <c r="O747" s="203">
        <f t="shared" si="270"/>
        <v>20.900000000000002</v>
      </c>
      <c r="P747" s="203">
        <f t="shared" si="270"/>
        <v>30.3</v>
      </c>
      <c r="Q747" s="159">
        <f t="shared" si="268"/>
        <v>437.6</v>
      </c>
      <c r="R747" s="159">
        <v>445.49999999999994</v>
      </c>
      <c r="S747" s="252">
        <f t="shared" si="269"/>
        <v>98.226711560044905</v>
      </c>
      <c r="T747" s="159">
        <v>586.00000000000011</v>
      </c>
      <c r="U747" s="162">
        <f t="shared" si="256"/>
        <v>74.675767918088738</v>
      </c>
      <c r="V747" s="244"/>
    </row>
    <row r="748" spans="1:22" ht="13.5" customHeight="1" x14ac:dyDescent="0.2">
      <c r="A748" s="157"/>
      <c r="B748" s="146"/>
      <c r="C748" s="688"/>
      <c r="D748" s="153" t="s">
        <v>75</v>
      </c>
      <c r="E748" s="159">
        <f t="shared" ref="E748:P748" si="271">+E745-E749</f>
        <v>33.4</v>
      </c>
      <c r="F748" s="159">
        <f t="shared" si="271"/>
        <v>42.5</v>
      </c>
      <c r="G748" s="159">
        <f t="shared" si="271"/>
        <v>35</v>
      </c>
      <c r="H748" s="159">
        <f t="shared" si="271"/>
        <v>49.2</v>
      </c>
      <c r="I748" s="159">
        <f t="shared" si="271"/>
        <v>57.2</v>
      </c>
      <c r="J748" s="159">
        <f t="shared" si="271"/>
        <v>41.9</v>
      </c>
      <c r="K748" s="203">
        <f t="shared" si="271"/>
        <v>48.7</v>
      </c>
      <c r="L748" s="203">
        <f t="shared" si="271"/>
        <v>31.6</v>
      </c>
      <c r="M748" s="203">
        <f t="shared" si="271"/>
        <v>23.8</v>
      </c>
      <c r="N748" s="203">
        <f t="shared" si="271"/>
        <v>23.2</v>
      </c>
      <c r="O748" s="203">
        <f t="shared" si="271"/>
        <v>21</v>
      </c>
      <c r="P748" s="203">
        <f t="shared" si="271"/>
        <v>30.400000000000002</v>
      </c>
      <c r="Q748" s="159">
        <f t="shared" si="268"/>
        <v>437.9</v>
      </c>
      <c r="R748" s="159">
        <v>447.90000000000003</v>
      </c>
      <c r="S748" s="252">
        <f t="shared" si="269"/>
        <v>97.767358785443164</v>
      </c>
      <c r="T748" s="159">
        <v>589.50000000000011</v>
      </c>
      <c r="U748" s="162">
        <f t="shared" si="256"/>
        <v>74.283290924512286</v>
      </c>
      <c r="V748" s="244"/>
    </row>
    <row r="749" spans="1:22" ht="13.5" customHeight="1" x14ac:dyDescent="0.2">
      <c r="A749" s="157"/>
      <c r="B749" s="146"/>
      <c r="C749" s="688"/>
      <c r="D749" s="153" t="s">
        <v>76</v>
      </c>
      <c r="E749" s="159">
        <v>0.1</v>
      </c>
      <c r="F749" s="159">
        <v>0.2</v>
      </c>
      <c r="G749" s="159">
        <v>0.2</v>
      </c>
      <c r="H749" s="159">
        <v>0.5</v>
      </c>
      <c r="I749" s="159">
        <v>0.4</v>
      </c>
      <c r="J749" s="159">
        <v>0.2</v>
      </c>
      <c r="K749" s="203">
        <v>0.3</v>
      </c>
      <c r="L749" s="203">
        <v>0.2</v>
      </c>
      <c r="M749" s="203">
        <v>0.2</v>
      </c>
      <c r="N749" s="203">
        <v>0.2</v>
      </c>
      <c r="O749" s="203">
        <v>0.1</v>
      </c>
      <c r="P749" s="203">
        <v>0.2</v>
      </c>
      <c r="Q749" s="159">
        <f t="shared" si="268"/>
        <v>2.8000000000000007</v>
      </c>
      <c r="R749" s="159">
        <v>1.7000000000000006</v>
      </c>
      <c r="S749" s="252">
        <f t="shared" si="269"/>
        <v>164.70588235294116</v>
      </c>
      <c r="T749" s="159">
        <v>7.4</v>
      </c>
      <c r="U749" s="162">
        <f t="shared" si="256"/>
        <v>37.837837837837846</v>
      </c>
      <c r="V749" s="244"/>
    </row>
    <row r="750" spans="1:22" ht="13.5" customHeight="1" thickBot="1" x14ac:dyDescent="0.25">
      <c r="A750" s="157"/>
      <c r="B750" s="146"/>
      <c r="C750" s="689"/>
      <c r="D750" s="155" t="s">
        <v>77</v>
      </c>
      <c r="E750" s="160">
        <v>0.3</v>
      </c>
      <c r="F750" s="160">
        <v>0.2</v>
      </c>
      <c r="G750" s="160">
        <v>0.5</v>
      </c>
      <c r="H750" s="160">
        <v>0.7</v>
      </c>
      <c r="I750" s="160">
        <v>0.6</v>
      </c>
      <c r="J750" s="160">
        <v>0.5</v>
      </c>
      <c r="K750" s="204">
        <v>0.6</v>
      </c>
      <c r="L750" s="204">
        <v>0.4</v>
      </c>
      <c r="M750" s="204">
        <v>0.4</v>
      </c>
      <c r="N750" s="204">
        <v>0.6</v>
      </c>
      <c r="O750" s="204">
        <v>0.8</v>
      </c>
      <c r="P750" s="204">
        <v>0.8</v>
      </c>
      <c r="Q750" s="160">
        <f t="shared" si="268"/>
        <v>6.3999999999999995</v>
      </c>
      <c r="R750" s="160">
        <v>3.1999999999999997</v>
      </c>
      <c r="S750" s="327">
        <f t="shared" si="269"/>
        <v>200</v>
      </c>
      <c r="T750" s="160">
        <v>8.1999999999999993</v>
      </c>
      <c r="U750" s="168">
        <f t="shared" si="256"/>
        <v>78.048780487804876</v>
      </c>
      <c r="V750" s="244"/>
    </row>
    <row r="751" spans="1:22" ht="13.5" customHeight="1" x14ac:dyDescent="0.2">
      <c r="A751" s="157"/>
      <c r="B751" s="146"/>
      <c r="C751" s="687" t="s">
        <v>171</v>
      </c>
      <c r="D751" s="151" t="s">
        <v>72</v>
      </c>
      <c r="E751" s="158">
        <v>6.8</v>
      </c>
      <c r="F751" s="158">
        <v>6.5</v>
      </c>
      <c r="G751" s="158">
        <v>4.7</v>
      </c>
      <c r="H751" s="158">
        <v>7.8</v>
      </c>
      <c r="I751" s="158">
        <v>9.1999999999999993</v>
      </c>
      <c r="J751" s="158">
        <v>7.8</v>
      </c>
      <c r="K751" s="205">
        <v>8.6999999999999993</v>
      </c>
      <c r="L751" s="205">
        <v>6.9</v>
      </c>
      <c r="M751" s="205">
        <v>6.7</v>
      </c>
      <c r="N751" s="205">
        <v>6.7</v>
      </c>
      <c r="O751" s="205">
        <v>4.9000000000000004</v>
      </c>
      <c r="P751" s="205">
        <v>6.6</v>
      </c>
      <c r="Q751" s="158">
        <f t="shared" si="268"/>
        <v>83.3</v>
      </c>
      <c r="R751" s="158">
        <v>93.100000000000009</v>
      </c>
      <c r="S751" s="251">
        <f t="shared" si="269"/>
        <v>89.473684210526301</v>
      </c>
      <c r="T751" s="158">
        <v>124.69999999999997</v>
      </c>
      <c r="U751" s="167">
        <f t="shared" si="256"/>
        <v>66.800320769847644</v>
      </c>
      <c r="V751" s="244"/>
    </row>
    <row r="752" spans="1:22" ht="13.5" customHeight="1" x14ac:dyDescent="0.2">
      <c r="A752" s="157"/>
      <c r="B752" s="146"/>
      <c r="C752" s="688"/>
      <c r="D752" s="153" t="s">
        <v>73</v>
      </c>
      <c r="E752" s="159">
        <v>0.1</v>
      </c>
      <c r="F752" s="159">
        <v>0.1</v>
      </c>
      <c r="G752" s="159">
        <v>0.1</v>
      </c>
      <c r="H752" s="159">
        <v>0.3</v>
      </c>
      <c r="I752" s="159">
        <v>0.4</v>
      </c>
      <c r="J752" s="159">
        <v>0.2</v>
      </c>
      <c r="K752" s="206">
        <v>0.1</v>
      </c>
      <c r="L752" s="206">
        <v>0.2</v>
      </c>
      <c r="M752" s="206">
        <v>0.2</v>
      </c>
      <c r="N752" s="206">
        <v>0.2</v>
      </c>
      <c r="O752" s="206">
        <v>0.2</v>
      </c>
      <c r="P752" s="206">
        <v>0.2</v>
      </c>
      <c r="Q752" s="159">
        <f t="shared" si="268"/>
        <v>2.3000000000000003</v>
      </c>
      <c r="R752" s="159">
        <v>1.7</v>
      </c>
      <c r="S752" s="252">
        <f t="shared" si="269"/>
        <v>135.29411764705884</v>
      </c>
      <c r="T752" s="159">
        <v>10.000000000000002</v>
      </c>
      <c r="U752" s="162">
        <f t="shared" si="256"/>
        <v>23</v>
      </c>
      <c r="V752" s="244"/>
    </row>
    <row r="753" spans="1:22" ht="13.5" customHeight="1" x14ac:dyDescent="0.2">
      <c r="A753" s="157"/>
      <c r="B753" s="146"/>
      <c r="C753" s="688"/>
      <c r="D753" s="153" t="s">
        <v>74</v>
      </c>
      <c r="E753" s="159">
        <f t="shared" ref="E753:P753" si="272">+E751-E752</f>
        <v>6.7</v>
      </c>
      <c r="F753" s="159">
        <f t="shared" si="272"/>
        <v>6.4</v>
      </c>
      <c r="G753" s="159">
        <f t="shared" si="272"/>
        <v>4.6000000000000005</v>
      </c>
      <c r="H753" s="159">
        <f t="shared" si="272"/>
        <v>7.5</v>
      </c>
      <c r="I753" s="159">
        <f t="shared" si="272"/>
        <v>8.7999999999999989</v>
      </c>
      <c r="J753" s="159">
        <f t="shared" si="272"/>
        <v>7.6</v>
      </c>
      <c r="K753" s="206">
        <f t="shared" si="272"/>
        <v>8.6</v>
      </c>
      <c r="L753" s="206">
        <f t="shared" si="272"/>
        <v>6.7</v>
      </c>
      <c r="M753" s="206">
        <f t="shared" si="272"/>
        <v>6.5</v>
      </c>
      <c r="N753" s="206">
        <f t="shared" si="272"/>
        <v>6.5</v>
      </c>
      <c r="O753" s="206">
        <f t="shared" si="272"/>
        <v>4.7</v>
      </c>
      <c r="P753" s="206">
        <f t="shared" si="272"/>
        <v>6.3999999999999995</v>
      </c>
      <c r="Q753" s="159">
        <f t="shared" si="268"/>
        <v>81.000000000000014</v>
      </c>
      <c r="R753" s="159">
        <v>91.399999999999991</v>
      </c>
      <c r="S753" s="252">
        <f t="shared" si="269"/>
        <v>88.62144420131294</v>
      </c>
      <c r="T753" s="159">
        <v>114.7</v>
      </c>
      <c r="U753" s="162">
        <f t="shared" si="256"/>
        <v>70.61900610287708</v>
      </c>
      <c r="V753" s="244"/>
    </row>
    <row r="754" spans="1:22" ht="13.5" customHeight="1" x14ac:dyDescent="0.2">
      <c r="A754" s="157"/>
      <c r="B754" s="146"/>
      <c r="C754" s="688"/>
      <c r="D754" s="153" t="s">
        <v>75</v>
      </c>
      <c r="E754" s="159">
        <f t="shared" ref="E754:P754" si="273">+E751-E755</f>
        <v>6.5</v>
      </c>
      <c r="F754" s="159">
        <f t="shared" si="273"/>
        <v>6.3</v>
      </c>
      <c r="G754" s="159">
        <f t="shared" si="273"/>
        <v>4.5</v>
      </c>
      <c r="H754" s="159">
        <f t="shared" si="273"/>
        <v>7.3</v>
      </c>
      <c r="I754" s="159">
        <f t="shared" si="273"/>
        <v>8.6999999999999993</v>
      </c>
      <c r="J754" s="159">
        <f t="shared" si="273"/>
        <v>7.5</v>
      </c>
      <c r="K754" s="206">
        <f t="shared" si="273"/>
        <v>7.9999999999999991</v>
      </c>
      <c r="L754" s="206">
        <f t="shared" si="273"/>
        <v>6.3000000000000007</v>
      </c>
      <c r="M754" s="206">
        <f t="shared" si="273"/>
        <v>5.9</v>
      </c>
      <c r="N754" s="206">
        <f t="shared" si="273"/>
        <v>6.2</v>
      </c>
      <c r="O754" s="206">
        <f t="shared" si="273"/>
        <v>4.5</v>
      </c>
      <c r="P754" s="206">
        <f t="shared" si="273"/>
        <v>6</v>
      </c>
      <c r="Q754" s="159">
        <f t="shared" si="268"/>
        <v>77.699999999999989</v>
      </c>
      <c r="R754" s="159">
        <v>89</v>
      </c>
      <c r="S754" s="252">
        <f t="shared" si="269"/>
        <v>87.303370786516837</v>
      </c>
      <c r="T754" s="159">
        <v>116.40000000000002</v>
      </c>
      <c r="U754" s="162">
        <f t="shared" si="256"/>
        <v>66.752577319587601</v>
      </c>
      <c r="V754" s="244"/>
    </row>
    <row r="755" spans="1:22" ht="13.5" customHeight="1" x14ac:dyDescent="0.2">
      <c r="A755" s="157"/>
      <c r="B755" s="146"/>
      <c r="C755" s="688"/>
      <c r="D755" s="153" t="s">
        <v>76</v>
      </c>
      <c r="E755" s="159">
        <v>0.3</v>
      </c>
      <c r="F755" s="159">
        <v>0.2</v>
      </c>
      <c r="G755" s="159">
        <v>0.2</v>
      </c>
      <c r="H755" s="159">
        <v>0.5</v>
      </c>
      <c r="I755" s="159">
        <v>0.5</v>
      </c>
      <c r="J755" s="159">
        <v>0.3</v>
      </c>
      <c r="K755" s="206">
        <v>0.7</v>
      </c>
      <c r="L755" s="206">
        <v>0.6</v>
      </c>
      <c r="M755" s="206">
        <v>0.8</v>
      </c>
      <c r="N755" s="206">
        <v>0.5</v>
      </c>
      <c r="O755" s="206">
        <v>0.4</v>
      </c>
      <c r="P755" s="206">
        <v>0.6</v>
      </c>
      <c r="Q755" s="159">
        <f t="shared" si="268"/>
        <v>5.6000000000000005</v>
      </c>
      <c r="R755" s="159">
        <v>4.0999999999999996</v>
      </c>
      <c r="S755" s="252">
        <f t="shared" si="269"/>
        <v>136.58536585365857</v>
      </c>
      <c r="T755" s="159">
        <v>8.3000000000000007</v>
      </c>
      <c r="U755" s="162">
        <f t="shared" si="256"/>
        <v>67.46987951807229</v>
      </c>
      <c r="V755" s="244"/>
    </row>
    <row r="756" spans="1:22" ht="13.5" customHeight="1" thickBot="1" x14ac:dyDescent="0.25">
      <c r="A756" s="157"/>
      <c r="B756" s="146"/>
      <c r="C756" s="689"/>
      <c r="D756" s="155" t="s">
        <v>77</v>
      </c>
      <c r="E756" s="160">
        <v>0.7</v>
      </c>
      <c r="F756" s="160">
        <v>0.7</v>
      </c>
      <c r="G756" s="160">
        <v>0.7</v>
      </c>
      <c r="H756" s="160">
        <v>1.4</v>
      </c>
      <c r="I756" s="160">
        <v>1.6</v>
      </c>
      <c r="J756" s="160">
        <v>1.2</v>
      </c>
      <c r="K756" s="207">
        <v>1.3</v>
      </c>
      <c r="L756" s="207">
        <v>1.1000000000000001</v>
      </c>
      <c r="M756" s="207">
        <v>1.7</v>
      </c>
      <c r="N756" s="207">
        <v>1.1000000000000001</v>
      </c>
      <c r="O756" s="207">
        <v>1</v>
      </c>
      <c r="P756" s="207">
        <v>1</v>
      </c>
      <c r="Q756" s="160">
        <f t="shared" si="268"/>
        <v>13.499999999999998</v>
      </c>
      <c r="R756" s="160">
        <v>10.8</v>
      </c>
      <c r="S756" s="327">
        <f t="shared" si="269"/>
        <v>124.99999999999997</v>
      </c>
      <c r="T756" s="160">
        <v>18.100000000000001</v>
      </c>
      <c r="U756" s="168">
        <f t="shared" si="256"/>
        <v>74.585635359116012</v>
      </c>
      <c r="V756" s="244"/>
    </row>
    <row r="757" spans="1:22" ht="13.5" customHeight="1" x14ac:dyDescent="0.2">
      <c r="A757" s="157"/>
      <c r="B757" s="146"/>
      <c r="C757" s="687" t="s">
        <v>172</v>
      </c>
      <c r="D757" s="151" t="s">
        <v>72</v>
      </c>
      <c r="E757" s="158">
        <v>19.399999999999999</v>
      </c>
      <c r="F757" s="158">
        <v>26.2</v>
      </c>
      <c r="G757" s="158">
        <v>27.3</v>
      </c>
      <c r="H757" s="158">
        <v>52.8</v>
      </c>
      <c r="I757" s="158">
        <v>60.1</v>
      </c>
      <c r="J757" s="158">
        <v>36.200000000000003</v>
      </c>
      <c r="K757" s="199">
        <v>29.8</v>
      </c>
      <c r="L757" s="199">
        <v>16.2</v>
      </c>
      <c r="M757" s="199">
        <v>12.3</v>
      </c>
      <c r="N757" s="199">
        <v>10.8</v>
      </c>
      <c r="O757" s="199">
        <v>8.6999999999999993</v>
      </c>
      <c r="P757" s="199">
        <v>13.3</v>
      </c>
      <c r="Q757" s="158">
        <f t="shared" si="268"/>
        <v>313.10000000000002</v>
      </c>
      <c r="R757" s="158">
        <v>313.29999999999995</v>
      </c>
      <c r="S757" s="251">
        <f t="shared" si="269"/>
        <v>99.936163421640629</v>
      </c>
      <c r="T757" s="158">
        <v>435.40000000000009</v>
      </c>
      <c r="U757" s="167">
        <f t="shared" si="256"/>
        <v>71.910886541111608</v>
      </c>
      <c r="V757" s="244"/>
    </row>
    <row r="758" spans="1:22" ht="13.5" customHeight="1" x14ac:dyDescent="0.2">
      <c r="A758" s="157"/>
      <c r="B758" s="146"/>
      <c r="C758" s="688"/>
      <c r="D758" s="153" t="s">
        <v>73</v>
      </c>
      <c r="E758" s="159">
        <v>3.8</v>
      </c>
      <c r="F758" s="159">
        <v>5.0999999999999996</v>
      </c>
      <c r="G758" s="159">
        <v>6.1</v>
      </c>
      <c r="H758" s="159">
        <v>11.8</v>
      </c>
      <c r="I758" s="159">
        <v>13.6</v>
      </c>
      <c r="J758" s="159">
        <v>8.4</v>
      </c>
      <c r="K758" s="200">
        <v>6.1</v>
      </c>
      <c r="L758" s="200">
        <v>3.2</v>
      </c>
      <c r="M758" s="200">
        <v>2.5</v>
      </c>
      <c r="N758" s="200">
        <v>8.6999999999999993</v>
      </c>
      <c r="O758" s="200">
        <v>1.7</v>
      </c>
      <c r="P758" s="200">
        <v>2.6</v>
      </c>
      <c r="Q758" s="159">
        <f t="shared" si="268"/>
        <v>73.599999999999994</v>
      </c>
      <c r="R758" s="159">
        <v>65.3</v>
      </c>
      <c r="S758" s="252">
        <f t="shared" si="269"/>
        <v>112.71056661562019</v>
      </c>
      <c r="T758" s="159">
        <v>92.399999999999991</v>
      </c>
      <c r="U758" s="162">
        <f t="shared" si="256"/>
        <v>79.65367965367966</v>
      </c>
      <c r="V758" s="244"/>
    </row>
    <row r="759" spans="1:22" ht="13.5" customHeight="1" x14ac:dyDescent="0.2">
      <c r="A759" s="157"/>
      <c r="B759" s="146"/>
      <c r="C759" s="688"/>
      <c r="D759" s="153" t="s">
        <v>74</v>
      </c>
      <c r="E759" s="159">
        <f t="shared" ref="E759:P759" si="274">+E757-E758</f>
        <v>15.599999999999998</v>
      </c>
      <c r="F759" s="159">
        <f t="shared" si="274"/>
        <v>21.1</v>
      </c>
      <c r="G759" s="159">
        <f t="shared" si="274"/>
        <v>21.200000000000003</v>
      </c>
      <c r="H759" s="159">
        <f t="shared" si="274"/>
        <v>41</v>
      </c>
      <c r="I759" s="159">
        <f t="shared" si="274"/>
        <v>46.5</v>
      </c>
      <c r="J759" s="159">
        <f t="shared" si="274"/>
        <v>27.800000000000004</v>
      </c>
      <c r="K759" s="200">
        <f t="shared" si="274"/>
        <v>23.700000000000003</v>
      </c>
      <c r="L759" s="200">
        <f t="shared" si="274"/>
        <v>13</v>
      </c>
      <c r="M759" s="200">
        <f t="shared" si="274"/>
        <v>9.8000000000000007</v>
      </c>
      <c r="N759" s="200">
        <f t="shared" si="274"/>
        <v>2.1000000000000014</v>
      </c>
      <c r="O759" s="200">
        <f t="shared" si="274"/>
        <v>6.9999999999999991</v>
      </c>
      <c r="P759" s="200">
        <f t="shared" si="274"/>
        <v>10.700000000000001</v>
      </c>
      <c r="Q759" s="159">
        <f t="shared" si="268"/>
        <v>239.50000000000003</v>
      </c>
      <c r="R759" s="159">
        <v>248.00000000000003</v>
      </c>
      <c r="S759" s="252">
        <f t="shared" si="269"/>
        <v>96.572580645161281</v>
      </c>
      <c r="T759" s="159">
        <v>343.00000000000006</v>
      </c>
      <c r="U759" s="162">
        <f t="shared" si="256"/>
        <v>69.825072886297363</v>
      </c>
      <c r="V759" s="244"/>
    </row>
    <row r="760" spans="1:22" ht="13.5" customHeight="1" x14ac:dyDescent="0.2">
      <c r="A760" s="157"/>
      <c r="B760" s="146"/>
      <c r="C760" s="688"/>
      <c r="D760" s="153" t="s">
        <v>75</v>
      </c>
      <c r="E760" s="159">
        <f t="shared" ref="E760:P760" si="275">+E757-E761</f>
        <v>19</v>
      </c>
      <c r="F760" s="159">
        <f t="shared" si="275"/>
        <v>25.4</v>
      </c>
      <c r="G760" s="159">
        <f t="shared" si="275"/>
        <v>25.7</v>
      </c>
      <c r="H760" s="159">
        <f t="shared" si="275"/>
        <v>50</v>
      </c>
      <c r="I760" s="159">
        <f t="shared" si="275"/>
        <v>56.300000000000004</v>
      </c>
      <c r="J760" s="159">
        <f t="shared" si="275"/>
        <v>33.900000000000006</v>
      </c>
      <c r="K760" s="200">
        <f t="shared" si="275"/>
        <v>28.5</v>
      </c>
      <c r="L760" s="200">
        <f t="shared" si="275"/>
        <v>15.6</v>
      </c>
      <c r="M760" s="200">
        <f t="shared" si="275"/>
        <v>10.700000000000001</v>
      </c>
      <c r="N760" s="200">
        <f t="shared" si="275"/>
        <v>10.100000000000001</v>
      </c>
      <c r="O760" s="200">
        <f t="shared" si="275"/>
        <v>8.1</v>
      </c>
      <c r="P760" s="200">
        <f t="shared" si="275"/>
        <v>12.700000000000001</v>
      </c>
      <c r="Q760" s="159">
        <f t="shared" si="268"/>
        <v>296.00000000000006</v>
      </c>
      <c r="R760" s="159">
        <v>300.59999999999997</v>
      </c>
      <c r="S760" s="252">
        <f t="shared" si="269"/>
        <v>98.469727212242205</v>
      </c>
      <c r="T760" s="159">
        <v>418.1</v>
      </c>
      <c r="U760" s="162">
        <f t="shared" si="256"/>
        <v>70.796460176991161</v>
      </c>
      <c r="V760" s="244"/>
    </row>
    <row r="761" spans="1:22" ht="13.5" customHeight="1" x14ac:dyDescent="0.2">
      <c r="A761" s="157"/>
      <c r="B761" s="146"/>
      <c r="C761" s="688"/>
      <c r="D761" s="153" t="s">
        <v>76</v>
      </c>
      <c r="E761" s="159">
        <v>0.4</v>
      </c>
      <c r="F761" s="159">
        <v>0.8</v>
      </c>
      <c r="G761" s="159">
        <v>1.6</v>
      </c>
      <c r="H761" s="159">
        <v>2.8</v>
      </c>
      <c r="I761" s="159">
        <v>3.8</v>
      </c>
      <c r="J761" s="159">
        <v>2.2999999999999998</v>
      </c>
      <c r="K761" s="200">
        <v>1.3</v>
      </c>
      <c r="L761" s="200">
        <v>0.6</v>
      </c>
      <c r="M761" s="200">
        <v>1.6</v>
      </c>
      <c r="N761" s="200">
        <v>0.7</v>
      </c>
      <c r="O761" s="200">
        <v>0.6</v>
      </c>
      <c r="P761" s="200">
        <v>0.6</v>
      </c>
      <c r="Q761" s="159">
        <f t="shared" si="268"/>
        <v>17.100000000000001</v>
      </c>
      <c r="R761" s="159">
        <v>12.7</v>
      </c>
      <c r="S761" s="252">
        <f t="shared" si="269"/>
        <v>134.64566929133861</v>
      </c>
      <c r="T761" s="159">
        <v>17.299999999999997</v>
      </c>
      <c r="U761" s="162">
        <f t="shared" si="256"/>
        <v>98.843930635838177</v>
      </c>
      <c r="V761" s="244"/>
    </row>
    <row r="762" spans="1:22" ht="13.5" customHeight="1" thickBot="1" x14ac:dyDescent="0.25">
      <c r="A762" s="157"/>
      <c r="B762" s="146"/>
      <c r="C762" s="689"/>
      <c r="D762" s="155" t="s">
        <v>77</v>
      </c>
      <c r="E762" s="160">
        <v>0.4</v>
      </c>
      <c r="F762" s="160">
        <v>0.9</v>
      </c>
      <c r="G762" s="160">
        <v>1.7</v>
      </c>
      <c r="H762" s="160">
        <v>3</v>
      </c>
      <c r="I762" s="160">
        <v>4</v>
      </c>
      <c r="J762" s="160">
        <v>2.4</v>
      </c>
      <c r="K762" s="201">
        <v>1.5</v>
      </c>
      <c r="L762" s="201">
        <v>0.7</v>
      </c>
      <c r="M762" s="201">
        <v>2</v>
      </c>
      <c r="N762" s="201">
        <v>0.9</v>
      </c>
      <c r="O762" s="201">
        <v>0.7</v>
      </c>
      <c r="P762" s="201">
        <v>0.8</v>
      </c>
      <c r="Q762" s="160">
        <f t="shared" si="268"/>
        <v>19</v>
      </c>
      <c r="R762" s="160">
        <v>14.6</v>
      </c>
      <c r="S762" s="327">
        <f t="shared" si="269"/>
        <v>130.13698630136986</v>
      </c>
      <c r="T762" s="160">
        <v>19.600000000000001</v>
      </c>
      <c r="U762" s="168">
        <f t="shared" si="256"/>
        <v>96.938775510204081</v>
      </c>
      <c r="V762" s="244"/>
    </row>
    <row r="763" spans="1:22" ht="13.5" customHeight="1" x14ac:dyDescent="0.2">
      <c r="A763" s="157"/>
      <c r="B763" s="146"/>
      <c r="C763" s="687" t="s">
        <v>173</v>
      </c>
      <c r="D763" s="151" t="s">
        <v>72</v>
      </c>
      <c r="E763" s="158">
        <v>4</v>
      </c>
      <c r="F763" s="158">
        <v>4.3</v>
      </c>
      <c r="G763" s="158">
        <v>3.7</v>
      </c>
      <c r="H763" s="158">
        <v>5.8</v>
      </c>
      <c r="I763" s="158">
        <v>6.6</v>
      </c>
      <c r="J763" s="158">
        <v>5</v>
      </c>
      <c r="K763" s="199">
        <v>4.7</v>
      </c>
      <c r="L763" s="199">
        <v>3.1</v>
      </c>
      <c r="M763" s="199">
        <v>3.1</v>
      </c>
      <c r="N763" s="199">
        <v>2.1</v>
      </c>
      <c r="O763" s="199">
        <v>2.2999999999999998</v>
      </c>
      <c r="P763" s="199">
        <v>2.6</v>
      </c>
      <c r="Q763" s="158">
        <f t="shared" si="268"/>
        <v>47.300000000000004</v>
      </c>
      <c r="R763" s="158">
        <v>51.000000000000007</v>
      </c>
      <c r="S763" s="251">
        <f t="shared" si="269"/>
        <v>92.745098039215677</v>
      </c>
      <c r="T763" s="158">
        <v>59.9</v>
      </c>
      <c r="U763" s="167">
        <f t="shared" si="256"/>
        <v>78.964941569282146</v>
      </c>
      <c r="V763" s="244"/>
    </row>
    <row r="764" spans="1:22" ht="13.5" customHeight="1" x14ac:dyDescent="0.2">
      <c r="A764" s="157"/>
      <c r="B764" s="146"/>
      <c r="C764" s="688"/>
      <c r="D764" s="153" t="s">
        <v>73</v>
      </c>
      <c r="E764" s="159">
        <v>0.1</v>
      </c>
      <c r="F764" s="159">
        <v>0.1</v>
      </c>
      <c r="G764" s="159">
        <v>0.2</v>
      </c>
      <c r="H764" s="159">
        <v>1.2</v>
      </c>
      <c r="I764" s="159">
        <v>1.3</v>
      </c>
      <c r="J764" s="159">
        <v>0.8</v>
      </c>
      <c r="K764" s="200">
        <v>0.5</v>
      </c>
      <c r="L764" s="200">
        <v>0.5</v>
      </c>
      <c r="M764" s="200">
        <v>0.5</v>
      </c>
      <c r="N764" s="200">
        <v>0.2</v>
      </c>
      <c r="O764" s="200">
        <v>0.2</v>
      </c>
      <c r="P764" s="200">
        <v>0.2</v>
      </c>
      <c r="Q764" s="159">
        <f t="shared" si="268"/>
        <v>5.8000000000000007</v>
      </c>
      <c r="R764" s="159">
        <v>4.9999999999999991</v>
      </c>
      <c r="S764" s="252">
        <f t="shared" si="269"/>
        <v>116.00000000000004</v>
      </c>
      <c r="T764" s="159">
        <v>6.7</v>
      </c>
      <c r="U764" s="162">
        <f t="shared" si="256"/>
        <v>86.567164179104481</v>
      </c>
      <c r="V764" s="244"/>
    </row>
    <row r="765" spans="1:22" ht="13.5" customHeight="1" x14ac:dyDescent="0.2">
      <c r="A765" s="157"/>
      <c r="B765" s="146"/>
      <c r="C765" s="688"/>
      <c r="D765" s="153" t="s">
        <v>74</v>
      </c>
      <c r="E765" s="159">
        <f t="shared" ref="E765:P765" si="276">+E763-E764</f>
        <v>3.9</v>
      </c>
      <c r="F765" s="159">
        <f t="shared" si="276"/>
        <v>4.2</v>
      </c>
      <c r="G765" s="159">
        <f t="shared" si="276"/>
        <v>3.5</v>
      </c>
      <c r="H765" s="159">
        <f t="shared" si="276"/>
        <v>4.5999999999999996</v>
      </c>
      <c r="I765" s="159">
        <f t="shared" si="276"/>
        <v>5.3</v>
      </c>
      <c r="J765" s="159">
        <f t="shared" si="276"/>
        <v>4.2</v>
      </c>
      <c r="K765" s="200">
        <f t="shared" si="276"/>
        <v>4.2</v>
      </c>
      <c r="L765" s="200">
        <f t="shared" si="276"/>
        <v>2.6</v>
      </c>
      <c r="M765" s="200">
        <f t="shared" si="276"/>
        <v>2.6</v>
      </c>
      <c r="N765" s="200">
        <f t="shared" si="276"/>
        <v>1.9000000000000001</v>
      </c>
      <c r="O765" s="200">
        <f t="shared" si="276"/>
        <v>2.0999999999999996</v>
      </c>
      <c r="P765" s="200">
        <f t="shared" si="276"/>
        <v>2.4</v>
      </c>
      <c r="Q765" s="159">
        <f t="shared" si="268"/>
        <v>41.5</v>
      </c>
      <c r="R765" s="159">
        <v>46.000000000000007</v>
      </c>
      <c r="S765" s="252">
        <f t="shared" si="269"/>
        <v>90.217391304347814</v>
      </c>
      <c r="T765" s="159">
        <v>53.20000000000001</v>
      </c>
      <c r="U765" s="162">
        <f t="shared" si="256"/>
        <v>78.007518796992471</v>
      </c>
      <c r="V765" s="244"/>
    </row>
    <row r="766" spans="1:22" ht="13.5" customHeight="1" x14ac:dyDescent="0.2">
      <c r="A766" s="157"/>
      <c r="B766" s="146"/>
      <c r="C766" s="688"/>
      <c r="D766" s="153" t="s">
        <v>75</v>
      </c>
      <c r="E766" s="159">
        <f t="shared" ref="E766:P766" si="277">+E763-E767</f>
        <v>3.7</v>
      </c>
      <c r="F766" s="159">
        <f t="shared" si="277"/>
        <v>4</v>
      </c>
      <c r="G766" s="159">
        <f t="shared" si="277"/>
        <v>3.4000000000000004</v>
      </c>
      <c r="H766" s="159">
        <f t="shared" si="277"/>
        <v>5.3</v>
      </c>
      <c r="I766" s="159">
        <f t="shared" si="277"/>
        <v>6</v>
      </c>
      <c r="J766" s="159">
        <f t="shared" si="277"/>
        <v>4.5999999999999996</v>
      </c>
      <c r="K766" s="200">
        <f t="shared" si="277"/>
        <v>4.2</v>
      </c>
      <c r="L766" s="200">
        <f t="shared" si="277"/>
        <v>2.7</v>
      </c>
      <c r="M766" s="200">
        <f t="shared" si="277"/>
        <v>2.7</v>
      </c>
      <c r="N766" s="200">
        <f t="shared" si="277"/>
        <v>1.9000000000000001</v>
      </c>
      <c r="O766" s="200">
        <f t="shared" si="277"/>
        <v>2.0999999999999996</v>
      </c>
      <c r="P766" s="200">
        <f t="shared" si="277"/>
        <v>2.5</v>
      </c>
      <c r="Q766" s="159">
        <f t="shared" si="268"/>
        <v>43.1</v>
      </c>
      <c r="R766" s="159">
        <v>46.899999999999991</v>
      </c>
      <c r="S766" s="252">
        <f t="shared" si="269"/>
        <v>91.897654584221769</v>
      </c>
      <c r="T766" s="159">
        <v>55.300000000000004</v>
      </c>
      <c r="U766" s="162">
        <f t="shared" si="256"/>
        <v>77.938517179023506</v>
      </c>
      <c r="V766" s="244"/>
    </row>
    <row r="767" spans="1:22" ht="13.5" customHeight="1" x14ac:dyDescent="0.2">
      <c r="A767" s="157"/>
      <c r="B767" s="146"/>
      <c r="C767" s="688"/>
      <c r="D767" s="153" t="s">
        <v>76</v>
      </c>
      <c r="E767" s="159">
        <v>0.3</v>
      </c>
      <c r="F767" s="159">
        <v>0.3</v>
      </c>
      <c r="G767" s="159">
        <v>0.3</v>
      </c>
      <c r="H767" s="159">
        <v>0.5</v>
      </c>
      <c r="I767" s="159">
        <v>0.6</v>
      </c>
      <c r="J767" s="159">
        <v>0.4</v>
      </c>
      <c r="K767" s="200">
        <v>0.5</v>
      </c>
      <c r="L767" s="200">
        <v>0.4</v>
      </c>
      <c r="M767" s="200">
        <v>0.4</v>
      </c>
      <c r="N767" s="200">
        <v>0.2</v>
      </c>
      <c r="O767" s="200">
        <v>0.2</v>
      </c>
      <c r="P767" s="200">
        <v>0.1</v>
      </c>
      <c r="Q767" s="159">
        <f t="shared" si="268"/>
        <v>4.1999999999999993</v>
      </c>
      <c r="R767" s="159">
        <v>4.0999999999999996</v>
      </c>
      <c r="S767" s="252">
        <f t="shared" si="269"/>
        <v>102.4390243902439</v>
      </c>
      <c r="T767" s="159">
        <v>4.5999999999999996</v>
      </c>
      <c r="U767" s="162">
        <f t="shared" si="256"/>
        <v>91.304347826086953</v>
      </c>
      <c r="V767" s="244"/>
    </row>
    <row r="768" spans="1:22" ht="13.5" customHeight="1" thickBot="1" x14ac:dyDescent="0.25">
      <c r="A768" s="157"/>
      <c r="B768" s="146"/>
      <c r="C768" s="689"/>
      <c r="D768" s="155" t="s">
        <v>77</v>
      </c>
      <c r="E768" s="160">
        <v>0.6</v>
      </c>
      <c r="F768" s="160">
        <v>0.6</v>
      </c>
      <c r="G768" s="160">
        <v>0.9</v>
      </c>
      <c r="H768" s="160">
        <v>1.2</v>
      </c>
      <c r="I768" s="160">
        <v>1.2</v>
      </c>
      <c r="J768" s="160">
        <v>1.3</v>
      </c>
      <c r="K768" s="201">
        <v>1</v>
      </c>
      <c r="L768" s="201">
        <v>1.5</v>
      </c>
      <c r="M768" s="201">
        <v>1.5</v>
      </c>
      <c r="N768" s="201">
        <v>0.4</v>
      </c>
      <c r="O768" s="201">
        <v>0.5</v>
      </c>
      <c r="P768" s="201">
        <v>0.3</v>
      </c>
      <c r="Q768" s="160">
        <f t="shared" si="268"/>
        <v>11.000000000000002</v>
      </c>
      <c r="R768" s="160">
        <v>9.6000000000000014</v>
      </c>
      <c r="S768" s="327">
        <f t="shared" si="269"/>
        <v>114.58333333333333</v>
      </c>
      <c r="T768" s="160">
        <v>10.200000000000001</v>
      </c>
      <c r="U768" s="168">
        <f t="shared" si="256"/>
        <v>107.84313725490198</v>
      </c>
      <c r="V768" s="244"/>
    </row>
    <row r="769" spans="1:22" ht="13.5" customHeight="1" x14ac:dyDescent="0.2">
      <c r="A769" s="157"/>
      <c r="B769" s="146"/>
      <c r="C769" s="687" t="s">
        <v>174</v>
      </c>
      <c r="D769" s="151" t="s">
        <v>72</v>
      </c>
      <c r="E769" s="158">
        <v>5.4</v>
      </c>
      <c r="F769" s="158">
        <v>7.4</v>
      </c>
      <c r="G769" s="158">
        <v>6.2</v>
      </c>
      <c r="H769" s="158">
        <v>11.5</v>
      </c>
      <c r="I769" s="158">
        <v>13.7</v>
      </c>
      <c r="J769" s="158">
        <v>10.1</v>
      </c>
      <c r="K769" s="199">
        <v>8.6</v>
      </c>
      <c r="L769" s="199">
        <v>5.6</v>
      </c>
      <c r="M769" s="199">
        <v>4.3</v>
      </c>
      <c r="N769" s="199">
        <v>3.3</v>
      </c>
      <c r="O769" s="199">
        <v>3</v>
      </c>
      <c r="P769" s="199">
        <v>4.3</v>
      </c>
      <c r="Q769" s="158">
        <f t="shared" si="268"/>
        <v>83.399999999999991</v>
      </c>
      <c r="R769" s="158">
        <v>79.800000000000011</v>
      </c>
      <c r="S769" s="251">
        <f t="shared" si="269"/>
        <v>104.51127819548869</v>
      </c>
      <c r="T769" s="158">
        <v>96.90000000000002</v>
      </c>
      <c r="U769" s="167">
        <f t="shared" si="256"/>
        <v>86.068111455108337</v>
      </c>
      <c r="V769" s="244"/>
    </row>
    <row r="770" spans="1:22" ht="13.5" customHeight="1" x14ac:dyDescent="0.2">
      <c r="A770" s="157"/>
      <c r="B770" s="146"/>
      <c r="C770" s="688"/>
      <c r="D770" s="153" t="s">
        <v>73</v>
      </c>
      <c r="E770" s="159">
        <v>0.2</v>
      </c>
      <c r="F770" s="159">
        <v>0.4</v>
      </c>
      <c r="G770" s="159">
        <v>0.3</v>
      </c>
      <c r="H770" s="159">
        <v>0.5</v>
      </c>
      <c r="I770" s="159">
        <v>0.7</v>
      </c>
      <c r="J770" s="159">
        <v>0.5</v>
      </c>
      <c r="K770" s="200">
        <v>0.4</v>
      </c>
      <c r="L770" s="200">
        <v>0.3</v>
      </c>
      <c r="M770" s="200">
        <v>0.2</v>
      </c>
      <c r="N770" s="200">
        <v>0.2</v>
      </c>
      <c r="O770" s="200">
        <v>0.2</v>
      </c>
      <c r="P770" s="200">
        <v>0.2</v>
      </c>
      <c r="Q770" s="159">
        <f t="shared" si="268"/>
        <v>4.1000000000000005</v>
      </c>
      <c r="R770" s="159">
        <v>3.9000000000000008</v>
      </c>
      <c r="S770" s="252">
        <f t="shared" si="269"/>
        <v>105.12820512820511</v>
      </c>
      <c r="T770" s="159">
        <v>5.0000000000000009</v>
      </c>
      <c r="U770" s="162">
        <f t="shared" si="256"/>
        <v>82</v>
      </c>
      <c r="V770" s="244"/>
    </row>
    <row r="771" spans="1:22" ht="13.5" customHeight="1" x14ac:dyDescent="0.2">
      <c r="A771" s="157"/>
      <c r="B771" s="146"/>
      <c r="C771" s="688"/>
      <c r="D771" s="153" t="s">
        <v>74</v>
      </c>
      <c r="E771" s="159">
        <f t="shared" ref="E771:P771" si="278">+E769-E770</f>
        <v>5.2</v>
      </c>
      <c r="F771" s="159">
        <f t="shared" si="278"/>
        <v>7</v>
      </c>
      <c r="G771" s="159">
        <f t="shared" si="278"/>
        <v>5.9</v>
      </c>
      <c r="H771" s="159">
        <f t="shared" si="278"/>
        <v>11</v>
      </c>
      <c r="I771" s="159">
        <f t="shared" si="278"/>
        <v>13</v>
      </c>
      <c r="J771" s="159">
        <f t="shared" si="278"/>
        <v>9.6</v>
      </c>
      <c r="K771" s="200">
        <f t="shared" si="278"/>
        <v>8.1999999999999993</v>
      </c>
      <c r="L771" s="200">
        <f t="shared" si="278"/>
        <v>5.3</v>
      </c>
      <c r="M771" s="200">
        <f t="shared" si="278"/>
        <v>4.0999999999999996</v>
      </c>
      <c r="N771" s="200">
        <f t="shared" si="278"/>
        <v>3.0999999999999996</v>
      </c>
      <c r="O771" s="200">
        <f t="shared" si="278"/>
        <v>2.8</v>
      </c>
      <c r="P771" s="200">
        <f t="shared" si="278"/>
        <v>4.0999999999999996</v>
      </c>
      <c r="Q771" s="159">
        <f t="shared" si="268"/>
        <v>79.299999999999983</v>
      </c>
      <c r="R771" s="159">
        <v>75.899999999999991</v>
      </c>
      <c r="S771" s="252">
        <f t="shared" si="269"/>
        <v>104.47957839262185</v>
      </c>
      <c r="T771" s="159">
        <v>91.899999999999991</v>
      </c>
      <c r="U771" s="162">
        <f t="shared" si="256"/>
        <v>86.289445048966257</v>
      </c>
      <c r="V771" s="244"/>
    </row>
    <row r="772" spans="1:22" ht="13.5" customHeight="1" x14ac:dyDescent="0.2">
      <c r="A772" s="157"/>
      <c r="B772" s="146"/>
      <c r="C772" s="688"/>
      <c r="D772" s="153" t="s">
        <v>75</v>
      </c>
      <c r="E772" s="159">
        <f t="shared" ref="E772:P772" si="279">+E769-E773</f>
        <v>5.2</v>
      </c>
      <c r="F772" s="159">
        <f t="shared" si="279"/>
        <v>7.1000000000000005</v>
      </c>
      <c r="G772" s="159">
        <f t="shared" si="279"/>
        <v>5.9</v>
      </c>
      <c r="H772" s="159">
        <f t="shared" si="279"/>
        <v>10.5</v>
      </c>
      <c r="I772" s="159">
        <f t="shared" si="279"/>
        <v>12.399999999999999</v>
      </c>
      <c r="J772" s="159">
        <f t="shared" si="279"/>
        <v>9</v>
      </c>
      <c r="K772" s="200">
        <f t="shared" si="279"/>
        <v>8.1999999999999993</v>
      </c>
      <c r="L772" s="200">
        <f t="shared" si="279"/>
        <v>5.3</v>
      </c>
      <c r="M772" s="200">
        <f t="shared" si="279"/>
        <v>4.0999999999999996</v>
      </c>
      <c r="N772" s="200">
        <f t="shared" si="279"/>
        <v>3.0999999999999996</v>
      </c>
      <c r="O772" s="200">
        <f t="shared" si="279"/>
        <v>2.8</v>
      </c>
      <c r="P772" s="200">
        <f t="shared" si="279"/>
        <v>4</v>
      </c>
      <c r="Q772" s="159">
        <f t="shared" si="268"/>
        <v>77.59999999999998</v>
      </c>
      <c r="R772" s="159">
        <v>75.7</v>
      </c>
      <c r="S772" s="252">
        <f t="shared" si="269"/>
        <v>102.50990752972255</v>
      </c>
      <c r="T772" s="159">
        <v>88.9</v>
      </c>
      <c r="U772" s="162">
        <f t="shared" si="256"/>
        <v>87.28908886389199</v>
      </c>
      <c r="V772" s="244"/>
    </row>
    <row r="773" spans="1:22" ht="13.5" customHeight="1" x14ac:dyDescent="0.2">
      <c r="A773" s="157"/>
      <c r="B773" s="161"/>
      <c r="C773" s="688"/>
      <c r="D773" s="153" t="s">
        <v>76</v>
      </c>
      <c r="E773" s="159">
        <v>0.2</v>
      </c>
      <c r="F773" s="159">
        <v>0.3</v>
      </c>
      <c r="G773" s="159">
        <v>0.3</v>
      </c>
      <c r="H773" s="159">
        <v>1</v>
      </c>
      <c r="I773" s="159">
        <v>1.3</v>
      </c>
      <c r="J773" s="159">
        <v>1.1000000000000001</v>
      </c>
      <c r="K773" s="200">
        <v>0.4</v>
      </c>
      <c r="L773" s="200">
        <v>0.3</v>
      </c>
      <c r="M773" s="200">
        <v>0.2</v>
      </c>
      <c r="N773" s="200">
        <v>0.2</v>
      </c>
      <c r="O773" s="200">
        <v>0.2</v>
      </c>
      <c r="P773" s="200">
        <v>0.3</v>
      </c>
      <c r="Q773" s="159">
        <f t="shared" si="268"/>
        <v>5.8000000000000007</v>
      </c>
      <c r="R773" s="159">
        <v>4.0999999999999996</v>
      </c>
      <c r="S773" s="252">
        <f t="shared" si="269"/>
        <v>141.46341463414637</v>
      </c>
      <c r="T773" s="159">
        <v>8</v>
      </c>
      <c r="U773" s="162">
        <f t="shared" ref="U773:U836" si="280">IF(Q773=0,"－",Q773/T773*100)</f>
        <v>72.500000000000014</v>
      </c>
      <c r="V773" s="244"/>
    </row>
    <row r="774" spans="1:22" ht="13.5" customHeight="1" thickBot="1" x14ac:dyDescent="0.25">
      <c r="A774" s="157"/>
      <c r="B774" s="161"/>
      <c r="C774" s="689"/>
      <c r="D774" s="155" t="s">
        <v>77</v>
      </c>
      <c r="E774" s="160">
        <v>0.3</v>
      </c>
      <c r="F774" s="160">
        <v>0.5</v>
      </c>
      <c r="G774" s="160">
        <v>0.8</v>
      </c>
      <c r="H774" s="160">
        <v>1.6</v>
      </c>
      <c r="I774" s="160">
        <v>1.8</v>
      </c>
      <c r="J774" s="160">
        <v>1.5</v>
      </c>
      <c r="K774" s="201">
        <v>0.9</v>
      </c>
      <c r="L774" s="201">
        <v>0.9</v>
      </c>
      <c r="M774" s="201">
        <v>0.9</v>
      </c>
      <c r="N774" s="201">
        <v>0.6</v>
      </c>
      <c r="O774" s="201">
        <v>0.7</v>
      </c>
      <c r="P774" s="201">
        <v>0.5</v>
      </c>
      <c r="Q774" s="160">
        <f t="shared" si="268"/>
        <v>11</v>
      </c>
      <c r="R774" s="160">
        <v>7.2</v>
      </c>
      <c r="S774" s="327">
        <f t="shared" si="269"/>
        <v>152.77777777777777</v>
      </c>
      <c r="T774" s="160">
        <v>9.1</v>
      </c>
      <c r="U774" s="168">
        <f>IF(Q774=0,"－",Q774/T774*100)</f>
        <v>120.87912087912089</v>
      </c>
      <c r="V774" s="244"/>
    </row>
    <row r="775" spans="1:22" ht="13.5" customHeight="1" x14ac:dyDescent="0.2">
      <c r="A775" s="157"/>
      <c r="B775" s="161"/>
      <c r="C775" s="687" t="s">
        <v>141</v>
      </c>
      <c r="D775" s="151" t="s">
        <v>72</v>
      </c>
      <c r="E775" s="158">
        <v>3.5</v>
      </c>
      <c r="F775" s="158">
        <v>9.8000000000000007</v>
      </c>
      <c r="G775" s="158">
        <v>11</v>
      </c>
      <c r="H775" s="158">
        <v>22.4</v>
      </c>
      <c r="I775" s="158">
        <v>27.1</v>
      </c>
      <c r="J775" s="158">
        <v>23.7</v>
      </c>
      <c r="K775" s="199">
        <v>16.899999999999999</v>
      </c>
      <c r="L775" s="199">
        <v>6</v>
      </c>
      <c r="M775" s="199">
        <v>3.9</v>
      </c>
      <c r="N775" s="199">
        <v>6.7</v>
      </c>
      <c r="O775" s="199">
        <v>7.2</v>
      </c>
      <c r="P775" s="199">
        <v>6.3</v>
      </c>
      <c r="Q775" s="158">
        <f t="shared" si="268"/>
        <v>144.5</v>
      </c>
      <c r="R775" s="158">
        <v>148.09999999999997</v>
      </c>
      <c r="S775" s="251">
        <f t="shared" si="269"/>
        <v>97.569209993247824</v>
      </c>
      <c r="T775" s="158">
        <v>173.3</v>
      </c>
      <c r="U775" s="167">
        <f t="shared" si="280"/>
        <v>83.38141950375072</v>
      </c>
      <c r="V775" s="244"/>
    </row>
    <row r="776" spans="1:22" ht="13.5" customHeight="1" x14ac:dyDescent="0.2">
      <c r="A776" s="157"/>
      <c r="B776" s="161"/>
      <c r="C776" s="688"/>
      <c r="D776" s="153" t="s">
        <v>73</v>
      </c>
      <c r="E776" s="159">
        <v>0.4</v>
      </c>
      <c r="F776" s="159">
        <v>1.1000000000000001</v>
      </c>
      <c r="G776" s="159">
        <v>1.2</v>
      </c>
      <c r="H776" s="159">
        <v>1.8</v>
      </c>
      <c r="I776" s="159">
        <v>2.2000000000000002</v>
      </c>
      <c r="J776" s="159">
        <v>1.9</v>
      </c>
      <c r="K776" s="200">
        <v>1.6</v>
      </c>
      <c r="L776" s="200">
        <v>0.6</v>
      </c>
      <c r="M776" s="200">
        <v>0.3</v>
      </c>
      <c r="N776" s="200">
        <v>0.5</v>
      </c>
      <c r="O776" s="200">
        <v>0.6</v>
      </c>
      <c r="P776" s="200">
        <v>0.5</v>
      </c>
      <c r="Q776" s="159">
        <f t="shared" si="268"/>
        <v>12.7</v>
      </c>
      <c r="R776" s="159">
        <v>12.900000000000002</v>
      </c>
      <c r="S776" s="252">
        <f t="shared" si="269"/>
        <v>98.449612403100744</v>
      </c>
      <c r="T776" s="159">
        <v>15</v>
      </c>
      <c r="U776" s="162">
        <f t="shared" si="280"/>
        <v>84.666666666666657</v>
      </c>
      <c r="V776" s="244"/>
    </row>
    <row r="777" spans="1:22" ht="13.5" customHeight="1" x14ac:dyDescent="0.2">
      <c r="A777" s="157"/>
      <c r="B777" s="161"/>
      <c r="C777" s="688"/>
      <c r="D777" s="153" t="s">
        <v>74</v>
      </c>
      <c r="E777" s="159">
        <f t="shared" ref="E777:P777" si="281">+E775-E776</f>
        <v>3.1</v>
      </c>
      <c r="F777" s="159">
        <f t="shared" si="281"/>
        <v>8.7000000000000011</v>
      </c>
      <c r="G777" s="159">
        <f t="shared" si="281"/>
        <v>9.8000000000000007</v>
      </c>
      <c r="H777" s="159">
        <f t="shared" si="281"/>
        <v>20.599999999999998</v>
      </c>
      <c r="I777" s="159">
        <f t="shared" si="281"/>
        <v>24.900000000000002</v>
      </c>
      <c r="J777" s="159">
        <f t="shared" si="281"/>
        <v>21.8</v>
      </c>
      <c r="K777" s="200">
        <f t="shared" si="281"/>
        <v>15.299999999999999</v>
      </c>
      <c r="L777" s="200">
        <f t="shared" si="281"/>
        <v>5.4</v>
      </c>
      <c r="M777" s="200">
        <f t="shared" si="281"/>
        <v>3.6</v>
      </c>
      <c r="N777" s="200">
        <f t="shared" si="281"/>
        <v>6.2</v>
      </c>
      <c r="O777" s="200">
        <f t="shared" si="281"/>
        <v>6.6000000000000005</v>
      </c>
      <c r="P777" s="200">
        <f t="shared" si="281"/>
        <v>5.8</v>
      </c>
      <c r="Q777" s="159">
        <f t="shared" si="268"/>
        <v>131.80000000000001</v>
      </c>
      <c r="R777" s="159">
        <v>135.19999999999999</v>
      </c>
      <c r="S777" s="252">
        <f t="shared" si="269"/>
        <v>97.485207100591737</v>
      </c>
      <c r="T777" s="159">
        <v>158.30000000000001</v>
      </c>
      <c r="U777" s="162">
        <f t="shared" si="280"/>
        <v>83.259633607075173</v>
      </c>
      <c r="V777" s="244"/>
    </row>
    <row r="778" spans="1:22" ht="13.5" customHeight="1" x14ac:dyDescent="0.2">
      <c r="A778" s="157"/>
      <c r="B778" s="161"/>
      <c r="C778" s="688"/>
      <c r="D778" s="153" t="s">
        <v>75</v>
      </c>
      <c r="E778" s="159">
        <f t="shared" ref="E778:P778" si="282">+E775-E779</f>
        <v>3.5</v>
      </c>
      <c r="F778" s="159">
        <f t="shared" si="282"/>
        <v>9.5</v>
      </c>
      <c r="G778" s="159">
        <f t="shared" si="282"/>
        <v>9.4</v>
      </c>
      <c r="H778" s="159">
        <f t="shared" si="282"/>
        <v>18.299999999999997</v>
      </c>
      <c r="I778" s="159">
        <f t="shared" si="282"/>
        <v>22.5</v>
      </c>
      <c r="J778" s="159">
        <f t="shared" si="282"/>
        <v>19</v>
      </c>
      <c r="K778" s="200">
        <f t="shared" si="282"/>
        <v>16.2</v>
      </c>
      <c r="L778" s="200">
        <f t="shared" si="282"/>
        <v>5.7</v>
      </c>
      <c r="M778" s="200">
        <f t="shared" si="282"/>
        <v>3.9</v>
      </c>
      <c r="N778" s="200">
        <f t="shared" si="282"/>
        <v>6.5</v>
      </c>
      <c r="O778" s="200">
        <f t="shared" si="282"/>
        <v>7</v>
      </c>
      <c r="P778" s="200">
        <f t="shared" si="282"/>
        <v>6.1</v>
      </c>
      <c r="Q778" s="159">
        <f t="shared" si="268"/>
        <v>127.6</v>
      </c>
      <c r="R778" s="159">
        <v>132.10000000000002</v>
      </c>
      <c r="S778" s="252">
        <f t="shared" si="269"/>
        <v>96.593489780469326</v>
      </c>
      <c r="T778" s="159">
        <v>164.20000000000002</v>
      </c>
      <c r="U778" s="162">
        <f t="shared" si="280"/>
        <v>77.710109622411679</v>
      </c>
      <c r="V778" s="244"/>
    </row>
    <row r="779" spans="1:22" ht="13.5" customHeight="1" x14ac:dyDescent="0.2">
      <c r="A779" s="157"/>
      <c r="B779" s="146"/>
      <c r="C779" s="688"/>
      <c r="D779" s="153" t="s">
        <v>76</v>
      </c>
      <c r="E779" s="159">
        <v>0</v>
      </c>
      <c r="F779" s="159">
        <v>0.3</v>
      </c>
      <c r="G779" s="159">
        <v>1.6</v>
      </c>
      <c r="H779" s="159">
        <v>4.0999999999999996</v>
      </c>
      <c r="I779" s="159">
        <v>4.5999999999999996</v>
      </c>
      <c r="J779" s="159">
        <v>4.7</v>
      </c>
      <c r="K779" s="200">
        <v>0.7</v>
      </c>
      <c r="L779" s="200">
        <v>0.3</v>
      </c>
      <c r="M779" s="200">
        <v>0</v>
      </c>
      <c r="N779" s="200">
        <v>0.2</v>
      </c>
      <c r="O779" s="200">
        <v>0.2</v>
      </c>
      <c r="P779" s="200">
        <v>0.2</v>
      </c>
      <c r="Q779" s="159">
        <f t="shared" si="268"/>
        <v>16.899999999999999</v>
      </c>
      <c r="R779" s="159">
        <v>15.999999999999998</v>
      </c>
      <c r="S779" s="252">
        <f t="shared" si="269"/>
        <v>105.62500000000001</v>
      </c>
      <c r="T779" s="159">
        <v>9.1</v>
      </c>
      <c r="U779" s="162">
        <f t="shared" si="280"/>
        <v>185.71428571428569</v>
      </c>
      <c r="V779" s="244"/>
    </row>
    <row r="780" spans="1:22" ht="13.5" customHeight="1" thickBot="1" x14ac:dyDescent="0.25">
      <c r="A780" s="157"/>
      <c r="B780" s="166"/>
      <c r="C780" s="689"/>
      <c r="D780" s="155" t="s">
        <v>77</v>
      </c>
      <c r="E780" s="160">
        <v>0</v>
      </c>
      <c r="F780" s="160">
        <v>0.3</v>
      </c>
      <c r="G780" s="160">
        <v>1.6</v>
      </c>
      <c r="H780" s="160">
        <v>4.0999999999999996</v>
      </c>
      <c r="I780" s="160">
        <v>4.5999999999999996</v>
      </c>
      <c r="J780" s="160">
        <v>4.7</v>
      </c>
      <c r="K780" s="201">
        <v>0.9</v>
      </c>
      <c r="L780" s="201">
        <v>0.3</v>
      </c>
      <c r="M780" s="201">
        <v>0.1</v>
      </c>
      <c r="N780" s="201">
        <v>0.3</v>
      </c>
      <c r="O780" s="201">
        <v>0.3</v>
      </c>
      <c r="P780" s="201">
        <v>0.2</v>
      </c>
      <c r="Q780" s="160">
        <f t="shared" si="268"/>
        <v>17.400000000000002</v>
      </c>
      <c r="R780" s="160">
        <v>16.5</v>
      </c>
      <c r="S780" s="327">
        <f t="shared" si="269"/>
        <v>105.45454545454547</v>
      </c>
      <c r="T780" s="160">
        <v>9.7999999999999989</v>
      </c>
      <c r="U780" s="168">
        <f t="shared" si="280"/>
        <v>177.55102040816331</v>
      </c>
      <c r="V780" s="244"/>
    </row>
    <row r="781" spans="1:22" ht="13.5" customHeight="1" x14ac:dyDescent="0.2">
      <c r="A781" s="157"/>
      <c r="B781" s="690" t="s">
        <v>329</v>
      </c>
      <c r="C781" s="692"/>
      <c r="D781" s="151" t="s">
        <v>72</v>
      </c>
      <c r="E781" s="158">
        <f t="shared" ref="E781:Q781" si="283">+E787+E793+E802+E808+E814+E820+E826+E832</f>
        <v>79.3</v>
      </c>
      <c r="F781" s="158">
        <f t="shared" si="283"/>
        <v>106.3</v>
      </c>
      <c r="G781" s="158">
        <f t="shared" si="283"/>
        <v>104.79999999999998</v>
      </c>
      <c r="H781" s="158">
        <f t="shared" si="283"/>
        <v>207</v>
      </c>
      <c r="I781" s="158">
        <f t="shared" si="283"/>
        <v>206.9</v>
      </c>
      <c r="J781" s="158">
        <f t="shared" si="283"/>
        <v>127.69999999999999</v>
      </c>
      <c r="K781" s="158">
        <f t="shared" si="283"/>
        <v>111.8</v>
      </c>
      <c r="L781" s="158">
        <f t="shared" si="283"/>
        <v>68.8</v>
      </c>
      <c r="M781" s="158">
        <f t="shared" si="283"/>
        <v>50.999999999999993</v>
      </c>
      <c r="N781" s="158">
        <f t="shared" si="283"/>
        <v>38.700000000000003</v>
      </c>
      <c r="O781" s="158">
        <f t="shared" si="283"/>
        <v>36.6</v>
      </c>
      <c r="P781" s="158">
        <f t="shared" si="283"/>
        <v>53.400000000000006</v>
      </c>
      <c r="Q781" s="158">
        <f t="shared" si="283"/>
        <v>1192.3</v>
      </c>
      <c r="R781" s="158">
        <f t="shared" ref="R781:R786" si="284">+R787+R793+R802+R808+R814+R820+R826+R832</f>
        <v>1227.5</v>
      </c>
      <c r="S781" s="251">
        <f t="shared" ref="S781:S798" si="285">IF(Q781=0,"－",Q781/R781*100)</f>
        <v>97.132382892057024</v>
      </c>
      <c r="T781" s="158">
        <v>1472.1</v>
      </c>
      <c r="U781" s="167">
        <f t="shared" si="280"/>
        <v>80.993139053053469</v>
      </c>
      <c r="V781" s="244"/>
    </row>
    <row r="782" spans="1:22" ht="13.5" customHeight="1" x14ac:dyDescent="0.2">
      <c r="A782" s="157"/>
      <c r="B782" s="693"/>
      <c r="C782" s="695"/>
      <c r="D782" s="153" t="s">
        <v>73</v>
      </c>
      <c r="E782" s="159">
        <f t="shared" ref="E782:Q786" si="286">+E788+E794+E803+E809+E815+E821+E827+E833</f>
        <v>6.3999999999999995</v>
      </c>
      <c r="F782" s="159">
        <f t="shared" si="286"/>
        <v>9.1000000000000014</v>
      </c>
      <c r="G782" s="159">
        <f t="shared" si="286"/>
        <v>10.1</v>
      </c>
      <c r="H782" s="159">
        <f t="shared" si="286"/>
        <v>21.099999999999998</v>
      </c>
      <c r="I782" s="159">
        <f t="shared" si="286"/>
        <v>22.7</v>
      </c>
      <c r="J782" s="159">
        <f t="shared" si="286"/>
        <v>12.3</v>
      </c>
      <c r="K782" s="159">
        <f t="shared" si="286"/>
        <v>8.3000000000000007</v>
      </c>
      <c r="L782" s="159">
        <f t="shared" si="286"/>
        <v>5.1000000000000005</v>
      </c>
      <c r="M782" s="159">
        <f t="shared" si="286"/>
        <v>3.1</v>
      </c>
      <c r="N782" s="159">
        <f t="shared" si="286"/>
        <v>2.2000000000000002</v>
      </c>
      <c r="O782" s="159">
        <f t="shared" si="286"/>
        <v>2.1</v>
      </c>
      <c r="P782" s="159">
        <f t="shared" si="286"/>
        <v>4.3</v>
      </c>
      <c r="Q782" s="159">
        <f t="shared" si="286"/>
        <v>106.80000000000001</v>
      </c>
      <c r="R782" s="159">
        <f t="shared" si="284"/>
        <v>123.1</v>
      </c>
      <c r="S782" s="252">
        <f t="shared" si="285"/>
        <v>86.758732737611709</v>
      </c>
      <c r="T782" s="159">
        <v>137.4</v>
      </c>
      <c r="U782" s="162">
        <f t="shared" si="280"/>
        <v>77.729257641921407</v>
      </c>
      <c r="V782" s="244"/>
    </row>
    <row r="783" spans="1:22" ht="13.5" customHeight="1" x14ac:dyDescent="0.2">
      <c r="A783" s="157"/>
      <c r="B783" s="693"/>
      <c r="C783" s="695"/>
      <c r="D783" s="153" t="s">
        <v>74</v>
      </c>
      <c r="E783" s="159">
        <f t="shared" si="286"/>
        <v>72.900000000000006</v>
      </c>
      <c r="F783" s="159">
        <f t="shared" si="286"/>
        <v>97.2</v>
      </c>
      <c r="G783" s="159">
        <f t="shared" si="286"/>
        <v>94.7</v>
      </c>
      <c r="H783" s="159">
        <f t="shared" si="286"/>
        <v>185.90000000000003</v>
      </c>
      <c r="I783" s="159">
        <f t="shared" si="286"/>
        <v>184.20000000000002</v>
      </c>
      <c r="J783" s="159">
        <f t="shared" si="286"/>
        <v>115.4</v>
      </c>
      <c r="K783" s="159">
        <f t="shared" si="286"/>
        <v>103.5</v>
      </c>
      <c r="L783" s="159">
        <f t="shared" si="286"/>
        <v>63.699999999999996</v>
      </c>
      <c r="M783" s="159">
        <f t="shared" si="286"/>
        <v>47.899999999999991</v>
      </c>
      <c r="N783" s="159">
        <f t="shared" si="286"/>
        <v>36.5</v>
      </c>
      <c r="O783" s="159">
        <f t="shared" si="286"/>
        <v>34.5</v>
      </c>
      <c r="P783" s="159">
        <f t="shared" si="286"/>
        <v>49.1</v>
      </c>
      <c r="Q783" s="159">
        <f t="shared" si="286"/>
        <v>1085.5</v>
      </c>
      <c r="R783" s="159">
        <f t="shared" si="284"/>
        <v>1104.4000000000001</v>
      </c>
      <c r="S783" s="252">
        <f t="shared" si="285"/>
        <v>98.288663527707342</v>
      </c>
      <c r="T783" s="159">
        <v>1334.7</v>
      </c>
      <c r="U783" s="162">
        <f t="shared" si="280"/>
        <v>81.329137633925214</v>
      </c>
      <c r="V783" s="244"/>
    </row>
    <row r="784" spans="1:22" ht="13.5" customHeight="1" x14ac:dyDescent="0.2">
      <c r="A784" s="157"/>
      <c r="B784" s="693"/>
      <c r="C784" s="695"/>
      <c r="D784" s="153" t="s">
        <v>75</v>
      </c>
      <c r="E784" s="159">
        <f t="shared" si="286"/>
        <v>74.8</v>
      </c>
      <c r="F784" s="159">
        <f t="shared" si="286"/>
        <v>100.30000000000001</v>
      </c>
      <c r="G784" s="159">
        <f t="shared" si="286"/>
        <v>96.600000000000009</v>
      </c>
      <c r="H784" s="159">
        <f t="shared" si="286"/>
        <v>191.5</v>
      </c>
      <c r="I784" s="159">
        <f t="shared" si="286"/>
        <v>190.5</v>
      </c>
      <c r="J784" s="159">
        <f t="shared" si="286"/>
        <v>117.89999999999999</v>
      </c>
      <c r="K784" s="159">
        <f t="shared" si="286"/>
        <v>103.39999999999999</v>
      </c>
      <c r="L784" s="159">
        <f t="shared" si="286"/>
        <v>62.399999999999991</v>
      </c>
      <c r="M784" s="159">
        <f t="shared" si="286"/>
        <v>45.699999999999996</v>
      </c>
      <c r="N784" s="159">
        <f t="shared" si="286"/>
        <v>34.5</v>
      </c>
      <c r="O784" s="159">
        <f t="shared" si="286"/>
        <v>32.4</v>
      </c>
      <c r="P784" s="159">
        <f t="shared" si="286"/>
        <v>49.3</v>
      </c>
      <c r="Q784" s="159">
        <f t="shared" si="286"/>
        <v>1099.3</v>
      </c>
      <c r="R784" s="159">
        <f t="shared" si="284"/>
        <v>1131.2</v>
      </c>
      <c r="S784" s="252">
        <f t="shared" si="285"/>
        <v>97.179985855728418</v>
      </c>
      <c r="T784" s="159">
        <v>1334.4</v>
      </c>
      <c r="U784" s="162">
        <f t="shared" si="280"/>
        <v>82.381594724220619</v>
      </c>
      <c r="V784" s="244"/>
    </row>
    <row r="785" spans="1:22" ht="13.5" customHeight="1" x14ac:dyDescent="0.2">
      <c r="A785" s="157"/>
      <c r="B785" s="693"/>
      <c r="C785" s="695"/>
      <c r="D785" s="153" t="s">
        <v>76</v>
      </c>
      <c r="E785" s="159">
        <f t="shared" si="286"/>
        <v>4.5</v>
      </c>
      <c r="F785" s="159">
        <f t="shared" si="286"/>
        <v>6</v>
      </c>
      <c r="G785" s="159">
        <f t="shared" si="286"/>
        <v>8.1999999999999993</v>
      </c>
      <c r="H785" s="159">
        <f t="shared" si="286"/>
        <v>15.5</v>
      </c>
      <c r="I785" s="159">
        <f t="shared" si="286"/>
        <v>16.399999999999999</v>
      </c>
      <c r="J785" s="159">
        <f t="shared" si="286"/>
        <v>9.8000000000000007</v>
      </c>
      <c r="K785" s="159">
        <f t="shared" si="286"/>
        <v>8.4</v>
      </c>
      <c r="L785" s="159">
        <f t="shared" si="286"/>
        <v>6.4</v>
      </c>
      <c r="M785" s="159">
        <f t="shared" si="286"/>
        <v>5.3000000000000007</v>
      </c>
      <c r="N785" s="159">
        <f t="shared" si="286"/>
        <v>4.2</v>
      </c>
      <c r="O785" s="159">
        <f t="shared" si="286"/>
        <v>4.2000000000000011</v>
      </c>
      <c r="P785" s="159">
        <f t="shared" si="286"/>
        <v>4.1000000000000005</v>
      </c>
      <c r="Q785" s="159">
        <f t="shared" si="286"/>
        <v>93</v>
      </c>
      <c r="R785" s="159">
        <f t="shared" si="284"/>
        <v>96.3</v>
      </c>
      <c r="S785" s="252">
        <f t="shared" si="285"/>
        <v>96.573208722741427</v>
      </c>
      <c r="T785" s="159">
        <v>137.69999999999999</v>
      </c>
      <c r="U785" s="162">
        <f t="shared" si="280"/>
        <v>67.538126361655785</v>
      </c>
      <c r="V785" s="244"/>
    </row>
    <row r="786" spans="1:22" ht="13.5" customHeight="1" thickBot="1" x14ac:dyDescent="0.25">
      <c r="A786" s="157"/>
      <c r="B786" s="693"/>
      <c r="C786" s="697"/>
      <c r="D786" s="155" t="s">
        <v>77</v>
      </c>
      <c r="E786" s="160">
        <f t="shared" si="286"/>
        <v>5.2</v>
      </c>
      <c r="F786" s="160">
        <f t="shared" si="286"/>
        <v>6.8999999999999995</v>
      </c>
      <c r="G786" s="160">
        <f t="shared" si="286"/>
        <v>9.6999999999999993</v>
      </c>
      <c r="H786" s="160">
        <f t="shared" si="286"/>
        <v>17.799999999999997</v>
      </c>
      <c r="I786" s="160">
        <f t="shared" si="286"/>
        <v>18.599999999999998</v>
      </c>
      <c r="J786" s="160">
        <f t="shared" si="286"/>
        <v>12.6</v>
      </c>
      <c r="K786" s="160">
        <f t="shared" si="286"/>
        <v>10.6</v>
      </c>
      <c r="L786" s="160">
        <f t="shared" si="286"/>
        <v>7.9</v>
      </c>
      <c r="M786" s="160">
        <f t="shared" si="286"/>
        <v>6.6999999999999993</v>
      </c>
      <c r="N786" s="160">
        <f t="shared" si="286"/>
        <v>6</v>
      </c>
      <c r="O786" s="160">
        <f t="shared" si="286"/>
        <v>5.4</v>
      </c>
      <c r="P786" s="160">
        <f t="shared" si="286"/>
        <v>5.0999999999999996</v>
      </c>
      <c r="Q786" s="160">
        <f t="shared" si="286"/>
        <v>112.50000000000001</v>
      </c>
      <c r="R786" s="160">
        <f t="shared" si="284"/>
        <v>110.1</v>
      </c>
      <c r="S786" s="327">
        <f t="shared" si="285"/>
        <v>102.17983651226159</v>
      </c>
      <c r="T786" s="160">
        <v>163.39999999999998</v>
      </c>
      <c r="U786" s="168">
        <f t="shared" si="280"/>
        <v>68.849449204406383</v>
      </c>
      <c r="V786" s="244"/>
    </row>
    <row r="787" spans="1:22" ht="13.5" customHeight="1" x14ac:dyDescent="0.2">
      <c r="A787" s="157"/>
      <c r="B787" s="157"/>
      <c r="C787" s="687" t="s">
        <v>175</v>
      </c>
      <c r="D787" s="151" t="s">
        <v>72</v>
      </c>
      <c r="E787" s="158">
        <v>19.399999999999999</v>
      </c>
      <c r="F787" s="158">
        <v>24.2</v>
      </c>
      <c r="G787" s="158">
        <v>25.9</v>
      </c>
      <c r="H787" s="158">
        <v>52</v>
      </c>
      <c r="I787" s="158">
        <v>50.1</v>
      </c>
      <c r="J787" s="158">
        <v>21.9</v>
      </c>
      <c r="K787" s="158">
        <v>24.5</v>
      </c>
      <c r="L787" s="158">
        <v>10.7</v>
      </c>
      <c r="M787" s="158">
        <v>8.1999999999999993</v>
      </c>
      <c r="N787" s="158">
        <v>5.6</v>
      </c>
      <c r="O787" s="158">
        <v>4.8</v>
      </c>
      <c r="P787" s="158">
        <v>8.9</v>
      </c>
      <c r="Q787" s="158">
        <f t="shared" ref="Q787:Q798" si="287">SUM(E787:P787)</f>
        <v>256.2</v>
      </c>
      <c r="R787" s="158">
        <v>297.10000000000002</v>
      </c>
      <c r="S787" s="251">
        <f t="shared" si="285"/>
        <v>86.233591383372584</v>
      </c>
      <c r="T787" s="158">
        <v>200.50000000000003</v>
      </c>
      <c r="U787" s="167">
        <f t="shared" si="280"/>
        <v>127.78054862842892</v>
      </c>
      <c r="V787" s="244"/>
    </row>
    <row r="788" spans="1:22" ht="13.5" customHeight="1" x14ac:dyDescent="0.2">
      <c r="A788" s="157"/>
      <c r="B788" s="146"/>
      <c r="C788" s="688"/>
      <c r="D788" s="153" t="s">
        <v>73</v>
      </c>
      <c r="E788" s="159">
        <v>0.5</v>
      </c>
      <c r="F788" s="159">
        <v>0.7</v>
      </c>
      <c r="G788" s="159">
        <v>0.8</v>
      </c>
      <c r="H788" s="159">
        <v>1.6</v>
      </c>
      <c r="I788" s="159">
        <v>1.5</v>
      </c>
      <c r="J788" s="159">
        <v>0.7</v>
      </c>
      <c r="K788" s="159">
        <v>0.7</v>
      </c>
      <c r="L788" s="159">
        <v>0.3</v>
      </c>
      <c r="M788" s="159">
        <v>0.2</v>
      </c>
      <c r="N788" s="159">
        <v>0.2</v>
      </c>
      <c r="O788" s="159">
        <v>0.1</v>
      </c>
      <c r="P788" s="159">
        <v>0.3</v>
      </c>
      <c r="Q788" s="159">
        <f t="shared" si="287"/>
        <v>7.6</v>
      </c>
      <c r="R788" s="159">
        <v>8.8999999999999986</v>
      </c>
      <c r="S788" s="252">
        <f t="shared" si="285"/>
        <v>85.393258426966298</v>
      </c>
      <c r="T788" s="159">
        <v>5.7999999999999989</v>
      </c>
      <c r="U788" s="162">
        <f t="shared" si="280"/>
        <v>131.0344827586207</v>
      </c>
      <c r="V788" s="244"/>
    </row>
    <row r="789" spans="1:22" ht="13.5" customHeight="1" x14ac:dyDescent="0.2">
      <c r="A789" s="157"/>
      <c r="B789" s="146"/>
      <c r="C789" s="688"/>
      <c r="D789" s="153" t="s">
        <v>74</v>
      </c>
      <c r="E789" s="159">
        <f t="shared" ref="E789:P789" si="288">+E787-E788</f>
        <v>18.899999999999999</v>
      </c>
      <c r="F789" s="159">
        <f t="shared" si="288"/>
        <v>23.5</v>
      </c>
      <c r="G789" s="159">
        <f t="shared" si="288"/>
        <v>25.099999999999998</v>
      </c>
      <c r="H789" s="159">
        <f t="shared" si="288"/>
        <v>50.4</v>
      </c>
      <c r="I789" s="159">
        <f t="shared" si="288"/>
        <v>48.6</v>
      </c>
      <c r="J789" s="159">
        <f t="shared" si="288"/>
        <v>21.2</v>
      </c>
      <c r="K789" s="159">
        <f t="shared" si="288"/>
        <v>23.8</v>
      </c>
      <c r="L789" s="159">
        <f t="shared" si="288"/>
        <v>10.399999999999999</v>
      </c>
      <c r="M789" s="159">
        <f t="shared" si="288"/>
        <v>7.9999999999999991</v>
      </c>
      <c r="N789" s="159">
        <f t="shared" si="288"/>
        <v>5.3999999999999995</v>
      </c>
      <c r="O789" s="159">
        <f t="shared" si="288"/>
        <v>4.7</v>
      </c>
      <c r="P789" s="159">
        <f t="shared" si="288"/>
        <v>8.6</v>
      </c>
      <c r="Q789" s="159">
        <f t="shared" si="287"/>
        <v>248.6</v>
      </c>
      <c r="R789" s="159">
        <v>288.2</v>
      </c>
      <c r="S789" s="252">
        <f t="shared" si="285"/>
        <v>86.25954198473282</v>
      </c>
      <c r="T789" s="159">
        <v>194.7</v>
      </c>
      <c r="U789" s="162">
        <f t="shared" si="280"/>
        <v>127.68361581920904</v>
      </c>
      <c r="V789" s="244"/>
    </row>
    <row r="790" spans="1:22" ht="13.5" customHeight="1" x14ac:dyDescent="0.2">
      <c r="A790" s="157"/>
      <c r="B790" s="146"/>
      <c r="C790" s="688"/>
      <c r="D790" s="153" t="s">
        <v>75</v>
      </c>
      <c r="E790" s="159">
        <f t="shared" ref="E790:P790" si="289">+E787-E791</f>
        <v>18.7</v>
      </c>
      <c r="F790" s="159">
        <f t="shared" si="289"/>
        <v>23.3</v>
      </c>
      <c r="G790" s="159">
        <f t="shared" si="289"/>
        <v>24.7</v>
      </c>
      <c r="H790" s="159">
        <f t="shared" si="289"/>
        <v>50.8</v>
      </c>
      <c r="I790" s="159">
        <f t="shared" si="289"/>
        <v>48.6</v>
      </c>
      <c r="J790" s="159">
        <f t="shared" si="289"/>
        <v>21.2</v>
      </c>
      <c r="K790" s="159">
        <f t="shared" si="289"/>
        <v>23.3</v>
      </c>
      <c r="L790" s="159">
        <f t="shared" si="289"/>
        <v>9.8999999999999986</v>
      </c>
      <c r="M790" s="159">
        <f t="shared" si="289"/>
        <v>7.6999999999999993</v>
      </c>
      <c r="N790" s="159">
        <f t="shared" si="289"/>
        <v>5.0999999999999996</v>
      </c>
      <c r="O790" s="159">
        <f t="shared" si="289"/>
        <v>4.3</v>
      </c>
      <c r="P790" s="159">
        <f t="shared" si="289"/>
        <v>8.2000000000000011</v>
      </c>
      <c r="Q790" s="159">
        <f t="shared" si="287"/>
        <v>245.79999999999998</v>
      </c>
      <c r="R790" s="159">
        <v>285.40000000000003</v>
      </c>
      <c r="S790" s="252">
        <f t="shared" si="285"/>
        <v>86.124737210932011</v>
      </c>
      <c r="T790" s="159">
        <v>183.7</v>
      </c>
      <c r="U790" s="162">
        <f t="shared" si="280"/>
        <v>133.80511703864997</v>
      </c>
      <c r="V790" s="244"/>
    </row>
    <row r="791" spans="1:22" ht="13.5" customHeight="1" x14ac:dyDescent="0.2">
      <c r="A791" s="157"/>
      <c r="B791" s="146"/>
      <c r="C791" s="688"/>
      <c r="D791" s="153" t="s">
        <v>76</v>
      </c>
      <c r="E791" s="159">
        <v>0.7</v>
      </c>
      <c r="F791" s="159">
        <v>0.9</v>
      </c>
      <c r="G791" s="159">
        <v>1.2</v>
      </c>
      <c r="H791" s="159">
        <v>1.2</v>
      </c>
      <c r="I791" s="159">
        <v>1.5</v>
      </c>
      <c r="J791" s="159">
        <v>0.7</v>
      </c>
      <c r="K791" s="159">
        <v>1.2</v>
      </c>
      <c r="L791" s="159">
        <v>0.8</v>
      </c>
      <c r="M791" s="159">
        <v>0.5</v>
      </c>
      <c r="N791" s="159">
        <v>0.5</v>
      </c>
      <c r="O791" s="159">
        <v>0.5</v>
      </c>
      <c r="P791" s="159">
        <v>0.7</v>
      </c>
      <c r="Q791" s="159">
        <f t="shared" si="287"/>
        <v>10.4</v>
      </c>
      <c r="R791" s="159">
        <v>11.7</v>
      </c>
      <c r="S791" s="252">
        <f t="shared" si="285"/>
        <v>88.8888888888889</v>
      </c>
      <c r="T791" s="159">
        <v>16.8</v>
      </c>
      <c r="U791" s="162">
        <f t="shared" si="280"/>
        <v>61.904761904761905</v>
      </c>
      <c r="V791" s="244"/>
    </row>
    <row r="792" spans="1:22" ht="13.5" customHeight="1" thickBot="1" x14ac:dyDescent="0.25">
      <c r="A792" s="157"/>
      <c r="B792" s="146"/>
      <c r="C792" s="689"/>
      <c r="D792" s="155" t="s">
        <v>77</v>
      </c>
      <c r="E792" s="160">
        <v>1</v>
      </c>
      <c r="F792" s="160">
        <v>1.3</v>
      </c>
      <c r="G792" s="160">
        <v>1.9</v>
      </c>
      <c r="H792" s="160">
        <v>2.4</v>
      </c>
      <c r="I792" s="160">
        <v>2.7</v>
      </c>
      <c r="J792" s="160">
        <v>2.7</v>
      </c>
      <c r="K792" s="160">
        <v>2.5</v>
      </c>
      <c r="L792" s="160">
        <v>1.7</v>
      </c>
      <c r="M792" s="160">
        <v>1.3</v>
      </c>
      <c r="N792" s="160">
        <v>1.6</v>
      </c>
      <c r="O792" s="160">
        <v>1.4</v>
      </c>
      <c r="P792" s="160">
        <v>1.5</v>
      </c>
      <c r="Q792" s="160">
        <f t="shared" si="287"/>
        <v>22</v>
      </c>
      <c r="R792" s="160">
        <v>17.8</v>
      </c>
      <c r="S792" s="327">
        <f t="shared" si="285"/>
        <v>123.59550561797752</v>
      </c>
      <c r="T792" s="160">
        <v>23.6</v>
      </c>
      <c r="U792" s="168">
        <f t="shared" si="280"/>
        <v>93.220338983050837</v>
      </c>
      <c r="V792" s="244"/>
    </row>
    <row r="793" spans="1:22" ht="13.5" customHeight="1" x14ac:dyDescent="0.2">
      <c r="A793" s="157"/>
      <c r="B793" s="146"/>
      <c r="C793" s="687" t="s">
        <v>176</v>
      </c>
      <c r="D793" s="151" t="s">
        <v>72</v>
      </c>
      <c r="E793" s="158">
        <v>11.3</v>
      </c>
      <c r="F793" s="158">
        <v>17.3</v>
      </c>
      <c r="G793" s="158">
        <v>17.899999999999999</v>
      </c>
      <c r="H793" s="158">
        <v>44.7</v>
      </c>
      <c r="I793" s="158">
        <v>41.1</v>
      </c>
      <c r="J793" s="158">
        <v>30.7</v>
      </c>
      <c r="K793" s="158">
        <v>18.3</v>
      </c>
      <c r="L793" s="158">
        <v>8.5</v>
      </c>
      <c r="M793" s="158">
        <v>5.7</v>
      </c>
      <c r="N793" s="158">
        <v>5.9</v>
      </c>
      <c r="O793" s="158">
        <v>5.6</v>
      </c>
      <c r="P793" s="158">
        <v>5.7</v>
      </c>
      <c r="Q793" s="158">
        <f t="shared" si="287"/>
        <v>212.7</v>
      </c>
      <c r="R793" s="158">
        <v>214.70000000000002</v>
      </c>
      <c r="S793" s="251">
        <f t="shared" si="285"/>
        <v>99.068467629250108</v>
      </c>
      <c r="T793" s="158">
        <v>311.60000000000002</v>
      </c>
      <c r="U793" s="167">
        <f t="shared" si="280"/>
        <v>68.26059050064184</v>
      </c>
      <c r="V793" s="244"/>
    </row>
    <row r="794" spans="1:22" ht="13.5" customHeight="1" x14ac:dyDescent="0.2">
      <c r="A794" s="157"/>
      <c r="B794" s="146"/>
      <c r="C794" s="688"/>
      <c r="D794" s="153" t="s">
        <v>73</v>
      </c>
      <c r="E794" s="159">
        <v>0.5</v>
      </c>
      <c r="F794" s="159">
        <v>0.9</v>
      </c>
      <c r="G794" s="159">
        <v>0.9</v>
      </c>
      <c r="H794" s="159">
        <v>3.2</v>
      </c>
      <c r="I794" s="159">
        <v>2.9</v>
      </c>
      <c r="J794" s="159">
        <v>1.9</v>
      </c>
      <c r="K794" s="159">
        <v>0.3</v>
      </c>
      <c r="L794" s="159">
        <v>0.1</v>
      </c>
      <c r="M794" s="159">
        <v>0</v>
      </c>
      <c r="N794" s="159">
        <v>0</v>
      </c>
      <c r="O794" s="159">
        <v>0</v>
      </c>
      <c r="P794" s="159">
        <v>0</v>
      </c>
      <c r="Q794" s="159">
        <f t="shared" si="287"/>
        <v>10.700000000000001</v>
      </c>
      <c r="R794" s="159">
        <v>10.999999999999998</v>
      </c>
      <c r="S794" s="252">
        <f t="shared" si="285"/>
        <v>97.272727272727295</v>
      </c>
      <c r="T794" s="159">
        <v>16.500000000000004</v>
      </c>
      <c r="U794" s="162">
        <f t="shared" si="280"/>
        <v>64.848484848484844</v>
      </c>
      <c r="V794" s="244"/>
    </row>
    <row r="795" spans="1:22" ht="13.5" customHeight="1" x14ac:dyDescent="0.2">
      <c r="A795" s="157"/>
      <c r="B795" s="146"/>
      <c r="C795" s="688"/>
      <c r="D795" s="153" t="s">
        <v>74</v>
      </c>
      <c r="E795" s="159">
        <f t="shared" ref="E795:P795" si="290">+E793-E794</f>
        <v>10.8</v>
      </c>
      <c r="F795" s="159">
        <f t="shared" si="290"/>
        <v>16.400000000000002</v>
      </c>
      <c r="G795" s="159">
        <f t="shared" si="290"/>
        <v>17</v>
      </c>
      <c r="H795" s="159">
        <f t="shared" si="290"/>
        <v>41.5</v>
      </c>
      <c r="I795" s="159">
        <f t="shared" si="290"/>
        <v>38.200000000000003</v>
      </c>
      <c r="J795" s="159">
        <f t="shared" si="290"/>
        <v>28.8</v>
      </c>
      <c r="K795" s="159">
        <f t="shared" si="290"/>
        <v>18</v>
      </c>
      <c r="L795" s="159">
        <f t="shared" si="290"/>
        <v>8.4</v>
      </c>
      <c r="M795" s="159">
        <f t="shared" si="290"/>
        <v>5.7</v>
      </c>
      <c r="N795" s="159">
        <f t="shared" si="290"/>
        <v>5.9</v>
      </c>
      <c r="O795" s="159">
        <f t="shared" si="290"/>
        <v>5.6</v>
      </c>
      <c r="P795" s="159">
        <f t="shared" si="290"/>
        <v>5.7</v>
      </c>
      <c r="Q795" s="159">
        <f t="shared" si="287"/>
        <v>202</v>
      </c>
      <c r="R795" s="159">
        <v>203.7</v>
      </c>
      <c r="S795" s="252">
        <f t="shared" si="285"/>
        <v>99.165439371624942</v>
      </c>
      <c r="T795" s="159">
        <v>295.10000000000002</v>
      </c>
      <c r="U795" s="162">
        <f t="shared" si="280"/>
        <v>68.451372416130113</v>
      </c>
      <c r="V795" s="244"/>
    </row>
    <row r="796" spans="1:22" ht="13.5" customHeight="1" x14ac:dyDescent="0.2">
      <c r="A796" s="157"/>
      <c r="B796" s="146"/>
      <c r="C796" s="688"/>
      <c r="D796" s="153" t="s">
        <v>75</v>
      </c>
      <c r="E796" s="159">
        <f t="shared" ref="E796:P796" si="291">+E793-E797</f>
        <v>11.100000000000001</v>
      </c>
      <c r="F796" s="159">
        <f t="shared" si="291"/>
        <v>16.7</v>
      </c>
      <c r="G796" s="159">
        <f t="shared" si="291"/>
        <v>17.099999999999998</v>
      </c>
      <c r="H796" s="159">
        <f t="shared" si="291"/>
        <v>42.5</v>
      </c>
      <c r="I796" s="159">
        <f t="shared" si="291"/>
        <v>39.300000000000004</v>
      </c>
      <c r="J796" s="159">
        <f t="shared" si="291"/>
        <v>29.3</v>
      </c>
      <c r="K796" s="159">
        <f t="shared" si="291"/>
        <v>17.5</v>
      </c>
      <c r="L796" s="159">
        <f t="shared" si="291"/>
        <v>8</v>
      </c>
      <c r="M796" s="159">
        <f t="shared" si="291"/>
        <v>5.1000000000000005</v>
      </c>
      <c r="N796" s="159">
        <f t="shared" si="291"/>
        <v>5.3000000000000007</v>
      </c>
      <c r="O796" s="159">
        <f t="shared" si="291"/>
        <v>4.8999999999999995</v>
      </c>
      <c r="P796" s="159">
        <f t="shared" si="291"/>
        <v>5.3</v>
      </c>
      <c r="Q796" s="159">
        <f t="shared" si="287"/>
        <v>202.10000000000005</v>
      </c>
      <c r="R796" s="159">
        <v>204.8</v>
      </c>
      <c r="S796" s="252">
        <f t="shared" si="285"/>
        <v>98.681640625000028</v>
      </c>
      <c r="T796" s="159">
        <v>299.60000000000002</v>
      </c>
      <c r="U796" s="162">
        <f t="shared" si="280"/>
        <v>67.456608811749007</v>
      </c>
      <c r="V796" s="244"/>
    </row>
    <row r="797" spans="1:22" ht="13.5" customHeight="1" x14ac:dyDescent="0.2">
      <c r="A797" s="157"/>
      <c r="B797" s="146"/>
      <c r="C797" s="688"/>
      <c r="D797" s="153" t="s">
        <v>76</v>
      </c>
      <c r="E797" s="159">
        <v>0.2</v>
      </c>
      <c r="F797" s="159">
        <v>0.6</v>
      </c>
      <c r="G797" s="159">
        <v>0.8</v>
      </c>
      <c r="H797" s="159">
        <v>2.2000000000000002</v>
      </c>
      <c r="I797" s="159">
        <v>1.8</v>
      </c>
      <c r="J797" s="159">
        <v>1.4</v>
      </c>
      <c r="K797" s="159">
        <v>0.8</v>
      </c>
      <c r="L797" s="159">
        <v>0.5</v>
      </c>
      <c r="M797" s="159">
        <v>0.6</v>
      </c>
      <c r="N797" s="159">
        <v>0.6</v>
      </c>
      <c r="O797" s="159">
        <v>0.7</v>
      </c>
      <c r="P797" s="159">
        <v>0.4</v>
      </c>
      <c r="Q797" s="159">
        <f t="shared" si="287"/>
        <v>10.6</v>
      </c>
      <c r="R797" s="159">
        <v>9.8999999999999968</v>
      </c>
      <c r="S797" s="252">
        <f t="shared" si="285"/>
        <v>107.0707070707071</v>
      </c>
      <c r="T797" s="159">
        <v>11.999999999999996</v>
      </c>
      <c r="U797" s="162">
        <f t="shared" si="280"/>
        <v>88.333333333333357</v>
      </c>
      <c r="V797" s="244"/>
    </row>
    <row r="798" spans="1:22" ht="13.5" customHeight="1" thickBot="1" x14ac:dyDescent="0.25">
      <c r="A798" s="157"/>
      <c r="B798" s="146"/>
      <c r="C798" s="689"/>
      <c r="D798" s="155" t="s">
        <v>77</v>
      </c>
      <c r="E798" s="160">
        <v>0.2</v>
      </c>
      <c r="F798" s="160">
        <v>0.6</v>
      </c>
      <c r="G798" s="160">
        <v>0.8</v>
      </c>
      <c r="H798" s="160">
        <v>2.2000000000000002</v>
      </c>
      <c r="I798" s="160">
        <v>1.8</v>
      </c>
      <c r="J798" s="160">
        <v>1.4</v>
      </c>
      <c r="K798" s="160">
        <v>0.8</v>
      </c>
      <c r="L798" s="160">
        <v>0.5</v>
      </c>
      <c r="M798" s="160">
        <v>0.6</v>
      </c>
      <c r="N798" s="160">
        <v>0.6</v>
      </c>
      <c r="O798" s="160">
        <v>0.7</v>
      </c>
      <c r="P798" s="160">
        <v>0.4</v>
      </c>
      <c r="Q798" s="160">
        <f t="shared" si="287"/>
        <v>10.6</v>
      </c>
      <c r="R798" s="160">
        <v>9.8999999999999968</v>
      </c>
      <c r="S798" s="327">
        <f t="shared" si="285"/>
        <v>107.0707070707071</v>
      </c>
      <c r="T798" s="160">
        <v>11.999999999999996</v>
      </c>
      <c r="U798" s="168">
        <f t="shared" si="280"/>
        <v>88.333333333333357</v>
      </c>
      <c r="V798" s="244"/>
    </row>
    <row r="799" spans="1:22" ht="18.75" customHeight="1" x14ac:dyDescent="0.3">
      <c r="A799" s="213" t="str">
        <f>$A$1</f>
        <v>５　令和３年度市町村別・月別観光入込客数</v>
      </c>
      <c r="T799" s="339"/>
      <c r="U799" s="245"/>
    </row>
    <row r="800" spans="1:22" ht="13.5" customHeight="1" thickBot="1" x14ac:dyDescent="0.25">
      <c r="T800" s="339"/>
      <c r="U800" s="147" t="s">
        <v>301</v>
      </c>
      <c r="V800" s="147"/>
    </row>
    <row r="801" spans="1:22" ht="13.5" customHeight="1" thickBot="1" x14ac:dyDescent="0.25">
      <c r="A801" s="148" t="s">
        <v>58</v>
      </c>
      <c r="B801" s="148" t="s">
        <v>344</v>
      </c>
      <c r="C801" s="148" t="s">
        <v>59</v>
      </c>
      <c r="D801" s="149" t="s">
        <v>60</v>
      </c>
      <c r="E801" s="150" t="s">
        <v>61</v>
      </c>
      <c r="F801" s="150" t="s">
        <v>62</v>
      </c>
      <c r="G801" s="150" t="s">
        <v>63</v>
      </c>
      <c r="H801" s="150" t="s">
        <v>64</v>
      </c>
      <c r="I801" s="150" t="s">
        <v>65</v>
      </c>
      <c r="J801" s="150" t="s">
        <v>66</v>
      </c>
      <c r="K801" s="150" t="s">
        <v>67</v>
      </c>
      <c r="L801" s="150" t="s">
        <v>68</v>
      </c>
      <c r="M801" s="150" t="s">
        <v>69</v>
      </c>
      <c r="N801" s="150" t="s">
        <v>36</v>
      </c>
      <c r="O801" s="150" t="s">
        <v>37</v>
      </c>
      <c r="P801" s="150" t="s">
        <v>38</v>
      </c>
      <c r="Q801" s="150" t="s">
        <v>345</v>
      </c>
      <c r="R801" s="150" t="str">
        <f>$R$3</f>
        <v>R２年度</v>
      </c>
      <c r="S801" s="326" t="s">
        <v>71</v>
      </c>
      <c r="T801" s="150" t="str">
        <f>'2頁'!$T$3</f>
        <v>R元年度</v>
      </c>
      <c r="U801" s="370" t="s">
        <v>419</v>
      </c>
      <c r="V801" s="243"/>
    </row>
    <row r="802" spans="1:22" ht="13.5" customHeight="1" x14ac:dyDescent="0.2">
      <c r="A802" s="157"/>
      <c r="B802" s="146"/>
      <c r="C802" s="687" t="s">
        <v>177</v>
      </c>
      <c r="D802" s="151" t="s">
        <v>72</v>
      </c>
      <c r="E802" s="158">
        <v>7.1</v>
      </c>
      <c r="F802" s="158">
        <v>9.8000000000000007</v>
      </c>
      <c r="G802" s="158">
        <v>10.9</v>
      </c>
      <c r="H802" s="158">
        <v>19.899999999999999</v>
      </c>
      <c r="I802" s="158">
        <v>18.899999999999999</v>
      </c>
      <c r="J802" s="158">
        <v>11.9</v>
      </c>
      <c r="K802" s="158">
        <v>11</v>
      </c>
      <c r="L802" s="158">
        <v>7.6</v>
      </c>
      <c r="M802" s="158">
        <v>5.2</v>
      </c>
      <c r="N802" s="158">
        <v>3.4</v>
      </c>
      <c r="O802" s="158">
        <v>3</v>
      </c>
      <c r="P802" s="158">
        <v>5.3</v>
      </c>
      <c r="Q802" s="158">
        <f t="shared" ref="Q802:Q837" si="292">SUM(E802:P802)</f>
        <v>114</v>
      </c>
      <c r="R802" s="158">
        <v>126.60000000000001</v>
      </c>
      <c r="S802" s="251">
        <f t="shared" ref="S802:S837" si="293">IF(Q802=0,"－",Q802/R802*100)</f>
        <v>90.047393364928908</v>
      </c>
      <c r="T802" s="158">
        <v>175.1</v>
      </c>
      <c r="U802" s="167">
        <f t="shared" si="280"/>
        <v>65.105653912050258</v>
      </c>
      <c r="V802" s="244"/>
    </row>
    <row r="803" spans="1:22" ht="13.5" customHeight="1" x14ac:dyDescent="0.2">
      <c r="A803" s="157"/>
      <c r="B803" s="146"/>
      <c r="C803" s="688"/>
      <c r="D803" s="153" t="s">
        <v>73</v>
      </c>
      <c r="E803" s="159">
        <v>2.2000000000000002</v>
      </c>
      <c r="F803" s="159">
        <v>3.7</v>
      </c>
      <c r="G803" s="159">
        <v>4.5</v>
      </c>
      <c r="H803" s="159">
        <v>8.5</v>
      </c>
      <c r="I803" s="159">
        <v>8.1999999999999993</v>
      </c>
      <c r="J803" s="159">
        <v>4.9000000000000004</v>
      </c>
      <c r="K803" s="159">
        <v>3.5</v>
      </c>
      <c r="L803" s="159">
        <v>2.1</v>
      </c>
      <c r="M803" s="159">
        <v>1</v>
      </c>
      <c r="N803" s="159">
        <v>0.6</v>
      </c>
      <c r="O803" s="159">
        <v>0.4</v>
      </c>
      <c r="P803" s="159">
        <v>1.1000000000000001</v>
      </c>
      <c r="Q803" s="159">
        <f t="shared" si="292"/>
        <v>40.700000000000003</v>
      </c>
      <c r="R803" s="159">
        <v>48.800000000000004</v>
      </c>
      <c r="S803" s="252">
        <f t="shared" si="293"/>
        <v>83.401639344262293</v>
      </c>
      <c r="T803" s="159">
        <v>66.2</v>
      </c>
      <c r="U803" s="162">
        <f t="shared" si="280"/>
        <v>61.480362537764357</v>
      </c>
      <c r="V803" s="244"/>
    </row>
    <row r="804" spans="1:22" ht="13.5" customHeight="1" x14ac:dyDescent="0.2">
      <c r="A804" s="157" t="s">
        <v>353</v>
      </c>
      <c r="B804" s="146" t="s">
        <v>355</v>
      </c>
      <c r="C804" s="688"/>
      <c r="D804" s="153" t="s">
        <v>74</v>
      </c>
      <c r="E804" s="159">
        <f t="shared" ref="E804:P804" si="294">+E802-E803</f>
        <v>4.8999999999999995</v>
      </c>
      <c r="F804" s="159">
        <f t="shared" si="294"/>
        <v>6.1000000000000005</v>
      </c>
      <c r="G804" s="159">
        <f t="shared" si="294"/>
        <v>6.4</v>
      </c>
      <c r="H804" s="159">
        <f t="shared" si="294"/>
        <v>11.399999999999999</v>
      </c>
      <c r="I804" s="159">
        <f t="shared" si="294"/>
        <v>10.7</v>
      </c>
      <c r="J804" s="159">
        <f t="shared" si="294"/>
        <v>7</v>
      </c>
      <c r="K804" s="159">
        <f t="shared" si="294"/>
        <v>7.5</v>
      </c>
      <c r="L804" s="159">
        <f t="shared" si="294"/>
        <v>5.5</v>
      </c>
      <c r="M804" s="159">
        <f t="shared" si="294"/>
        <v>4.2</v>
      </c>
      <c r="N804" s="159">
        <f t="shared" si="294"/>
        <v>2.8</v>
      </c>
      <c r="O804" s="159">
        <f t="shared" si="294"/>
        <v>2.6</v>
      </c>
      <c r="P804" s="159">
        <f t="shared" si="294"/>
        <v>4.1999999999999993</v>
      </c>
      <c r="Q804" s="159">
        <f t="shared" si="292"/>
        <v>73.3</v>
      </c>
      <c r="R804" s="159">
        <v>77.8</v>
      </c>
      <c r="S804" s="252">
        <f t="shared" si="293"/>
        <v>94.2159383033419</v>
      </c>
      <c r="T804" s="159">
        <v>108.9</v>
      </c>
      <c r="U804" s="162">
        <f t="shared" si="280"/>
        <v>67.309458218549125</v>
      </c>
      <c r="V804" s="244"/>
    </row>
    <row r="805" spans="1:22" ht="13.5" customHeight="1" x14ac:dyDescent="0.2">
      <c r="A805" s="157"/>
      <c r="B805" s="146"/>
      <c r="C805" s="688"/>
      <c r="D805" s="153" t="s">
        <v>75</v>
      </c>
      <c r="E805" s="159">
        <f t="shared" ref="E805:P805" si="295">+E802-E806</f>
        <v>7</v>
      </c>
      <c r="F805" s="159">
        <f t="shared" si="295"/>
        <v>9.7000000000000011</v>
      </c>
      <c r="G805" s="159">
        <f t="shared" si="295"/>
        <v>10.700000000000001</v>
      </c>
      <c r="H805" s="159">
        <f t="shared" si="295"/>
        <v>19.299999999999997</v>
      </c>
      <c r="I805" s="159">
        <f t="shared" si="295"/>
        <v>18.399999999999999</v>
      </c>
      <c r="J805" s="159">
        <f t="shared" si="295"/>
        <v>11.5</v>
      </c>
      <c r="K805" s="159">
        <f t="shared" si="295"/>
        <v>10.7</v>
      </c>
      <c r="L805" s="159">
        <f t="shared" si="295"/>
        <v>7.3</v>
      </c>
      <c r="M805" s="159">
        <f t="shared" si="295"/>
        <v>5</v>
      </c>
      <c r="N805" s="159">
        <f t="shared" si="295"/>
        <v>3.1999999999999997</v>
      </c>
      <c r="O805" s="159">
        <f t="shared" si="295"/>
        <v>2.7</v>
      </c>
      <c r="P805" s="159">
        <f t="shared" si="295"/>
        <v>5.0999999999999996</v>
      </c>
      <c r="Q805" s="159">
        <f t="shared" si="292"/>
        <v>110.6</v>
      </c>
      <c r="R805" s="159">
        <v>123.30000000000001</v>
      </c>
      <c r="S805" s="252">
        <f t="shared" si="293"/>
        <v>89.699918896999179</v>
      </c>
      <c r="T805" s="159">
        <v>167.89999999999998</v>
      </c>
      <c r="U805" s="162">
        <f t="shared" si="280"/>
        <v>65.872543180464575</v>
      </c>
      <c r="V805" s="244"/>
    </row>
    <row r="806" spans="1:22" ht="13.5" customHeight="1" x14ac:dyDescent="0.2">
      <c r="A806" s="157"/>
      <c r="B806" s="146"/>
      <c r="C806" s="688"/>
      <c r="D806" s="153" t="s">
        <v>76</v>
      </c>
      <c r="E806" s="159">
        <v>0.1</v>
      </c>
      <c r="F806" s="159">
        <v>0.1</v>
      </c>
      <c r="G806" s="159">
        <v>0.2</v>
      </c>
      <c r="H806" s="159">
        <v>0.6</v>
      </c>
      <c r="I806" s="159">
        <v>0.5</v>
      </c>
      <c r="J806" s="159">
        <v>0.4</v>
      </c>
      <c r="K806" s="159">
        <v>0.3</v>
      </c>
      <c r="L806" s="159">
        <v>0.3</v>
      </c>
      <c r="M806" s="159">
        <v>0.2</v>
      </c>
      <c r="N806" s="159">
        <v>0.2</v>
      </c>
      <c r="O806" s="159">
        <v>0.3</v>
      </c>
      <c r="P806" s="159">
        <v>0.2</v>
      </c>
      <c r="Q806" s="159">
        <f t="shared" si="292"/>
        <v>3.4</v>
      </c>
      <c r="R806" s="159">
        <v>3.3000000000000007</v>
      </c>
      <c r="S806" s="252">
        <f t="shared" si="293"/>
        <v>103.030303030303</v>
      </c>
      <c r="T806" s="159">
        <v>7.1999999999999984</v>
      </c>
      <c r="U806" s="162">
        <f t="shared" si="280"/>
        <v>47.222222222222229</v>
      </c>
      <c r="V806" s="244"/>
    </row>
    <row r="807" spans="1:22" ht="13.5" customHeight="1" thickBot="1" x14ac:dyDescent="0.25">
      <c r="A807" s="157"/>
      <c r="B807" s="146"/>
      <c r="C807" s="689"/>
      <c r="D807" s="155" t="s">
        <v>77</v>
      </c>
      <c r="E807" s="160">
        <v>0.2</v>
      </c>
      <c r="F807" s="160">
        <v>0.2</v>
      </c>
      <c r="G807" s="160">
        <v>0.4</v>
      </c>
      <c r="H807" s="160">
        <v>0.8</v>
      </c>
      <c r="I807" s="160">
        <v>0.7</v>
      </c>
      <c r="J807" s="160">
        <v>0.6</v>
      </c>
      <c r="K807" s="160">
        <v>0.5</v>
      </c>
      <c r="L807" s="160">
        <v>0.3</v>
      </c>
      <c r="M807" s="160">
        <v>0.3</v>
      </c>
      <c r="N807" s="160">
        <v>0.4</v>
      </c>
      <c r="O807" s="160">
        <v>0.3</v>
      </c>
      <c r="P807" s="160">
        <v>0.3</v>
      </c>
      <c r="Q807" s="160">
        <f t="shared" si="292"/>
        <v>4.9999999999999991</v>
      </c>
      <c r="R807" s="160">
        <v>4.0999999999999996</v>
      </c>
      <c r="S807" s="327">
        <f t="shared" si="293"/>
        <v>121.95121951219512</v>
      </c>
      <c r="T807" s="160">
        <v>8.7000000000000011</v>
      </c>
      <c r="U807" s="168">
        <f t="shared" si="280"/>
        <v>57.471264367816076</v>
      </c>
      <c r="V807" s="244"/>
    </row>
    <row r="808" spans="1:22" ht="13.5" customHeight="1" x14ac:dyDescent="0.2">
      <c r="A808" s="157"/>
      <c r="B808" s="146"/>
      <c r="C808" s="687" t="s">
        <v>178</v>
      </c>
      <c r="D808" s="151" t="s">
        <v>72</v>
      </c>
      <c r="E808" s="158">
        <v>4.8</v>
      </c>
      <c r="F808" s="158">
        <v>6.1</v>
      </c>
      <c r="G808" s="158">
        <v>5.8</v>
      </c>
      <c r="H808" s="158">
        <v>11.6</v>
      </c>
      <c r="I808" s="158">
        <v>12.6</v>
      </c>
      <c r="J808" s="158">
        <v>7.3</v>
      </c>
      <c r="K808" s="158">
        <v>7.8</v>
      </c>
      <c r="L808" s="158">
        <v>6.2</v>
      </c>
      <c r="M808" s="158">
        <v>5.5</v>
      </c>
      <c r="N808" s="158">
        <v>4.0999999999999996</v>
      </c>
      <c r="O808" s="158">
        <v>3.8</v>
      </c>
      <c r="P808" s="158">
        <v>4.9000000000000004</v>
      </c>
      <c r="Q808" s="158">
        <f t="shared" si="292"/>
        <v>80.499999999999986</v>
      </c>
      <c r="R808" s="158">
        <v>96.800000000000011</v>
      </c>
      <c r="S808" s="251">
        <f t="shared" si="293"/>
        <v>83.161157024793368</v>
      </c>
      <c r="T808" s="158">
        <v>132.79999999999998</v>
      </c>
      <c r="U808" s="167">
        <f t="shared" si="280"/>
        <v>60.617469879518069</v>
      </c>
      <c r="V808" s="244"/>
    </row>
    <row r="809" spans="1:22" ht="13.5" customHeight="1" x14ac:dyDescent="0.2">
      <c r="A809" s="157"/>
      <c r="B809" s="146"/>
      <c r="C809" s="688"/>
      <c r="D809" s="153" t="s">
        <v>73</v>
      </c>
      <c r="E809" s="159">
        <v>0.3</v>
      </c>
      <c r="F809" s="159">
        <v>0.5</v>
      </c>
      <c r="G809" s="159">
        <v>0.4</v>
      </c>
      <c r="H809" s="159">
        <v>1.1000000000000001</v>
      </c>
      <c r="I809" s="159">
        <v>2.9</v>
      </c>
      <c r="J809" s="159">
        <v>0.6</v>
      </c>
      <c r="K809" s="159">
        <v>0.5</v>
      </c>
      <c r="L809" s="159">
        <v>0.3</v>
      </c>
      <c r="M809" s="159">
        <v>0.3</v>
      </c>
      <c r="N809" s="159">
        <v>0.2</v>
      </c>
      <c r="O809" s="159">
        <v>0.2</v>
      </c>
      <c r="P809" s="159">
        <v>0.2</v>
      </c>
      <c r="Q809" s="159">
        <f t="shared" si="292"/>
        <v>7.5</v>
      </c>
      <c r="R809" s="159">
        <v>8.6999999999999993</v>
      </c>
      <c r="S809" s="252">
        <f t="shared" si="293"/>
        <v>86.206896551724142</v>
      </c>
      <c r="T809" s="159">
        <v>11.800000000000002</v>
      </c>
      <c r="U809" s="162">
        <f t="shared" si="280"/>
        <v>63.55932203389829</v>
      </c>
      <c r="V809" s="244"/>
    </row>
    <row r="810" spans="1:22" ht="13.5" customHeight="1" x14ac:dyDescent="0.2">
      <c r="A810" s="157"/>
      <c r="B810" s="146"/>
      <c r="C810" s="688"/>
      <c r="D810" s="153" t="s">
        <v>74</v>
      </c>
      <c r="E810" s="159">
        <f t="shared" ref="E810:P810" si="296">+E808-E809</f>
        <v>4.5</v>
      </c>
      <c r="F810" s="159">
        <f t="shared" si="296"/>
        <v>5.6</v>
      </c>
      <c r="G810" s="159">
        <f t="shared" si="296"/>
        <v>5.3999999999999995</v>
      </c>
      <c r="H810" s="159">
        <f t="shared" si="296"/>
        <v>10.5</v>
      </c>
      <c r="I810" s="159">
        <f t="shared" si="296"/>
        <v>9.6999999999999993</v>
      </c>
      <c r="J810" s="159">
        <f t="shared" si="296"/>
        <v>6.7</v>
      </c>
      <c r="K810" s="159">
        <f t="shared" si="296"/>
        <v>7.3</v>
      </c>
      <c r="L810" s="159">
        <f t="shared" si="296"/>
        <v>5.9</v>
      </c>
      <c r="M810" s="159">
        <f t="shared" si="296"/>
        <v>5.2</v>
      </c>
      <c r="N810" s="159">
        <f t="shared" si="296"/>
        <v>3.8999999999999995</v>
      </c>
      <c r="O810" s="159">
        <f t="shared" si="296"/>
        <v>3.5999999999999996</v>
      </c>
      <c r="P810" s="159">
        <f t="shared" si="296"/>
        <v>4.7</v>
      </c>
      <c r="Q810" s="159">
        <f t="shared" si="292"/>
        <v>73</v>
      </c>
      <c r="R810" s="159">
        <v>88.100000000000009</v>
      </c>
      <c r="S810" s="252">
        <f t="shared" si="293"/>
        <v>82.860385925085126</v>
      </c>
      <c r="T810" s="159">
        <v>121</v>
      </c>
      <c r="U810" s="162">
        <f t="shared" si="280"/>
        <v>60.330578512396691</v>
      </c>
      <c r="V810" s="244"/>
    </row>
    <row r="811" spans="1:22" ht="13.5" customHeight="1" x14ac:dyDescent="0.2">
      <c r="A811" s="157"/>
      <c r="B811" s="146"/>
      <c r="C811" s="688"/>
      <c r="D811" s="153" t="s">
        <v>75</v>
      </c>
      <c r="E811" s="159">
        <f t="shared" ref="E811:P811" si="297">+E808-E812</f>
        <v>4</v>
      </c>
      <c r="F811" s="159">
        <f t="shared" si="297"/>
        <v>5.1999999999999993</v>
      </c>
      <c r="G811" s="159">
        <f t="shared" si="297"/>
        <v>4.6999999999999993</v>
      </c>
      <c r="H811" s="159">
        <f t="shared" si="297"/>
        <v>10.299999999999999</v>
      </c>
      <c r="I811" s="159">
        <f t="shared" si="297"/>
        <v>11.2</v>
      </c>
      <c r="J811" s="159">
        <f t="shared" si="297"/>
        <v>6.1</v>
      </c>
      <c r="K811" s="159">
        <f t="shared" si="297"/>
        <v>6.6</v>
      </c>
      <c r="L811" s="159">
        <f t="shared" si="297"/>
        <v>5.0999999999999996</v>
      </c>
      <c r="M811" s="159">
        <f t="shared" si="297"/>
        <v>4.7</v>
      </c>
      <c r="N811" s="159">
        <f t="shared" si="297"/>
        <v>3.4999999999999996</v>
      </c>
      <c r="O811" s="159">
        <f t="shared" si="297"/>
        <v>3.0999999999999996</v>
      </c>
      <c r="P811" s="159">
        <f t="shared" si="297"/>
        <v>4.3000000000000007</v>
      </c>
      <c r="Q811" s="159">
        <f t="shared" si="292"/>
        <v>68.8</v>
      </c>
      <c r="R811" s="159">
        <v>79.000000000000014</v>
      </c>
      <c r="S811" s="252">
        <f t="shared" si="293"/>
        <v>87.08860759493669</v>
      </c>
      <c r="T811" s="159">
        <v>116.30000000000001</v>
      </c>
      <c r="U811" s="162">
        <f t="shared" si="280"/>
        <v>59.157351676698191</v>
      </c>
      <c r="V811" s="244"/>
    </row>
    <row r="812" spans="1:22" ht="13.5" customHeight="1" x14ac:dyDescent="0.2">
      <c r="A812" s="157"/>
      <c r="B812" s="146"/>
      <c r="C812" s="688"/>
      <c r="D812" s="153" t="s">
        <v>76</v>
      </c>
      <c r="E812" s="159">
        <v>0.8</v>
      </c>
      <c r="F812" s="159">
        <v>0.9</v>
      </c>
      <c r="G812" s="159">
        <v>1.1000000000000001</v>
      </c>
      <c r="H812" s="159">
        <v>1.3</v>
      </c>
      <c r="I812" s="159">
        <v>1.4</v>
      </c>
      <c r="J812" s="159">
        <v>1.2</v>
      </c>
      <c r="K812" s="159">
        <v>1.2</v>
      </c>
      <c r="L812" s="159">
        <v>1.1000000000000001</v>
      </c>
      <c r="M812" s="159">
        <v>0.8</v>
      </c>
      <c r="N812" s="159">
        <v>0.6</v>
      </c>
      <c r="O812" s="159">
        <v>0.7</v>
      </c>
      <c r="P812" s="159">
        <v>0.6</v>
      </c>
      <c r="Q812" s="159">
        <f t="shared" si="292"/>
        <v>11.7</v>
      </c>
      <c r="R812" s="159">
        <v>17.8</v>
      </c>
      <c r="S812" s="252">
        <f t="shared" si="293"/>
        <v>65.730337078651672</v>
      </c>
      <c r="T812" s="159">
        <v>16.5</v>
      </c>
      <c r="U812" s="162">
        <f t="shared" si="280"/>
        <v>70.909090909090907</v>
      </c>
      <c r="V812" s="244"/>
    </row>
    <row r="813" spans="1:22" ht="13.5" customHeight="1" thickBot="1" x14ac:dyDescent="0.25">
      <c r="A813" s="157"/>
      <c r="B813" s="146"/>
      <c r="C813" s="689"/>
      <c r="D813" s="155" t="s">
        <v>77</v>
      </c>
      <c r="E813" s="160">
        <v>0.8</v>
      </c>
      <c r="F813" s="160">
        <v>0.9</v>
      </c>
      <c r="G813" s="160">
        <v>1.1000000000000001</v>
      </c>
      <c r="H813" s="160">
        <v>1.3</v>
      </c>
      <c r="I813" s="160">
        <v>1.4</v>
      </c>
      <c r="J813" s="160">
        <v>1.2</v>
      </c>
      <c r="K813" s="160">
        <v>1.2</v>
      </c>
      <c r="L813" s="160">
        <v>1.1000000000000001</v>
      </c>
      <c r="M813" s="160">
        <v>0.8</v>
      </c>
      <c r="N813" s="160">
        <v>0.6</v>
      </c>
      <c r="O813" s="160">
        <v>0.7</v>
      </c>
      <c r="P813" s="160">
        <v>0.6</v>
      </c>
      <c r="Q813" s="160">
        <f t="shared" si="292"/>
        <v>11.7</v>
      </c>
      <c r="R813" s="160">
        <v>17.8</v>
      </c>
      <c r="S813" s="327">
        <f t="shared" si="293"/>
        <v>65.730337078651672</v>
      </c>
      <c r="T813" s="160">
        <v>16.5</v>
      </c>
      <c r="U813" s="168">
        <f t="shared" si="280"/>
        <v>70.909090909090907</v>
      </c>
      <c r="V813" s="244"/>
    </row>
    <row r="814" spans="1:22" ht="13.5" customHeight="1" x14ac:dyDescent="0.2">
      <c r="A814" s="157"/>
      <c r="B814" s="146"/>
      <c r="C814" s="687" t="s">
        <v>179</v>
      </c>
      <c r="D814" s="151" t="s">
        <v>72</v>
      </c>
      <c r="E814" s="158">
        <v>1.2</v>
      </c>
      <c r="F814" s="158">
        <v>1.6</v>
      </c>
      <c r="G814" s="158">
        <v>2.2000000000000002</v>
      </c>
      <c r="H814" s="158">
        <v>3.8</v>
      </c>
      <c r="I814" s="158">
        <v>3.9</v>
      </c>
      <c r="J814" s="158">
        <v>2.2000000000000002</v>
      </c>
      <c r="K814" s="158">
        <v>1.8</v>
      </c>
      <c r="L814" s="158">
        <v>1.2</v>
      </c>
      <c r="M814" s="158">
        <v>1.4</v>
      </c>
      <c r="N814" s="158">
        <v>1.1000000000000001</v>
      </c>
      <c r="O814" s="158">
        <v>0.7</v>
      </c>
      <c r="P814" s="158">
        <v>1</v>
      </c>
      <c r="Q814" s="158">
        <f t="shared" si="292"/>
        <v>22.1</v>
      </c>
      <c r="R814" s="158">
        <v>21.700000000000003</v>
      </c>
      <c r="S814" s="251">
        <f t="shared" si="293"/>
        <v>101.84331797235022</v>
      </c>
      <c r="T814" s="158">
        <v>70.799999999999983</v>
      </c>
      <c r="U814" s="167">
        <f t="shared" si="280"/>
        <v>31.214689265536734</v>
      </c>
      <c r="V814" s="244"/>
    </row>
    <row r="815" spans="1:22" ht="13.5" customHeight="1" x14ac:dyDescent="0.2">
      <c r="A815" s="157"/>
      <c r="B815" s="146"/>
      <c r="C815" s="688"/>
      <c r="D815" s="153" t="s">
        <v>73</v>
      </c>
      <c r="E815" s="159">
        <v>0.1</v>
      </c>
      <c r="F815" s="159">
        <v>0.3</v>
      </c>
      <c r="G815" s="159">
        <v>0.6</v>
      </c>
      <c r="H815" s="159">
        <v>0.7</v>
      </c>
      <c r="I815" s="159">
        <v>0.7</v>
      </c>
      <c r="J815" s="159">
        <v>0.4</v>
      </c>
      <c r="K815" s="159">
        <v>0.3</v>
      </c>
      <c r="L815" s="159">
        <v>0.1</v>
      </c>
      <c r="M815" s="159">
        <v>0.1</v>
      </c>
      <c r="N815" s="159">
        <v>0.1</v>
      </c>
      <c r="O815" s="159">
        <v>0</v>
      </c>
      <c r="P815" s="159">
        <v>0.2</v>
      </c>
      <c r="Q815" s="159">
        <f t="shared" si="292"/>
        <v>3.6</v>
      </c>
      <c r="R815" s="159">
        <v>2.6000000000000005</v>
      </c>
      <c r="S815" s="252">
        <f t="shared" si="293"/>
        <v>138.46153846153842</v>
      </c>
      <c r="T815" s="159">
        <v>5.7999999999999989</v>
      </c>
      <c r="U815" s="162">
        <f t="shared" si="280"/>
        <v>62.068965517241395</v>
      </c>
      <c r="V815" s="244"/>
    </row>
    <row r="816" spans="1:22" ht="13.5" customHeight="1" x14ac:dyDescent="0.2">
      <c r="A816" s="157"/>
      <c r="B816" s="146"/>
      <c r="C816" s="688"/>
      <c r="D816" s="153" t="s">
        <v>74</v>
      </c>
      <c r="E816" s="159">
        <f t="shared" ref="E816:P816" si="298">+E814-E815</f>
        <v>1.0999999999999999</v>
      </c>
      <c r="F816" s="159">
        <f t="shared" si="298"/>
        <v>1.3</v>
      </c>
      <c r="G816" s="159">
        <f t="shared" si="298"/>
        <v>1.6</v>
      </c>
      <c r="H816" s="159">
        <f t="shared" si="298"/>
        <v>3.0999999999999996</v>
      </c>
      <c r="I816" s="159">
        <f t="shared" si="298"/>
        <v>3.2</v>
      </c>
      <c r="J816" s="159">
        <f t="shared" si="298"/>
        <v>1.8000000000000003</v>
      </c>
      <c r="K816" s="159">
        <f t="shared" si="298"/>
        <v>1.5</v>
      </c>
      <c r="L816" s="159">
        <f t="shared" si="298"/>
        <v>1.0999999999999999</v>
      </c>
      <c r="M816" s="159">
        <f t="shared" si="298"/>
        <v>1.2999999999999998</v>
      </c>
      <c r="N816" s="159">
        <f t="shared" si="298"/>
        <v>1</v>
      </c>
      <c r="O816" s="159">
        <f t="shared" si="298"/>
        <v>0.7</v>
      </c>
      <c r="P816" s="159">
        <f t="shared" si="298"/>
        <v>0.8</v>
      </c>
      <c r="Q816" s="159">
        <f t="shared" si="292"/>
        <v>18.5</v>
      </c>
      <c r="R816" s="159">
        <v>19.099999999999998</v>
      </c>
      <c r="S816" s="252">
        <f t="shared" si="293"/>
        <v>96.858638743455501</v>
      </c>
      <c r="T816" s="159">
        <v>65</v>
      </c>
      <c r="U816" s="162">
        <f t="shared" si="280"/>
        <v>28.46153846153846</v>
      </c>
      <c r="V816" s="244"/>
    </row>
    <row r="817" spans="1:22" ht="13.5" customHeight="1" x14ac:dyDescent="0.2">
      <c r="A817" s="157"/>
      <c r="B817" s="146"/>
      <c r="C817" s="688"/>
      <c r="D817" s="153" t="s">
        <v>75</v>
      </c>
      <c r="E817" s="159">
        <f t="shared" ref="E817:P817" si="299">+E814-E818</f>
        <v>0.29999999999999993</v>
      </c>
      <c r="F817" s="159">
        <f t="shared" si="299"/>
        <v>0.40000000000000013</v>
      </c>
      <c r="G817" s="159">
        <f t="shared" si="299"/>
        <v>0.60000000000000009</v>
      </c>
      <c r="H817" s="159">
        <f t="shared" si="299"/>
        <v>1.1999999999999997</v>
      </c>
      <c r="I817" s="159">
        <f t="shared" si="299"/>
        <v>1.1000000000000001</v>
      </c>
      <c r="J817" s="159">
        <f t="shared" si="299"/>
        <v>0.50000000000000022</v>
      </c>
      <c r="K817" s="159">
        <f t="shared" si="299"/>
        <v>0.30000000000000004</v>
      </c>
      <c r="L817" s="159">
        <f t="shared" si="299"/>
        <v>0.29999999999999993</v>
      </c>
      <c r="M817" s="159">
        <f t="shared" si="299"/>
        <v>0.29999999999999982</v>
      </c>
      <c r="N817" s="159">
        <f t="shared" si="299"/>
        <v>0.30000000000000004</v>
      </c>
      <c r="O817" s="159">
        <f t="shared" si="299"/>
        <v>9.9999999999999978E-2</v>
      </c>
      <c r="P817" s="159">
        <f t="shared" si="299"/>
        <v>0.19999999999999996</v>
      </c>
      <c r="Q817" s="159">
        <f t="shared" si="292"/>
        <v>5.6</v>
      </c>
      <c r="R817" s="159">
        <v>5.0999999999999996</v>
      </c>
      <c r="S817" s="252">
        <f t="shared" si="293"/>
        <v>109.80392156862746</v>
      </c>
      <c r="T817" s="159">
        <v>33.999999999999986</v>
      </c>
      <c r="U817" s="162">
        <f t="shared" si="280"/>
        <v>16.470588235294123</v>
      </c>
      <c r="V817" s="244"/>
    </row>
    <row r="818" spans="1:22" ht="13.5" customHeight="1" x14ac:dyDescent="0.2">
      <c r="A818" s="157"/>
      <c r="B818" s="146"/>
      <c r="C818" s="688"/>
      <c r="D818" s="153" t="s">
        <v>76</v>
      </c>
      <c r="E818" s="159">
        <v>0.9</v>
      </c>
      <c r="F818" s="159">
        <v>1.2</v>
      </c>
      <c r="G818" s="159">
        <v>1.6</v>
      </c>
      <c r="H818" s="159">
        <v>2.6</v>
      </c>
      <c r="I818" s="159">
        <v>2.8</v>
      </c>
      <c r="J818" s="159">
        <v>1.7</v>
      </c>
      <c r="K818" s="159">
        <v>1.5</v>
      </c>
      <c r="L818" s="159">
        <v>0.9</v>
      </c>
      <c r="M818" s="159">
        <v>1.1000000000000001</v>
      </c>
      <c r="N818" s="159">
        <v>0.8</v>
      </c>
      <c r="O818" s="159">
        <v>0.6</v>
      </c>
      <c r="P818" s="159">
        <v>0.8</v>
      </c>
      <c r="Q818" s="159">
        <f t="shared" si="292"/>
        <v>16.5</v>
      </c>
      <c r="R818" s="159">
        <v>16.600000000000001</v>
      </c>
      <c r="S818" s="252">
        <f t="shared" si="293"/>
        <v>99.397590361445779</v>
      </c>
      <c r="T818" s="159">
        <v>36.799999999999997</v>
      </c>
      <c r="U818" s="162">
        <f t="shared" si="280"/>
        <v>44.836956521739133</v>
      </c>
      <c r="V818" s="244"/>
    </row>
    <row r="819" spans="1:22" ht="13.5" customHeight="1" thickBot="1" x14ac:dyDescent="0.25">
      <c r="A819" s="157"/>
      <c r="B819" s="146"/>
      <c r="C819" s="689"/>
      <c r="D819" s="155" t="s">
        <v>77</v>
      </c>
      <c r="E819" s="160">
        <v>0.9</v>
      </c>
      <c r="F819" s="160">
        <v>1.3</v>
      </c>
      <c r="G819" s="160">
        <v>1.8</v>
      </c>
      <c r="H819" s="160">
        <v>2.9</v>
      </c>
      <c r="I819" s="160">
        <v>3.1</v>
      </c>
      <c r="J819" s="160">
        <v>1.8</v>
      </c>
      <c r="K819" s="160">
        <v>1.5</v>
      </c>
      <c r="L819" s="160">
        <v>1</v>
      </c>
      <c r="M819" s="160">
        <v>1.1000000000000001</v>
      </c>
      <c r="N819" s="160">
        <v>0.8</v>
      </c>
      <c r="O819" s="160">
        <v>0.6</v>
      </c>
      <c r="P819" s="160">
        <v>0.8</v>
      </c>
      <c r="Q819" s="160">
        <f t="shared" si="292"/>
        <v>17.600000000000001</v>
      </c>
      <c r="R819" s="160">
        <v>17.599999999999998</v>
      </c>
      <c r="S819" s="327">
        <f t="shared" si="293"/>
        <v>100.00000000000003</v>
      </c>
      <c r="T819" s="160">
        <v>45.9</v>
      </c>
      <c r="U819" s="168">
        <f t="shared" si="280"/>
        <v>38.344226579520701</v>
      </c>
      <c r="V819" s="244"/>
    </row>
    <row r="820" spans="1:22" ht="13.5" customHeight="1" x14ac:dyDescent="0.2">
      <c r="A820" s="157"/>
      <c r="B820" s="146"/>
      <c r="C820" s="687" t="s">
        <v>180</v>
      </c>
      <c r="D820" s="151" t="s">
        <v>72</v>
      </c>
      <c r="E820" s="158">
        <v>2.2000000000000002</v>
      </c>
      <c r="F820" s="158">
        <v>2.8</v>
      </c>
      <c r="G820" s="158">
        <v>3.2</v>
      </c>
      <c r="H820" s="158">
        <v>10.6</v>
      </c>
      <c r="I820" s="158">
        <v>11.5</v>
      </c>
      <c r="J820" s="158">
        <v>5.6</v>
      </c>
      <c r="K820" s="158">
        <v>3.3</v>
      </c>
      <c r="L820" s="158">
        <v>2.2999999999999998</v>
      </c>
      <c r="M820" s="158">
        <v>1.7</v>
      </c>
      <c r="N820" s="158">
        <v>1.3</v>
      </c>
      <c r="O820" s="158">
        <v>1.3</v>
      </c>
      <c r="P820" s="158">
        <v>2</v>
      </c>
      <c r="Q820" s="158">
        <f t="shared" si="292"/>
        <v>47.79999999999999</v>
      </c>
      <c r="R820" s="158">
        <v>51.800000000000004</v>
      </c>
      <c r="S820" s="251">
        <f t="shared" si="293"/>
        <v>92.277992277992254</v>
      </c>
      <c r="T820" s="158">
        <v>59.20000000000001</v>
      </c>
      <c r="U820" s="167">
        <f t="shared" si="280"/>
        <v>80.743243243243214</v>
      </c>
      <c r="V820" s="244"/>
    </row>
    <row r="821" spans="1:22" ht="13.5" customHeight="1" x14ac:dyDescent="0.2">
      <c r="A821" s="157"/>
      <c r="B821" s="146"/>
      <c r="C821" s="688"/>
      <c r="D821" s="153" t="s">
        <v>73</v>
      </c>
      <c r="E821" s="159">
        <v>0.4</v>
      </c>
      <c r="F821" s="159">
        <v>0.4</v>
      </c>
      <c r="G821" s="159">
        <v>0.5</v>
      </c>
      <c r="H821" s="159">
        <v>1.7</v>
      </c>
      <c r="I821" s="159">
        <v>1.9</v>
      </c>
      <c r="J821" s="159">
        <v>0.9</v>
      </c>
      <c r="K821" s="159">
        <v>0.5</v>
      </c>
      <c r="L821" s="159">
        <v>0.4</v>
      </c>
      <c r="M821" s="159">
        <v>0.3</v>
      </c>
      <c r="N821" s="159">
        <v>0.2</v>
      </c>
      <c r="O821" s="159">
        <v>0.2</v>
      </c>
      <c r="P821" s="159">
        <v>0.3</v>
      </c>
      <c r="Q821" s="159">
        <f t="shared" si="292"/>
        <v>7.7000000000000011</v>
      </c>
      <c r="R821" s="159">
        <v>20.3</v>
      </c>
      <c r="S821" s="252">
        <f t="shared" si="293"/>
        <v>37.931034482758626</v>
      </c>
      <c r="T821" s="159">
        <v>9.4999999999999982</v>
      </c>
      <c r="U821" s="162">
        <f t="shared" si="280"/>
        <v>81.052631578947398</v>
      </c>
      <c r="V821" s="244"/>
    </row>
    <row r="822" spans="1:22" ht="13.5" customHeight="1" x14ac:dyDescent="0.2">
      <c r="A822" s="157"/>
      <c r="B822" s="146"/>
      <c r="C822" s="688"/>
      <c r="D822" s="153" t="s">
        <v>74</v>
      </c>
      <c r="E822" s="159">
        <f t="shared" ref="E822:P822" si="300">+E820-E821</f>
        <v>1.8000000000000003</v>
      </c>
      <c r="F822" s="159">
        <f t="shared" si="300"/>
        <v>2.4</v>
      </c>
      <c r="G822" s="159">
        <f t="shared" si="300"/>
        <v>2.7</v>
      </c>
      <c r="H822" s="159">
        <f t="shared" si="300"/>
        <v>8.9</v>
      </c>
      <c r="I822" s="159">
        <f t="shared" si="300"/>
        <v>9.6</v>
      </c>
      <c r="J822" s="159">
        <f t="shared" si="300"/>
        <v>4.6999999999999993</v>
      </c>
      <c r="K822" s="159">
        <f t="shared" si="300"/>
        <v>2.8</v>
      </c>
      <c r="L822" s="159">
        <f t="shared" si="300"/>
        <v>1.9</v>
      </c>
      <c r="M822" s="159">
        <f t="shared" si="300"/>
        <v>1.4</v>
      </c>
      <c r="N822" s="159">
        <f t="shared" si="300"/>
        <v>1.1000000000000001</v>
      </c>
      <c r="O822" s="159">
        <f t="shared" si="300"/>
        <v>1.1000000000000001</v>
      </c>
      <c r="P822" s="159">
        <f t="shared" si="300"/>
        <v>1.7</v>
      </c>
      <c r="Q822" s="159">
        <f t="shared" si="292"/>
        <v>40.1</v>
      </c>
      <c r="R822" s="159">
        <v>31.5</v>
      </c>
      <c r="S822" s="252">
        <f t="shared" si="293"/>
        <v>127.30158730158732</v>
      </c>
      <c r="T822" s="159">
        <v>49.699999999999996</v>
      </c>
      <c r="U822" s="162">
        <f t="shared" si="280"/>
        <v>80.684104627766601</v>
      </c>
      <c r="V822" s="244"/>
    </row>
    <row r="823" spans="1:22" ht="13.5" customHeight="1" x14ac:dyDescent="0.2">
      <c r="A823" s="157"/>
      <c r="B823" s="146"/>
      <c r="C823" s="688"/>
      <c r="D823" s="153" t="s">
        <v>75</v>
      </c>
      <c r="E823" s="159">
        <f t="shared" ref="E823:P823" si="301">+E820-E824</f>
        <v>2</v>
      </c>
      <c r="F823" s="159">
        <f t="shared" si="301"/>
        <v>2.5</v>
      </c>
      <c r="G823" s="159">
        <f t="shared" si="301"/>
        <v>2.6</v>
      </c>
      <c r="H823" s="159">
        <f t="shared" si="301"/>
        <v>7.5</v>
      </c>
      <c r="I823" s="159">
        <f t="shared" si="301"/>
        <v>7.8</v>
      </c>
      <c r="J823" s="159">
        <f t="shared" si="301"/>
        <v>3.9999999999999996</v>
      </c>
      <c r="K823" s="159">
        <f t="shared" si="301"/>
        <v>2.8</v>
      </c>
      <c r="L823" s="159">
        <f t="shared" si="301"/>
        <v>1.9</v>
      </c>
      <c r="M823" s="159">
        <f t="shared" si="301"/>
        <v>1.4</v>
      </c>
      <c r="N823" s="159">
        <f t="shared" si="301"/>
        <v>1</v>
      </c>
      <c r="O823" s="159">
        <f t="shared" si="301"/>
        <v>1.1000000000000001</v>
      </c>
      <c r="P823" s="159">
        <f t="shared" si="301"/>
        <v>1.8</v>
      </c>
      <c r="Q823" s="159">
        <f t="shared" si="292"/>
        <v>36.4</v>
      </c>
      <c r="R823" s="159">
        <v>41.3</v>
      </c>
      <c r="S823" s="252">
        <f t="shared" si="293"/>
        <v>88.135593220338976</v>
      </c>
      <c r="T823" s="159">
        <v>50.099999999999987</v>
      </c>
      <c r="U823" s="162">
        <f t="shared" si="280"/>
        <v>72.654690618762487</v>
      </c>
      <c r="V823" s="244"/>
    </row>
    <row r="824" spans="1:22" ht="13.5" customHeight="1" x14ac:dyDescent="0.2">
      <c r="A824" s="157"/>
      <c r="B824" s="146"/>
      <c r="C824" s="688"/>
      <c r="D824" s="153" t="s">
        <v>76</v>
      </c>
      <c r="E824" s="159">
        <v>0.2</v>
      </c>
      <c r="F824" s="159">
        <v>0.3</v>
      </c>
      <c r="G824" s="159">
        <v>0.6</v>
      </c>
      <c r="H824" s="159">
        <v>3.1</v>
      </c>
      <c r="I824" s="159">
        <v>3.7</v>
      </c>
      <c r="J824" s="159">
        <v>1.6</v>
      </c>
      <c r="K824" s="159">
        <v>0.5</v>
      </c>
      <c r="L824" s="159">
        <v>0.4</v>
      </c>
      <c r="M824" s="159">
        <v>0.3</v>
      </c>
      <c r="N824" s="159">
        <v>0.3</v>
      </c>
      <c r="O824" s="159">
        <v>0.2</v>
      </c>
      <c r="P824" s="159">
        <v>0.2</v>
      </c>
      <c r="Q824" s="159">
        <f t="shared" si="292"/>
        <v>11.4</v>
      </c>
      <c r="R824" s="159">
        <v>10.500000000000004</v>
      </c>
      <c r="S824" s="252">
        <f t="shared" si="293"/>
        <v>108.57142857142854</v>
      </c>
      <c r="T824" s="159">
        <v>9.1</v>
      </c>
      <c r="U824" s="162">
        <f t="shared" si="280"/>
        <v>125.27472527472527</v>
      </c>
      <c r="V824" s="244"/>
    </row>
    <row r="825" spans="1:22" ht="13.5" customHeight="1" thickBot="1" x14ac:dyDescent="0.25">
      <c r="A825" s="157"/>
      <c r="B825" s="146"/>
      <c r="C825" s="689"/>
      <c r="D825" s="155" t="s">
        <v>77</v>
      </c>
      <c r="E825" s="160">
        <v>0.2</v>
      </c>
      <c r="F825" s="160">
        <v>0.3</v>
      </c>
      <c r="G825" s="160">
        <v>0.6</v>
      </c>
      <c r="H825" s="160">
        <v>3.1</v>
      </c>
      <c r="I825" s="160">
        <v>3.7</v>
      </c>
      <c r="J825" s="160">
        <v>1.6</v>
      </c>
      <c r="K825" s="160">
        <v>0.5</v>
      </c>
      <c r="L825" s="160">
        <v>0.4</v>
      </c>
      <c r="M825" s="160">
        <v>0.3</v>
      </c>
      <c r="N825" s="160">
        <v>0.3</v>
      </c>
      <c r="O825" s="160">
        <v>0.2</v>
      </c>
      <c r="P825" s="160">
        <v>0.2</v>
      </c>
      <c r="Q825" s="160">
        <f t="shared" si="292"/>
        <v>11.4</v>
      </c>
      <c r="R825" s="160">
        <v>10.500000000000004</v>
      </c>
      <c r="S825" s="327">
        <f t="shared" si="293"/>
        <v>108.57142857142854</v>
      </c>
      <c r="T825" s="160">
        <v>9.1</v>
      </c>
      <c r="U825" s="168">
        <f t="shared" si="280"/>
        <v>125.27472527472527</v>
      </c>
      <c r="V825" s="244"/>
    </row>
    <row r="826" spans="1:22" ht="13.5" customHeight="1" x14ac:dyDescent="0.2">
      <c r="A826" s="157"/>
      <c r="B826" s="146"/>
      <c r="C826" s="687" t="s">
        <v>181</v>
      </c>
      <c r="D826" s="151" t="s">
        <v>72</v>
      </c>
      <c r="E826" s="158">
        <v>10.3</v>
      </c>
      <c r="F826" s="158">
        <v>11.5</v>
      </c>
      <c r="G826" s="158">
        <v>9.8000000000000007</v>
      </c>
      <c r="H826" s="158">
        <v>17.2</v>
      </c>
      <c r="I826" s="158">
        <v>17.8</v>
      </c>
      <c r="J826" s="158">
        <v>12.3</v>
      </c>
      <c r="K826" s="158">
        <v>10.9</v>
      </c>
      <c r="L826" s="158">
        <v>8.1</v>
      </c>
      <c r="M826" s="158">
        <v>5.3</v>
      </c>
      <c r="N826" s="158">
        <v>4</v>
      </c>
      <c r="O826" s="158">
        <v>5.3</v>
      </c>
      <c r="P826" s="158">
        <v>10.3</v>
      </c>
      <c r="Q826" s="158">
        <f t="shared" si="292"/>
        <v>122.79999999999998</v>
      </c>
      <c r="R826" s="158">
        <v>100.40000000000002</v>
      </c>
      <c r="S826" s="251">
        <f t="shared" si="293"/>
        <v>122.31075697211151</v>
      </c>
      <c r="T826" s="158">
        <v>79.700000000000031</v>
      </c>
      <c r="U826" s="167">
        <f t="shared" si="280"/>
        <v>154.07779171894595</v>
      </c>
      <c r="V826" s="244"/>
    </row>
    <row r="827" spans="1:22" ht="13.5" customHeight="1" x14ac:dyDescent="0.2">
      <c r="A827" s="157"/>
      <c r="B827" s="146"/>
      <c r="C827" s="688"/>
      <c r="D827" s="153" t="s">
        <v>73</v>
      </c>
      <c r="E827" s="159">
        <v>2.1</v>
      </c>
      <c r="F827" s="159">
        <v>2.2999999999999998</v>
      </c>
      <c r="G827" s="159">
        <v>2</v>
      </c>
      <c r="H827" s="159">
        <v>3.4</v>
      </c>
      <c r="I827" s="159">
        <v>3.6</v>
      </c>
      <c r="J827" s="159">
        <v>2.5</v>
      </c>
      <c r="K827" s="159">
        <v>2.2000000000000002</v>
      </c>
      <c r="L827" s="159">
        <v>1.6</v>
      </c>
      <c r="M827" s="159">
        <v>1.1000000000000001</v>
      </c>
      <c r="N827" s="159">
        <v>0.8</v>
      </c>
      <c r="O827" s="159">
        <v>1.1000000000000001</v>
      </c>
      <c r="P827" s="159">
        <v>2.1</v>
      </c>
      <c r="Q827" s="159">
        <f t="shared" si="292"/>
        <v>24.800000000000008</v>
      </c>
      <c r="R827" s="159">
        <v>20.099999999999998</v>
      </c>
      <c r="S827" s="252">
        <f t="shared" si="293"/>
        <v>123.38308457711449</v>
      </c>
      <c r="T827" s="159">
        <v>15.5</v>
      </c>
      <c r="U827" s="162">
        <f t="shared" si="280"/>
        <v>160.00000000000006</v>
      </c>
      <c r="V827" s="244"/>
    </row>
    <row r="828" spans="1:22" ht="13.5" customHeight="1" x14ac:dyDescent="0.2">
      <c r="A828" s="157"/>
      <c r="B828" s="146"/>
      <c r="C828" s="688"/>
      <c r="D828" s="153" t="s">
        <v>74</v>
      </c>
      <c r="E828" s="159">
        <f t="shared" ref="E828:P828" si="302">+E826-E827</f>
        <v>8.2000000000000011</v>
      </c>
      <c r="F828" s="159">
        <f t="shared" si="302"/>
        <v>9.1999999999999993</v>
      </c>
      <c r="G828" s="159">
        <f t="shared" si="302"/>
        <v>7.8000000000000007</v>
      </c>
      <c r="H828" s="159">
        <f t="shared" si="302"/>
        <v>13.799999999999999</v>
      </c>
      <c r="I828" s="159">
        <f t="shared" si="302"/>
        <v>14.200000000000001</v>
      </c>
      <c r="J828" s="159">
        <f t="shared" si="302"/>
        <v>9.8000000000000007</v>
      </c>
      <c r="K828" s="159">
        <f t="shared" si="302"/>
        <v>8.6999999999999993</v>
      </c>
      <c r="L828" s="159">
        <f t="shared" si="302"/>
        <v>6.5</v>
      </c>
      <c r="M828" s="159">
        <f t="shared" si="302"/>
        <v>4.1999999999999993</v>
      </c>
      <c r="N828" s="159">
        <f t="shared" si="302"/>
        <v>3.2</v>
      </c>
      <c r="O828" s="159">
        <f t="shared" si="302"/>
        <v>4.1999999999999993</v>
      </c>
      <c r="P828" s="159">
        <f t="shared" si="302"/>
        <v>8.2000000000000011</v>
      </c>
      <c r="Q828" s="159">
        <f t="shared" si="292"/>
        <v>98.000000000000014</v>
      </c>
      <c r="R828" s="159">
        <v>80.300000000000011</v>
      </c>
      <c r="S828" s="252">
        <f t="shared" si="293"/>
        <v>122.04234122042341</v>
      </c>
      <c r="T828" s="159">
        <v>64.2</v>
      </c>
      <c r="U828" s="162">
        <f t="shared" si="280"/>
        <v>152.64797507788163</v>
      </c>
      <c r="V828" s="244"/>
    </row>
    <row r="829" spans="1:22" ht="13.5" customHeight="1" x14ac:dyDescent="0.2">
      <c r="A829" s="157"/>
      <c r="B829" s="146"/>
      <c r="C829" s="688"/>
      <c r="D829" s="153" t="s">
        <v>75</v>
      </c>
      <c r="E829" s="159">
        <f t="shared" ref="E829:P829" si="303">+E826-E830</f>
        <v>10</v>
      </c>
      <c r="F829" s="159">
        <f t="shared" si="303"/>
        <v>11.3</v>
      </c>
      <c r="G829" s="159">
        <f t="shared" si="303"/>
        <v>9.5</v>
      </c>
      <c r="H829" s="159">
        <f t="shared" si="303"/>
        <v>16.8</v>
      </c>
      <c r="I829" s="159">
        <f t="shared" si="303"/>
        <v>17.400000000000002</v>
      </c>
      <c r="J829" s="159">
        <f t="shared" si="303"/>
        <v>12</v>
      </c>
      <c r="K829" s="159">
        <f t="shared" si="303"/>
        <v>10.5</v>
      </c>
      <c r="L829" s="159">
        <f t="shared" si="303"/>
        <v>7.8</v>
      </c>
      <c r="M829" s="159">
        <f t="shared" si="303"/>
        <v>5.0999999999999996</v>
      </c>
      <c r="N829" s="159">
        <f t="shared" si="303"/>
        <v>3.9</v>
      </c>
      <c r="O829" s="159">
        <f t="shared" si="303"/>
        <v>5.0999999999999996</v>
      </c>
      <c r="P829" s="159">
        <f t="shared" si="303"/>
        <v>10.100000000000001</v>
      </c>
      <c r="Q829" s="159">
        <f t="shared" si="292"/>
        <v>119.5</v>
      </c>
      <c r="R829" s="159">
        <v>96.600000000000023</v>
      </c>
      <c r="S829" s="252">
        <f t="shared" si="293"/>
        <v>123.70600414078672</v>
      </c>
      <c r="T829" s="159">
        <v>74.899999999999991</v>
      </c>
      <c r="U829" s="162">
        <f t="shared" si="280"/>
        <v>159.54606141522032</v>
      </c>
      <c r="V829" s="244"/>
    </row>
    <row r="830" spans="1:22" ht="13.5" customHeight="1" x14ac:dyDescent="0.2">
      <c r="A830" s="157"/>
      <c r="B830" s="146"/>
      <c r="C830" s="688"/>
      <c r="D830" s="153" t="s">
        <v>76</v>
      </c>
      <c r="E830" s="159">
        <v>0.3</v>
      </c>
      <c r="F830" s="159">
        <v>0.2</v>
      </c>
      <c r="G830" s="159">
        <v>0.3</v>
      </c>
      <c r="H830" s="159">
        <v>0.4</v>
      </c>
      <c r="I830" s="159">
        <v>0.4</v>
      </c>
      <c r="J830" s="159">
        <v>0.3</v>
      </c>
      <c r="K830" s="159">
        <v>0.4</v>
      </c>
      <c r="L830" s="159">
        <v>0.3</v>
      </c>
      <c r="M830" s="159">
        <v>0.2</v>
      </c>
      <c r="N830" s="159">
        <v>0.1</v>
      </c>
      <c r="O830" s="159">
        <v>0.2</v>
      </c>
      <c r="P830" s="159">
        <v>0.2</v>
      </c>
      <c r="Q830" s="159">
        <f t="shared" si="292"/>
        <v>3.3000000000000007</v>
      </c>
      <c r="R830" s="159">
        <v>3.8000000000000007</v>
      </c>
      <c r="S830" s="252">
        <f t="shared" si="293"/>
        <v>86.842105263157904</v>
      </c>
      <c r="T830" s="159">
        <v>4.8000000000000007</v>
      </c>
      <c r="U830" s="162">
        <f t="shared" si="280"/>
        <v>68.75</v>
      </c>
      <c r="V830" s="244"/>
    </row>
    <row r="831" spans="1:22" ht="13.5" customHeight="1" thickBot="1" x14ac:dyDescent="0.25">
      <c r="A831" s="157"/>
      <c r="B831" s="146"/>
      <c r="C831" s="689"/>
      <c r="D831" s="155" t="s">
        <v>77</v>
      </c>
      <c r="E831" s="160">
        <v>0.6</v>
      </c>
      <c r="F831" s="160">
        <v>0.5</v>
      </c>
      <c r="G831" s="160">
        <v>0.7</v>
      </c>
      <c r="H831" s="160">
        <v>1</v>
      </c>
      <c r="I831" s="160">
        <v>0.9</v>
      </c>
      <c r="J831" s="160">
        <v>0.8</v>
      </c>
      <c r="K831" s="160">
        <v>1.1000000000000001</v>
      </c>
      <c r="L831" s="160">
        <v>0.8</v>
      </c>
      <c r="M831" s="160">
        <v>0.7</v>
      </c>
      <c r="N831" s="160">
        <v>0.6</v>
      </c>
      <c r="O831" s="160">
        <v>0.5</v>
      </c>
      <c r="P831" s="160">
        <v>0.3</v>
      </c>
      <c r="Q831" s="160">
        <f t="shared" si="292"/>
        <v>8.5</v>
      </c>
      <c r="R831" s="160">
        <v>9.7000000000000011</v>
      </c>
      <c r="S831" s="327">
        <f t="shared" si="293"/>
        <v>87.62886597938143</v>
      </c>
      <c r="T831" s="160">
        <v>13.099999999999998</v>
      </c>
      <c r="U831" s="168">
        <f t="shared" si="280"/>
        <v>64.885496183206115</v>
      </c>
      <c r="V831" s="244"/>
    </row>
    <row r="832" spans="1:22" ht="13.5" customHeight="1" x14ac:dyDescent="0.2">
      <c r="A832" s="157"/>
      <c r="B832" s="146"/>
      <c r="C832" s="687" t="s">
        <v>182</v>
      </c>
      <c r="D832" s="151" t="s">
        <v>72</v>
      </c>
      <c r="E832" s="158">
        <v>23</v>
      </c>
      <c r="F832" s="158">
        <v>33</v>
      </c>
      <c r="G832" s="158">
        <v>29.1</v>
      </c>
      <c r="H832" s="158">
        <v>47.2</v>
      </c>
      <c r="I832" s="158">
        <v>51</v>
      </c>
      <c r="J832" s="158">
        <v>35.799999999999997</v>
      </c>
      <c r="K832" s="158">
        <v>34.200000000000003</v>
      </c>
      <c r="L832" s="158">
        <v>24.2</v>
      </c>
      <c r="M832" s="158">
        <v>18</v>
      </c>
      <c r="N832" s="158">
        <v>13.3</v>
      </c>
      <c r="O832" s="158">
        <v>12.1</v>
      </c>
      <c r="P832" s="158">
        <v>15.3</v>
      </c>
      <c r="Q832" s="158">
        <f t="shared" si="292"/>
        <v>336.20000000000005</v>
      </c>
      <c r="R832" s="158">
        <v>318.40000000000003</v>
      </c>
      <c r="S832" s="251">
        <f t="shared" si="293"/>
        <v>105.59045226130654</v>
      </c>
      <c r="T832" s="158">
        <v>442.4</v>
      </c>
      <c r="U832" s="167">
        <f t="shared" si="280"/>
        <v>75.994575045207966</v>
      </c>
      <c r="V832" s="244"/>
    </row>
    <row r="833" spans="1:22" ht="13.5" customHeight="1" x14ac:dyDescent="0.2">
      <c r="A833" s="157"/>
      <c r="B833" s="146"/>
      <c r="C833" s="688"/>
      <c r="D833" s="153" t="s">
        <v>73</v>
      </c>
      <c r="E833" s="159">
        <v>0.3</v>
      </c>
      <c r="F833" s="159">
        <v>0.3</v>
      </c>
      <c r="G833" s="159">
        <v>0.4</v>
      </c>
      <c r="H833" s="159">
        <v>0.9</v>
      </c>
      <c r="I833" s="159">
        <v>1</v>
      </c>
      <c r="J833" s="159">
        <v>0.4</v>
      </c>
      <c r="K833" s="159">
        <v>0.3</v>
      </c>
      <c r="L833" s="159">
        <v>0.2</v>
      </c>
      <c r="M833" s="159">
        <v>0.1</v>
      </c>
      <c r="N833" s="159">
        <v>0.1</v>
      </c>
      <c r="O833" s="159">
        <v>0.1</v>
      </c>
      <c r="P833" s="159">
        <v>0.1</v>
      </c>
      <c r="Q833" s="159">
        <f t="shared" si="292"/>
        <v>4.1999999999999993</v>
      </c>
      <c r="R833" s="159">
        <v>2.7</v>
      </c>
      <c r="S833" s="252">
        <f t="shared" si="293"/>
        <v>155.55555555555551</v>
      </c>
      <c r="T833" s="159">
        <v>6.3</v>
      </c>
      <c r="U833" s="162">
        <f t="shared" si="280"/>
        <v>66.666666666666657</v>
      </c>
      <c r="V833" s="244"/>
    </row>
    <row r="834" spans="1:22" ht="13.5" customHeight="1" x14ac:dyDescent="0.2">
      <c r="A834" s="157"/>
      <c r="B834" s="146"/>
      <c r="C834" s="688"/>
      <c r="D834" s="153" t="s">
        <v>74</v>
      </c>
      <c r="E834" s="159">
        <f t="shared" ref="E834:P834" si="304">+E832-E833</f>
        <v>22.7</v>
      </c>
      <c r="F834" s="159">
        <f t="shared" si="304"/>
        <v>32.700000000000003</v>
      </c>
      <c r="G834" s="159">
        <f t="shared" si="304"/>
        <v>28.700000000000003</v>
      </c>
      <c r="H834" s="159">
        <f t="shared" si="304"/>
        <v>46.300000000000004</v>
      </c>
      <c r="I834" s="159">
        <f t="shared" si="304"/>
        <v>50</v>
      </c>
      <c r="J834" s="159">
        <f t="shared" si="304"/>
        <v>35.4</v>
      </c>
      <c r="K834" s="159">
        <f t="shared" si="304"/>
        <v>33.900000000000006</v>
      </c>
      <c r="L834" s="159">
        <f t="shared" si="304"/>
        <v>24</v>
      </c>
      <c r="M834" s="159">
        <f t="shared" si="304"/>
        <v>17.899999999999999</v>
      </c>
      <c r="N834" s="159">
        <f t="shared" si="304"/>
        <v>13.200000000000001</v>
      </c>
      <c r="O834" s="159">
        <f t="shared" si="304"/>
        <v>12</v>
      </c>
      <c r="P834" s="159">
        <f t="shared" si="304"/>
        <v>15.200000000000001</v>
      </c>
      <c r="Q834" s="159">
        <f t="shared" si="292"/>
        <v>332</v>
      </c>
      <c r="R834" s="159">
        <v>315.70000000000005</v>
      </c>
      <c r="S834" s="252">
        <f t="shared" si="293"/>
        <v>105.16312955337344</v>
      </c>
      <c r="T834" s="159">
        <v>436.09999999999997</v>
      </c>
      <c r="U834" s="162">
        <f t="shared" si="280"/>
        <v>76.129328135748693</v>
      </c>
      <c r="V834" s="244"/>
    </row>
    <row r="835" spans="1:22" ht="13.5" customHeight="1" x14ac:dyDescent="0.2">
      <c r="A835" s="157"/>
      <c r="B835" s="146"/>
      <c r="C835" s="688"/>
      <c r="D835" s="153" t="s">
        <v>75</v>
      </c>
      <c r="E835" s="159">
        <f t="shared" ref="E835:P835" si="305">+E832-E836</f>
        <v>21.7</v>
      </c>
      <c r="F835" s="159">
        <f t="shared" si="305"/>
        <v>31.2</v>
      </c>
      <c r="G835" s="159">
        <f t="shared" si="305"/>
        <v>26.700000000000003</v>
      </c>
      <c r="H835" s="159">
        <f t="shared" si="305"/>
        <v>43.1</v>
      </c>
      <c r="I835" s="159">
        <f t="shared" si="305"/>
        <v>46.7</v>
      </c>
      <c r="J835" s="159">
        <f t="shared" si="305"/>
        <v>33.299999999999997</v>
      </c>
      <c r="K835" s="159">
        <f t="shared" si="305"/>
        <v>31.700000000000003</v>
      </c>
      <c r="L835" s="159">
        <f t="shared" si="305"/>
        <v>22.099999999999998</v>
      </c>
      <c r="M835" s="159">
        <f t="shared" si="305"/>
        <v>16.399999999999999</v>
      </c>
      <c r="N835" s="159">
        <f t="shared" si="305"/>
        <v>12.200000000000001</v>
      </c>
      <c r="O835" s="159">
        <f t="shared" si="305"/>
        <v>11.1</v>
      </c>
      <c r="P835" s="159">
        <f t="shared" si="305"/>
        <v>14.3</v>
      </c>
      <c r="Q835" s="159">
        <f t="shared" si="292"/>
        <v>310.5</v>
      </c>
      <c r="R835" s="159">
        <v>295.7</v>
      </c>
      <c r="S835" s="252">
        <f t="shared" si="293"/>
        <v>105.0050727088265</v>
      </c>
      <c r="T835" s="159">
        <v>407.90000000000003</v>
      </c>
      <c r="U835" s="162">
        <f t="shared" si="280"/>
        <v>76.121598430987973</v>
      </c>
      <c r="V835" s="244"/>
    </row>
    <row r="836" spans="1:22" ht="13.5" customHeight="1" x14ac:dyDescent="0.2">
      <c r="A836" s="157"/>
      <c r="B836" s="146"/>
      <c r="C836" s="688"/>
      <c r="D836" s="153" t="s">
        <v>76</v>
      </c>
      <c r="E836" s="159">
        <v>1.3</v>
      </c>
      <c r="F836" s="159">
        <v>1.8</v>
      </c>
      <c r="G836" s="159">
        <v>2.4</v>
      </c>
      <c r="H836" s="159">
        <v>4.0999999999999996</v>
      </c>
      <c r="I836" s="159">
        <v>4.3</v>
      </c>
      <c r="J836" s="159">
        <v>2.5</v>
      </c>
      <c r="K836" s="159">
        <v>2.5</v>
      </c>
      <c r="L836" s="159">
        <v>2.1</v>
      </c>
      <c r="M836" s="159">
        <v>1.6</v>
      </c>
      <c r="N836" s="159">
        <v>1.1000000000000001</v>
      </c>
      <c r="O836" s="159">
        <v>1</v>
      </c>
      <c r="P836" s="159">
        <v>1</v>
      </c>
      <c r="Q836" s="159">
        <f t="shared" si="292"/>
        <v>25.700000000000003</v>
      </c>
      <c r="R836" s="159">
        <v>22.7</v>
      </c>
      <c r="S836" s="252">
        <f t="shared" si="293"/>
        <v>113.21585903083702</v>
      </c>
      <c r="T836" s="159">
        <v>34.5</v>
      </c>
      <c r="U836" s="162">
        <f t="shared" si="280"/>
        <v>74.492753623188406</v>
      </c>
      <c r="V836" s="244"/>
    </row>
    <row r="837" spans="1:22" ht="13.5" customHeight="1" thickBot="1" x14ac:dyDescent="0.25">
      <c r="A837" s="157"/>
      <c r="B837" s="166"/>
      <c r="C837" s="689"/>
      <c r="D837" s="155" t="s">
        <v>77</v>
      </c>
      <c r="E837" s="160">
        <v>1.3</v>
      </c>
      <c r="F837" s="160">
        <v>1.8</v>
      </c>
      <c r="G837" s="160">
        <v>2.4</v>
      </c>
      <c r="H837" s="160">
        <v>4.0999999999999996</v>
      </c>
      <c r="I837" s="160">
        <v>4.3</v>
      </c>
      <c r="J837" s="160">
        <v>2.5</v>
      </c>
      <c r="K837" s="160">
        <v>2.5</v>
      </c>
      <c r="L837" s="160">
        <v>2.1</v>
      </c>
      <c r="M837" s="160">
        <v>1.6</v>
      </c>
      <c r="N837" s="160">
        <v>1.1000000000000001</v>
      </c>
      <c r="O837" s="160">
        <v>1</v>
      </c>
      <c r="P837" s="160">
        <v>1</v>
      </c>
      <c r="Q837" s="160">
        <f t="shared" si="292"/>
        <v>25.700000000000003</v>
      </c>
      <c r="R837" s="160">
        <v>22.7</v>
      </c>
      <c r="S837" s="327">
        <f t="shared" si="293"/>
        <v>113.21585903083702</v>
      </c>
      <c r="T837" s="160">
        <v>34.5</v>
      </c>
      <c r="U837" s="168">
        <f t="shared" ref="U837:U900" si="306">IF(Q837=0,"－",Q837/T837*100)</f>
        <v>74.492753623188406</v>
      </c>
      <c r="V837" s="244"/>
    </row>
    <row r="838" spans="1:22" ht="13.5" customHeight="1" x14ac:dyDescent="0.2">
      <c r="A838" s="157"/>
      <c r="B838" s="690" t="s">
        <v>330</v>
      </c>
      <c r="C838" s="692"/>
      <c r="D838" s="151" t="s">
        <v>72</v>
      </c>
      <c r="E838" s="158">
        <f t="shared" ref="E838:R838" si="307">+E844+E850+E859+E865+E871+E877+E883+E889+E895+E901</f>
        <v>74.099999999999994</v>
      </c>
      <c r="F838" s="158">
        <f t="shared" si="307"/>
        <v>80.000000000000014</v>
      </c>
      <c r="G838" s="158">
        <f t="shared" si="307"/>
        <v>97.8</v>
      </c>
      <c r="H838" s="158">
        <f t="shared" si="307"/>
        <v>201.50000000000003</v>
      </c>
      <c r="I838" s="158">
        <f t="shared" si="307"/>
        <v>192.79999999999998</v>
      </c>
      <c r="J838" s="158">
        <f t="shared" si="307"/>
        <v>132.20000000000002</v>
      </c>
      <c r="K838" s="158">
        <f t="shared" si="307"/>
        <v>120.4</v>
      </c>
      <c r="L838" s="158">
        <f t="shared" si="307"/>
        <v>74.2</v>
      </c>
      <c r="M838" s="158">
        <f t="shared" si="307"/>
        <v>59.400000000000006</v>
      </c>
      <c r="N838" s="158">
        <f t="shared" si="307"/>
        <v>47.7</v>
      </c>
      <c r="O838" s="158">
        <f t="shared" si="307"/>
        <v>41.6</v>
      </c>
      <c r="P838" s="158">
        <f t="shared" si="307"/>
        <v>57.500000000000007</v>
      </c>
      <c r="Q838" s="158">
        <f t="shared" si="307"/>
        <v>1179.2</v>
      </c>
      <c r="R838" s="158">
        <f t="shared" si="307"/>
        <v>1157.3000000000002</v>
      </c>
      <c r="S838" s="336">
        <f>+Q838/R838</f>
        <v>1.0189233560874449</v>
      </c>
      <c r="T838" s="158">
        <v>2085.8000000000002</v>
      </c>
      <c r="U838" s="167">
        <f t="shared" si="306"/>
        <v>56.534662959056469</v>
      </c>
      <c r="V838" s="247"/>
    </row>
    <row r="839" spans="1:22" ht="13.5" customHeight="1" x14ac:dyDescent="0.2">
      <c r="A839" s="157"/>
      <c r="B839" s="693"/>
      <c r="C839" s="695"/>
      <c r="D839" s="153" t="s">
        <v>73</v>
      </c>
      <c r="E839" s="159">
        <f t="shared" ref="E839:Q843" si="308">+E845+E851+E860+E866+E872+E878+E884+E890+E896+E902</f>
        <v>21.200000000000003</v>
      </c>
      <c r="F839" s="159">
        <f t="shared" si="308"/>
        <v>26.3</v>
      </c>
      <c r="G839" s="159">
        <f t="shared" si="308"/>
        <v>35.300000000000004</v>
      </c>
      <c r="H839" s="159">
        <f t="shared" si="308"/>
        <v>72.699999999999989</v>
      </c>
      <c r="I839" s="159">
        <f t="shared" si="308"/>
        <v>69.099999999999994</v>
      </c>
      <c r="J839" s="159">
        <f t="shared" si="308"/>
        <v>47.2</v>
      </c>
      <c r="K839" s="159">
        <f t="shared" si="308"/>
        <v>38.599999999999994</v>
      </c>
      <c r="L839" s="159">
        <f t="shared" si="308"/>
        <v>24.8</v>
      </c>
      <c r="M839" s="159">
        <f t="shared" si="308"/>
        <v>18.600000000000001</v>
      </c>
      <c r="N839" s="159">
        <f t="shared" si="308"/>
        <v>10.4</v>
      </c>
      <c r="O839" s="159">
        <f t="shared" si="308"/>
        <v>9</v>
      </c>
      <c r="P839" s="159">
        <f t="shared" si="308"/>
        <v>13.700000000000001</v>
      </c>
      <c r="Q839" s="159">
        <f t="shared" si="308"/>
        <v>386.9</v>
      </c>
      <c r="R839" s="159">
        <f>+R845+R851+R860+R866+R872+R878+R884+R890+R896+R902</f>
        <v>373.10000000000008</v>
      </c>
      <c r="S839" s="337">
        <f t="shared" ref="S839:S843" si="309">+Q839/R839</f>
        <v>1.0369874028410611</v>
      </c>
      <c r="T839" s="159">
        <v>883.99999999999989</v>
      </c>
      <c r="U839" s="162">
        <f t="shared" si="306"/>
        <v>43.766968325791858</v>
      </c>
      <c r="V839" s="247"/>
    </row>
    <row r="840" spans="1:22" ht="13.5" customHeight="1" x14ac:dyDescent="0.2">
      <c r="A840" s="157"/>
      <c r="B840" s="693"/>
      <c r="C840" s="695"/>
      <c r="D840" s="153" t="s">
        <v>74</v>
      </c>
      <c r="E840" s="159">
        <f t="shared" si="308"/>
        <v>52.899999999999991</v>
      </c>
      <c r="F840" s="159">
        <f t="shared" si="308"/>
        <v>53.7</v>
      </c>
      <c r="G840" s="159">
        <f t="shared" si="308"/>
        <v>62.500000000000007</v>
      </c>
      <c r="H840" s="159">
        <f t="shared" si="308"/>
        <v>128.80000000000001</v>
      </c>
      <c r="I840" s="159">
        <f t="shared" si="308"/>
        <v>123.7</v>
      </c>
      <c r="J840" s="159">
        <f t="shared" si="308"/>
        <v>85</v>
      </c>
      <c r="K840" s="159">
        <f t="shared" si="308"/>
        <v>81.8</v>
      </c>
      <c r="L840" s="159">
        <f t="shared" si="308"/>
        <v>49.399999999999991</v>
      </c>
      <c r="M840" s="159">
        <f t="shared" si="308"/>
        <v>40.799999999999997</v>
      </c>
      <c r="N840" s="159">
        <f t="shared" si="308"/>
        <v>37.300000000000011</v>
      </c>
      <c r="O840" s="159">
        <f t="shared" si="308"/>
        <v>32.6</v>
      </c>
      <c r="P840" s="159">
        <f t="shared" si="308"/>
        <v>43.800000000000011</v>
      </c>
      <c r="Q840" s="159">
        <f>+Q846+Q852+Q861+Q867+Q873+Q879+Q885+Q891+Q897+Q903</f>
        <v>792.30000000000007</v>
      </c>
      <c r="R840" s="159">
        <f>+R846+R852+R861+R867+R873+R879+R885+R891+R897+R903</f>
        <v>784.2</v>
      </c>
      <c r="S840" s="337">
        <f t="shared" si="309"/>
        <v>1.0103289977046672</v>
      </c>
      <c r="T840" s="159">
        <v>1201.7999999999997</v>
      </c>
      <c r="U840" s="162">
        <f t="shared" si="306"/>
        <v>65.926110833749391</v>
      </c>
      <c r="V840" s="247"/>
    </row>
    <row r="841" spans="1:22" ht="13.5" customHeight="1" x14ac:dyDescent="0.2">
      <c r="A841" s="157"/>
      <c r="B841" s="693"/>
      <c r="C841" s="695"/>
      <c r="D841" s="153" t="s">
        <v>75</v>
      </c>
      <c r="E841" s="159">
        <f t="shared" si="308"/>
        <v>54.399999999999991</v>
      </c>
      <c r="F841" s="159">
        <f t="shared" si="308"/>
        <v>60.2</v>
      </c>
      <c r="G841" s="159">
        <f t="shared" si="308"/>
        <v>66.500000000000014</v>
      </c>
      <c r="H841" s="159">
        <f t="shared" si="308"/>
        <v>143.29999999999998</v>
      </c>
      <c r="I841" s="159">
        <f t="shared" si="308"/>
        <v>141.30000000000001</v>
      </c>
      <c r="J841" s="159">
        <f t="shared" si="308"/>
        <v>93.4</v>
      </c>
      <c r="K841" s="159">
        <f t="shared" si="308"/>
        <v>85.59999999999998</v>
      </c>
      <c r="L841" s="159">
        <f t="shared" si="308"/>
        <v>46.800000000000004</v>
      </c>
      <c r="M841" s="159">
        <f t="shared" si="308"/>
        <v>37.799999999999997</v>
      </c>
      <c r="N841" s="159">
        <f t="shared" si="308"/>
        <v>31.499999999999996</v>
      </c>
      <c r="O841" s="159">
        <f t="shared" si="308"/>
        <v>27.800000000000004</v>
      </c>
      <c r="P841" s="159">
        <f t="shared" si="308"/>
        <v>39.1</v>
      </c>
      <c r="Q841" s="159">
        <f t="shared" si="308"/>
        <v>827.7</v>
      </c>
      <c r="R841" s="159">
        <f>+R847+R853+R862+R868+R874+R880+R886+R892+R898+R904</f>
        <v>844.39999999999986</v>
      </c>
      <c r="S841" s="337">
        <f t="shared" si="309"/>
        <v>0.98022264329701581</v>
      </c>
      <c r="T841" s="159">
        <v>1522.8000000000002</v>
      </c>
      <c r="U841" s="162">
        <f t="shared" si="306"/>
        <v>54.353821907013391</v>
      </c>
      <c r="V841" s="247"/>
    </row>
    <row r="842" spans="1:22" ht="13.5" customHeight="1" x14ac:dyDescent="0.2">
      <c r="A842" s="157"/>
      <c r="B842" s="693"/>
      <c r="C842" s="695"/>
      <c r="D842" s="153" t="s">
        <v>76</v>
      </c>
      <c r="E842" s="159">
        <f t="shared" si="308"/>
        <v>19.7</v>
      </c>
      <c r="F842" s="159">
        <f t="shared" si="308"/>
        <v>19.8</v>
      </c>
      <c r="G842" s="159">
        <f t="shared" si="308"/>
        <v>31.299999999999997</v>
      </c>
      <c r="H842" s="159">
        <f t="shared" si="308"/>
        <v>58.2</v>
      </c>
      <c r="I842" s="159">
        <f t="shared" si="308"/>
        <v>51.500000000000007</v>
      </c>
      <c r="J842" s="159">
        <f t="shared" si="308"/>
        <v>38.799999999999997</v>
      </c>
      <c r="K842" s="159">
        <f t="shared" si="308"/>
        <v>34.800000000000004</v>
      </c>
      <c r="L842" s="159">
        <f t="shared" si="308"/>
        <v>27.399999999999995</v>
      </c>
      <c r="M842" s="159">
        <f t="shared" si="308"/>
        <v>21.6</v>
      </c>
      <c r="N842" s="159">
        <f t="shared" si="308"/>
        <v>16.2</v>
      </c>
      <c r="O842" s="159">
        <f t="shared" si="308"/>
        <v>13.799999999999997</v>
      </c>
      <c r="P842" s="159">
        <f t="shared" si="308"/>
        <v>18.399999999999999</v>
      </c>
      <c r="Q842" s="159">
        <f t="shared" si="308"/>
        <v>351.5</v>
      </c>
      <c r="R842" s="159">
        <f>+R848+R854+R863+R869+R875+R881+R887+R893+R899+R905</f>
        <v>312.89999999999992</v>
      </c>
      <c r="S842" s="337">
        <f t="shared" si="309"/>
        <v>1.1233620965164592</v>
      </c>
      <c r="T842" s="159">
        <v>562.99999999999989</v>
      </c>
      <c r="U842" s="162">
        <f t="shared" si="306"/>
        <v>62.433392539964494</v>
      </c>
      <c r="V842" s="247"/>
    </row>
    <row r="843" spans="1:22" ht="13.5" customHeight="1" thickBot="1" x14ac:dyDescent="0.25">
      <c r="A843" s="157"/>
      <c r="B843" s="693"/>
      <c r="C843" s="697"/>
      <c r="D843" s="155" t="s">
        <v>77</v>
      </c>
      <c r="E843" s="160">
        <f t="shared" si="308"/>
        <v>25.000000000000007</v>
      </c>
      <c r="F843" s="160">
        <f t="shared" si="308"/>
        <v>26.299999999999997</v>
      </c>
      <c r="G843" s="160">
        <f t="shared" si="308"/>
        <v>41.599999999999994</v>
      </c>
      <c r="H843" s="160">
        <f t="shared" si="308"/>
        <v>72.499999999999986</v>
      </c>
      <c r="I843" s="160">
        <f t="shared" si="308"/>
        <v>67.400000000000006</v>
      </c>
      <c r="J843" s="160">
        <f t="shared" si="308"/>
        <v>48.199999999999996</v>
      </c>
      <c r="K843" s="160">
        <f t="shared" si="308"/>
        <v>43.79999999999999</v>
      </c>
      <c r="L843" s="160">
        <f t="shared" si="308"/>
        <v>36</v>
      </c>
      <c r="M843" s="160">
        <f t="shared" si="308"/>
        <v>28.200000000000003</v>
      </c>
      <c r="N843" s="160">
        <f t="shared" si="308"/>
        <v>21.199999999999996</v>
      </c>
      <c r="O843" s="160">
        <f t="shared" si="308"/>
        <v>19.2</v>
      </c>
      <c r="P843" s="160">
        <f t="shared" si="308"/>
        <v>25</v>
      </c>
      <c r="Q843" s="160">
        <f t="shared" si="308"/>
        <v>454.4</v>
      </c>
      <c r="R843" s="160">
        <f>+R849+R855+R864+R870+R876+R882+R888+R894+R900+R906</f>
        <v>402.5</v>
      </c>
      <c r="S843" s="338">
        <f t="shared" si="309"/>
        <v>1.128944099378882</v>
      </c>
      <c r="T843" s="160">
        <v>673.89999999999975</v>
      </c>
      <c r="U843" s="168">
        <f t="shared" si="306"/>
        <v>67.428401840035633</v>
      </c>
      <c r="V843" s="247"/>
    </row>
    <row r="844" spans="1:22" ht="13.5" customHeight="1" x14ac:dyDescent="0.2">
      <c r="A844" s="157"/>
      <c r="B844" s="157"/>
      <c r="C844" s="687" t="s">
        <v>184</v>
      </c>
      <c r="D844" s="151" t="s">
        <v>72</v>
      </c>
      <c r="E844" s="158">
        <v>20</v>
      </c>
      <c r="F844" s="158">
        <v>19</v>
      </c>
      <c r="G844" s="158">
        <v>23.3</v>
      </c>
      <c r="H844" s="158">
        <v>48.4</v>
      </c>
      <c r="I844" s="158">
        <v>42.9</v>
      </c>
      <c r="J844" s="158">
        <v>38.200000000000003</v>
      </c>
      <c r="K844" s="199">
        <v>25.7</v>
      </c>
      <c r="L844" s="199">
        <v>20.6</v>
      </c>
      <c r="M844" s="199">
        <v>16.7</v>
      </c>
      <c r="N844" s="199">
        <v>12</v>
      </c>
      <c r="O844" s="199">
        <v>11.7</v>
      </c>
      <c r="P844" s="199">
        <v>14.5</v>
      </c>
      <c r="Q844" s="158">
        <f>SUM(E844:P844)</f>
        <v>292.99999999999994</v>
      </c>
      <c r="R844" s="158">
        <v>265.10000000000002</v>
      </c>
      <c r="S844" s="251">
        <f t="shared" ref="S844:S855" si="310">IF(Q844=0,"－",Q844/R844*100)</f>
        <v>110.52433044134287</v>
      </c>
      <c r="T844" s="158">
        <v>501.7</v>
      </c>
      <c r="U844" s="167">
        <f t="shared" si="306"/>
        <v>58.401435120589987</v>
      </c>
      <c r="V844" s="244"/>
    </row>
    <row r="845" spans="1:22" ht="13.5" customHeight="1" x14ac:dyDescent="0.2">
      <c r="A845" s="157"/>
      <c r="B845" s="146"/>
      <c r="C845" s="688"/>
      <c r="D845" s="153" t="s">
        <v>73</v>
      </c>
      <c r="E845" s="159">
        <v>6.9</v>
      </c>
      <c r="F845" s="159">
        <v>7.2</v>
      </c>
      <c r="G845" s="159">
        <v>10.4</v>
      </c>
      <c r="H845" s="159">
        <v>24.7</v>
      </c>
      <c r="I845" s="159">
        <v>21.2</v>
      </c>
      <c r="J845" s="159">
        <v>16.399999999999999</v>
      </c>
      <c r="K845" s="200">
        <v>16.100000000000001</v>
      </c>
      <c r="L845" s="200">
        <v>11.4</v>
      </c>
      <c r="M845" s="200">
        <v>8.4</v>
      </c>
      <c r="N845" s="200">
        <v>6.2</v>
      </c>
      <c r="O845" s="200">
        <v>5.3</v>
      </c>
      <c r="P845" s="200">
        <v>8.6</v>
      </c>
      <c r="Q845" s="159">
        <f t="shared" ref="Q845:Q849" si="311">SUM(E845:P845)</f>
        <v>142.80000000000001</v>
      </c>
      <c r="R845" s="159">
        <v>115.89999999999999</v>
      </c>
      <c r="S845" s="252">
        <f t="shared" si="310"/>
        <v>123.20966350301987</v>
      </c>
      <c r="T845" s="159">
        <v>368.49999999999994</v>
      </c>
      <c r="U845" s="162">
        <f t="shared" si="306"/>
        <v>38.751696065128911</v>
      </c>
      <c r="V845" s="244"/>
    </row>
    <row r="846" spans="1:22" ht="13.5" customHeight="1" x14ac:dyDescent="0.2">
      <c r="A846" s="157"/>
      <c r="B846" s="146"/>
      <c r="C846" s="688"/>
      <c r="D846" s="153" t="s">
        <v>74</v>
      </c>
      <c r="E846" s="159">
        <v>13.1</v>
      </c>
      <c r="F846" s="159">
        <v>11.8</v>
      </c>
      <c r="G846" s="159">
        <v>12.9</v>
      </c>
      <c r="H846" s="159">
        <v>23.7</v>
      </c>
      <c r="I846" s="159">
        <v>21.7</v>
      </c>
      <c r="J846" s="159">
        <v>21.8</v>
      </c>
      <c r="K846" s="200">
        <v>9.6</v>
      </c>
      <c r="L846" s="200">
        <v>9.1999999999999993</v>
      </c>
      <c r="M846" s="200">
        <v>8.3000000000000007</v>
      </c>
      <c r="N846" s="200">
        <v>5.8</v>
      </c>
      <c r="O846" s="200">
        <v>6.4</v>
      </c>
      <c r="P846" s="200">
        <v>5.9</v>
      </c>
      <c r="Q846" s="159">
        <f t="shared" si="311"/>
        <v>150.20000000000002</v>
      </c>
      <c r="R846" s="159">
        <v>149.20000000000005</v>
      </c>
      <c r="S846" s="252">
        <f t="shared" si="310"/>
        <v>100.67024128686326</v>
      </c>
      <c r="T846" s="159">
        <v>133.19999999999999</v>
      </c>
      <c r="U846" s="162">
        <f t="shared" si="306"/>
        <v>112.76276276276278</v>
      </c>
      <c r="V846" s="244"/>
    </row>
    <row r="847" spans="1:22" ht="13.5" customHeight="1" x14ac:dyDescent="0.2">
      <c r="A847" s="157"/>
      <c r="B847" s="146"/>
      <c r="C847" s="688"/>
      <c r="D847" s="153" t="s">
        <v>75</v>
      </c>
      <c r="E847" s="159">
        <v>6.5</v>
      </c>
      <c r="F847" s="159">
        <v>7</v>
      </c>
      <c r="G847" s="159">
        <v>6.8</v>
      </c>
      <c r="H847" s="159">
        <v>18.399999999999999</v>
      </c>
      <c r="I847" s="159">
        <v>16</v>
      </c>
      <c r="J847" s="159">
        <v>14.8</v>
      </c>
      <c r="K847" s="200">
        <v>4.5</v>
      </c>
      <c r="L847" s="200">
        <v>2.1</v>
      </c>
      <c r="M847" s="200">
        <v>2.2000000000000002</v>
      </c>
      <c r="N847" s="200">
        <v>1.7</v>
      </c>
      <c r="O847" s="200">
        <v>3.2</v>
      </c>
      <c r="P847" s="200">
        <v>2.1</v>
      </c>
      <c r="Q847" s="159">
        <f t="shared" si="311"/>
        <v>85.3</v>
      </c>
      <c r="R847" s="159">
        <v>81.400000000000034</v>
      </c>
      <c r="S847" s="252">
        <f t="shared" si="310"/>
        <v>104.79115479115475</v>
      </c>
      <c r="T847" s="159">
        <v>203.20000000000005</v>
      </c>
      <c r="U847" s="162">
        <f t="shared" si="306"/>
        <v>41.978346456692897</v>
      </c>
      <c r="V847" s="244"/>
    </row>
    <row r="848" spans="1:22" ht="13.5" customHeight="1" x14ac:dyDescent="0.2">
      <c r="A848" s="157"/>
      <c r="B848" s="146"/>
      <c r="C848" s="688"/>
      <c r="D848" s="153" t="s">
        <v>76</v>
      </c>
      <c r="E848" s="159">
        <v>13.5</v>
      </c>
      <c r="F848" s="159">
        <v>12</v>
      </c>
      <c r="G848" s="159">
        <v>16.5</v>
      </c>
      <c r="H848" s="159">
        <v>30</v>
      </c>
      <c r="I848" s="159">
        <v>26.9</v>
      </c>
      <c r="J848" s="159">
        <v>23.4</v>
      </c>
      <c r="K848" s="200">
        <v>21.2</v>
      </c>
      <c r="L848" s="200">
        <v>18.5</v>
      </c>
      <c r="M848" s="200">
        <v>14.5</v>
      </c>
      <c r="N848" s="200">
        <v>10.3</v>
      </c>
      <c r="O848" s="200">
        <v>8.5</v>
      </c>
      <c r="P848" s="200">
        <v>12.4</v>
      </c>
      <c r="Q848" s="159">
        <f t="shared" si="311"/>
        <v>207.70000000000002</v>
      </c>
      <c r="R848" s="159">
        <v>183.7</v>
      </c>
      <c r="S848" s="252">
        <f t="shared" si="310"/>
        <v>113.06477953184542</v>
      </c>
      <c r="T848" s="159">
        <v>298.49999999999994</v>
      </c>
      <c r="U848" s="162">
        <f t="shared" si="306"/>
        <v>69.581239530988299</v>
      </c>
      <c r="V848" s="244"/>
    </row>
    <row r="849" spans="1:22" ht="13.5" customHeight="1" thickBot="1" x14ac:dyDescent="0.25">
      <c r="A849" s="157"/>
      <c r="B849" s="146"/>
      <c r="C849" s="689"/>
      <c r="D849" s="155" t="s">
        <v>77</v>
      </c>
      <c r="E849" s="160">
        <v>17.600000000000001</v>
      </c>
      <c r="F849" s="160">
        <v>16.5</v>
      </c>
      <c r="G849" s="160">
        <v>23</v>
      </c>
      <c r="H849" s="160">
        <v>38.299999999999997</v>
      </c>
      <c r="I849" s="160">
        <v>37.5</v>
      </c>
      <c r="J849" s="160">
        <v>29.1</v>
      </c>
      <c r="K849" s="201">
        <v>27.4</v>
      </c>
      <c r="L849" s="201">
        <v>24.3</v>
      </c>
      <c r="M849" s="201">
        <v>19</v>
      </c>
      <c r="N849" s="201">
        <v>13.7</v>
      </c>
      <c r="O849" s="201">
        <v>11.5</v>
      </c>
      <c r="P849" s="201">
        <v>16.5</v>
      </c>
      <c r="Q849" s="160">
        <f t="shared" si="311"/>
        <v>274.39999999999998</v>
      </c>
      <c r="R849" s="160">
        <v>240.6</v>
      </c>
      <c r="S849" s="327">
        <f t="shared" si="310"/>
        <v>114.04821280133</v>
      </c>
      <c r="T849" s="160">
        <v>366.29999999999995</v>
      </c>
      <c r="U849" s="168">
        <f t="shared" si="306"/>
        <v>74.911274911274916</v>
      </c>
      <c r="V849" s="244"/>
    </row>
    <row r="850" spans="1:22" ht="13.5" customHeight="1" x14ac:dyDescent="0.2">
      <c r="A850" s="157"/>
      <c r="B850" s="146"/>
      <c r="C850" s="687" t="s">
        <v>183</v>
      </c>
      <c r="D850" s="151" t="s">
        <v>72</v>
      </c>
      <c r="E850" s="158">
        <v>2.6</v>
      </c>
      <c r="F850" s="158">
        <v>3.2</v>
      </c>
      <c r="G850" s="158">
        <v>4.5999999999999996</v>
      </c>
      <c r="H850" s="158">
        <v>14.7</v>
      </c>
      <c r="I850" s="158">
        <v>10.3</v>
      </c>
      <c r="J850" s="158">
        <v>2.7</v>
      </c>
      <c r="K850" s="199">
        <v>4.7</v>
      </c>
      <c r="L850" s="199">
        <v>3.4</v>
      </c>
      <c r="M850" s="199">
        <v>3.6</v>
      </c>
      <c r="N850" s="199">
        <v>2.5</v>
      </c>
      <c r="O850" s="199">
        <v>1.9</v>
      </c>
      <c r="P850" s="199">
        <v>2.7</v>
      </c>
      <c r="Q850" s="158">
        <f t="shared" ref="Q850:Q855" si="312">SUM(E850:P850)</f>
        <v>56.900000000000013</v>
      </c>
      <c r="R850" s="158">
        <v>61.79999999999999</v>
      </c>
      <c r="S850" s="251">
        <f t="shared" si="310"/>
        <v>92.071197411003268</v>
      </c>
      <c r="T850" s="158">
        <v>98.300000000000011</v>
      </c>
      <c r="U850" s="167">
        <f t="shared" si="306"/>
        <v>57.884028484231955</v>
      </c>
      <c r="V850" s="244"/>
    </row>
    <row r="851" spans="1:22" ht="13.5" customHeight="1" x14ac:dyDescent="0.2">
      <c r="A851" s="157"/>
      <c r="B851" s="146"/>
      <c r="C851" s="688"/>
      <c r="D851" s="153" t="s">
        <v>73</v>
      </c>
      <c r="E851" s="159">
        <v>0.5</v>
      </c>
      <c r="F851" s="159">
        <v>0.8</v>
      </c>
      <c r="G851" s="159">
        <v>0.9</v>
      </c>
      <c r="H851" s="159">
        <v>2.9</v>
      </c>
      <c r="I851" s="159">
        <v>3.8</v>
      </c>
      <c r="J851" s="159">
        <v>0.8</v>
      </c>
      <c r="K851" s="200">
        <v>0.7</v>
      </c>
      <c r="L851" s="200">
        <v>0.5</v>
      </c>
      <c r="M851" s="200">
        <v>0.4</v>
      </c>
      <c r="N851" s="200">
        <v>0.1</v>
      </c>
      <c r="O851" s="200">
        <v>0.1</v>
      </c>
      <c r="P851" s="200">
        <v>0.3</v>
      </c>
      <c r="Q851" s="159">
        <f t="shared" si="312"/>
        <v>11.799999999999999</v>
      </c>
      <c r="R851" s="159">
        <v>15.700000000000001</v>
      </c>
      <c r="S851" s="252">
        <f t="shared" si="310"/>
        <v>75.15923566878979</v>
      </c>
      <c r="T851" s="159">
        <v>30.400000000000002</v>
      </c>
      <c r="U851" s="162">
        <f t="shared" si="306"/>
        <v>38.815789473684205</v>
      </c>
      <c r="V851" s="244"/>
    </row>
    <row r="852" spans="1:22" ht="13.5" customHeight="1" x14ac:dyDescent="0.2">
      <c r="A852" s="157"/>
      <c r="B852" s="146"/>
      <c r="C852" s="688"/>
      <c r="D852" s="153" t="s">
        <v>74</v>
      </c>
      <c r="E852" s="159">
        <f t="shared" ref="E852:P852" si="313">+E850-E851</f>
        <v>2.1</v>
      </c>
      <c r="F852" s="159">
        <f t="shared" si="313"/>
        <v>2.4000000000000004</v>
      </c>
      <c r="G852" s="159">
        <f t="shared" si="313"/>
        <v>3.6999999999999997</v>
      </c>
      <c r="H852" s="159">
        <f t="shared" si="313"/>
        <v>11.799999999999999</v>
      </c>
      <c r="I852" s="159">
        <f t="shared" si="313"/>
        <v>6.5000000000000009</v>
      </c>
      <c r="J852" s="159">
        <f t="shared" si="313"/>
        <v>1.9000000000000001</v>
      </c>
      <c r="K852" s="200">
        <f t="shared" si="313"/>
        <v>4</v>
      </c>
      <c r="L852" s="200">
        <f t="shared" si="313"/>
        <v>2.9</v>
      </c>
      <c r="M852" s="200">
        <f t="shared" si="313"/>
        <v>3.2</v>
      </c>
      <c r="N852" s="200">
        <f t="shared" si="313"/>
        <v>2.4</v>
      </c>
      <c r="O852" s="200">
        <f t="shared" si="313"/>
        <v>1.7999999999999998</v>
      </c>
      <c r="P852" s="200">
        <f t="shared" si="313"/>
        <v>2.4000000000000004</v>
      </c>
      <c r="Q852" s="159">
        <f t="shared" si="312"/>
        <v>45.099999999999994</v>
      </c>
      <c r="R852" s="159">
        <v>46.099999999999994</v>
      </c>
      <c r="S852" s="252">
        <f t="shared" si="310"/>
        <v>97.830802603036886</v>
      </c>
      <c r="T852" s="159">
        <v>67.899999999999991</v>
      </c>
      <c r="U852" s="162">
        <f t="shared" si="306"/>
        <v>66.421207658321052</v>
      </c>
      <c r="V852" s="244"/>
    </row>
    <row r="853" spans="1:22" ht="13.5" customHeight="1" x14ac:dyDescent="0.2">
      <c r="A853" s="157"/>
      <c r="B853" s="146"/>
      <c r="C853" s="688"/>
      <c r="D853" s="153" t="s">
        <v>75</v>
      </c>
      <c r="E853" s="159">
        <f t="shared" ref="E853:P853" si="314">+E850-E854</f>
        <v>2.3000000000000003</v>
      </c>
      <c r="F853" s="159">
        <f t="shared" si="314"/>
        <v>2.7</v>
      </c>
      <c r="G853" s="159">
        <f t="shared" si="314"/>
        <v>3.3999999999999995</v>
      </c>
      <c r="H853" s="159">
        <f t="shared" si="314"/>
        <v>13.299999999999999</v>
      </c>
      <c r="I853" s="159">
        <f t="shared" si="314"/>
        <v>8.7000000000000011</v>
      </c>
      <c r="J853" s="159">
        <f t="shared" si="314"/>
        <v>2.1</v>
      </c>
      <c r="K853" s="200">
        <f t="shared" si="314"/>
        <v>4.5</v>
      </c>
      <c r="L853" s="200">
        <f t="shared" si="314"/>
        <v>3.1999999999999997</v>
      </c>
      <c r="M853" s="200">
        <f t="shared" si="314"/>
        <v>3.5</v>
      </c>
      <c r="N853" s="200">
        <f t="shared" si="314"/>
        <v>2.4</v>
      </c>
      <c r="O853" s="200">
        <f t="shared" si="314"/>
        <v>1.7</v>
      </c>
      <c r="P853" s="200">
        <f t="shared" si="314"/>
        <v>2.6</v>
      </c>
      <c r="Q853" s="159">
        <f t="shared" si="312"/>
        <v>50.400000000000006</v>
      </c>
      <c r="R853" s="159">
        <v>54.6</v>
      </c>
      <c r="S853" s="252">
        <f t="shared" si="310"/>
        <v>92.307692307692307</v>
      </c>
      <c r="T853" s="159">
        <v>77.299999999999983</v>
      </c>
      <c r="U853" s="162">
        <f t="shared" si="306"/>
        <v>65.200517464424351</v>
      </c>
      <c r="V853" s="244"/>
    </row>
    <row r="854" spans="1:22" ht="13.5" customHeight="1" x14ac:dyDescent="0.2">
      <c r="A854" s="157"/>
      <c r="B854" s="146"/>
      <c r="C854" s="688"/>
      <c r="D854" s="153" t="s">
        <v>76</v>
      </c>
      <c r="E854" s="159">
        <v>0.3</v>
      </c>
      <c r="F854" s="159">
        <v>0.5</v>
      </c>
      <c r="G854" s="159">
        <v>1.2</v>
      </c>
      <c r="H854" s="159">
        <v>1.4</v>
      </c>
      <c r="I854" s="159">
        <v>1.6</v>
      </c>
      <c r="J854" s="159">
        <v>0.6</v>
      </c>
      <c r="K854" s="200">
        <v>0.2</v>
      </c>
      <c r="L854" s="200">
        <v>0.2</v>
      </c>
      <c r="M854" s="200">
        <v>0.1</v>
      </c>
      <c r="N854" s="200">
        <v>0.1</v>
      </c>
      <c r="O854" s="200">
        <v>0.2</v>
      </c>
      <c r="P854" s="200">
        <v>0.1</v>
      </c>
      <c r="Q854" s="159">
        <f t="shared" si="312"/>
        <v>6.4999999999999991</v>
      </c>
      <c r="R854" s="159">
        <v>7.2</v>
      </c>
      <c r="S854" s="252">
        <f t="shared" si="310"/>
        <v>90.277777777777771</v>
      </c>
      <c r="T854" s="159">
        <v>21.000000000000004</v>
      </c>
      <c r="U854" s="162">
        <f t="shared" si="306"/>
        <v>30.952380952380942</v>
      </c>
      <c r="V854" s="244"/>
    </row>
    <row r="855" spans="1:22" ht="13.5" customHeight="1" thickBot="1" x14ac:dyDescent="0.25">
      <c r="A855" s="157"/>
      <c r="B855" s="161"/>
      <c r="C855" s="689"/>
      <c r="D855" s="155" t="s">
        <v>77</v>
      </c>
      <c r="E855" s="160">
        <v>0.3</v>
      </c>
      <c r="F855" s="160">
        <v>0.5</v>
      </c>
      <c r="G855" s="160">
        <v>1.2</v>
      </c>
      <c r="H855" s="160">
        <v>1.4</v>
      </c>
      <c r="I855" s="160">
        <v>1.6</v>
      </c>
      <c r="J855" s="160">
        <v>0.6</v>
      </c>
      <c r="K855" s="201">
        <v>0.2</v>
      </c>
      <c r="L855" s="201">
        <v>0.2</v>
      </c>
      <c r="M855" s="201">
        <v>0.1</v>
      </c>
      <c r="N855" s="201">
        <v>0.1</v>
      </c>
      <c r="O855" s="201">
        <v>0.2</v>
      </c>
      <c r="P855" s="201">
        <v>0.1</v>
      </c>
      <c r="Q855" s="160">
        <f t="shared" si="312"/>
        <v>6.4999999999999991</v>
      </c>
      <c r="R855" s="160">
        <v>7.2</v>
      </c>
      <c r="S855" s="327">
        <f t="shared" si="310"/>
        <v>90.277777777777771</v>
      </c>
      <c r="T855" s="160">
        <v>21.000000000000004</v>
      </c>
      <c r="U855" s="168">
        <f t="shared" si="306"/>
        <v>30.952380952380942</v>
      </c>
      <c r="V855" s="244"/>
    </row>
    <row r="856" spans="1:22" ht="18.75" customHeight="1" x14ac:dyDescent="0.3">
      <c r="A856" s="213" t="str">
        <f>$A$1</f>
        <v>５　令和３年度市町村別・月別観光入込客数</v>
      </c>
      <c r="T856" s="339"/>
      <c r="U856" s="245"/>
    </row>
    <row r="857" spans="1:22" ht="13.5" customHeight="1" thickBot="1" x14ac:dyDescent="0.25">
      <c r="T857" s="339"/>
      <c r="U857" s="147" t="s">
        <v>301</v>
      </c>
      <c r="V857" s="147"/>
    </row>
    <row r="858" spans="1:22" ht="13.5" customHeight="1" thickBot="1" x14ac:dyDescent="0.25">
      <c r="A858" s="148" t="s">
        <v>58</v>
      </c>
      <c r="B858" s="148" t="s">
        <v>344</v>
      </c>
      <c r="C858" s="148" t="s">
        <v>59</v>
      </c>
      <c r="D858" s="149" t="s">
        <v>60</v>
      </c>
      <c r="E858" s="150" t="s">
        <v>61</v>
      </c>
      <c r="F858" s="150" t="s">
        <v>62</v>
      </c>
      <c r="G858" s="150" t="s">
        <v>63</v>
      </c>
      <c r="H858" s="150" t="s">
        <v>64</v>
      </c>
      <c r="I858" s="150" t="s">
        <v>65</v>
      </c>
      <c r="J858" s="150" t="s">
        <v>66</v>
      </c>
      <c r="K858" s="150" t="s">
        <v>67</v>
      </c>
      <c r="L858" s="150" t="s">
        <v>68</v>
      </c>
      <c r="M858" s="150" t="s">
        <v>69</v>
      </c>
      <c r="N858" s="150" t="s">
        <v>36</v>
      </c>
      <c r="O858" s="150" t="s">
        <v>37</v>
      </c>
      <c r="P858" s="150" t="s">
        <v>38</v>
      </c>
      <c r="Q858" s="150" t="s">
        <v>345</v>
      </c>
      <c r="R858" s="150" t="str">
        <f>$R$3</f>
        <v>R２年度</v>
      </c>
      <c r="S858" s="326" t="s">
        <v>71</v>
      </c>
      <c r="T858" s="150" t="str">
        <f>'2頁'!$T$3</f>
        <v>R元年度</v>
      </c>
      <c r="U858" s="370" t="s">
        <v>419</v>
      </c>
      <c r="V858" s="243"/>
    </row>
    <row r="859" spans="1:22" ht="13.5" customHeight="1" x14ac:dyDescent="0.2">
      <c r="A859" s="157"/>
      <c r="B859" s="146"/>
      <c r="C859" s="687" t="s">
        <v>185</v>
      </c>
      <c r="D859" s="151" t="s">
        <v>72</v>
      </c>
      <c r="E859" s="158">
        <v>5</v>
      </c>
      <c r="F859" s="158">
        <v>5.4</v>
      </c>
      <c r="G859" s="158">
        <v>7.5</v>
      </c>
      <c r="H859" s="158">
        <v>12.8</v>
      </c>
      <c r="I859" s="158">
        <v>13</v>
      </c>
      <c r="J859" s="158">
        <v>8.4</v>
      </c>
      <c r="K859" s="199">
        <v>10.6</v>
      </c>
      <c r="L859" s="199">
        <v>9.1</v>
      </c>
      <c r="M859" s="199">
        <v>7.2</v>
      </c>
      <c r="N859" s="199">
        <v>4</v>
      </c>
      <c r="O859" s="199">
        <v>3.9</v>
      </c>
      <c r="P859" s="199">
        <v>6.1</v>
      </c>
      <c r="Q859" s="158">
        <f t="shared" ref="Q859:Q906" si="315">SUM(E859:P859)</f>
        <v>93</v>
      </c>
      <c r="R859" s="158">
        <v>92.799999999999983</v>
      </c>
      <c r="S859" s="251">
        <f t="shared" ref="S859:S906" si="316">IF(Q859=0,"－",Q859/R859*100)</f>
        <v>100.21551724137933</v>
      </c>
      <c r="T859" s="158">
        <v>157.9</v>
      </c>
      <c r="U859" s="167">
        <f t="shared" si="306"/>
        <v>58.898036732108928</v>
      </c>
      <c r="V859" s="244"/>
    </row>
    <row r="860" spans="1:22" ht="13.5" customHeight="1" x14ac:dyDescent="0.2">
      <c r="A860" s="157"/>
      <c r="B860" s="146"/>
      <c r="C860" s="688"/>
      <c r="D860" s="153" t="s">
        <v>73</v>
      </c>
      <c r="E860" s="159">
        <v>0.2</v>
      </c>
      <c r="F860" s="159">
        <v>0.3</v>
      </c>
      <c r="G860" s="159">
        <v>0.4</v>
      </c>
      <c r="H860" s="159">
        <v>0.6</v>
      </c>
      <c r="I860" s="159">
        <v>0.6</v>
      </c>
      <c r="J860" s="159">
        <v>0.4</v>
      </c>
      <c r="K860" s="200">
        <v>0.5</v>
      </c>
      <c r="L860" s="200">
        <v>0.5</v>
      </c>
      <c r="M860" s="200">
        <v>0.3</v>
      </c>
      <c r="N860" s="200">
        <v>0.2</v>
      </c>
      <c r="O860" s="200">
        <v>0.2</v>
      </c>
      <c r="P860" s="200">
        <v>0.3</v>
      </c>
      <c r="Q860" s="159">
        <f t="shared" si="315"/>
        <v>4.5</v>
      </c>
      <c r="R860" s="159">
        <v>12</v>
      </c>
      <c r="S860" s="252">
        <f t="shared" si="316"/>
        <v>37.5</v>
      </c>
      <c r="T860" s="159">
        <v>19.599999999999998</v>
      </c>
      <c r="U860" s="162">
        <f t="shared" si="306"/>
        <v>22.95918367346939</v>
      </c>
      <c r="V860" s="244"/>
    </row>
    <row r="861" spans="1:22" ht="13.5" customHeight="1" x14ac:dyDescent="0.2">
      <c r="A861" s="157" t="s">
        <v>353</v>
      </c>
      <c r="B861" s="146" t="s">
        <v>356</v>
      </c>
      <c r="C861" s="688"/>
      <c r="D861" s="153" t="s">
        <v>74</v>
      </c>
      <c r="E861" s="159">
        <v>4.8</v>
      </c>
      <c r="F861" s="159">
        <v>5.0999999999999996</v>
      </c>
      <c r="G861" s="159">
        <v>7.1</v>
      </c>
      <c r="H861" s="159">
        <v>12.2</v>
      </c>
      <c r="I861" s="159">
        <v>12.4</v>
      </c>
      <c r="J861" s="159">
        <v>8</v>
      </c>
      <c r="K861" s="200">
        <v>10.1</v>
      </c>
      <c r="L861" s="200">
        <v>8.6</v>
      </c>
      <c r="M861" s="200">
        <v>6.9</v>
      </c>
      <c r="N861" s="200">
        <v>3.8</v>
      </c>
      <c r="O861" s="200">
        <v>3.7</v>
      </c>
      <c r="P861" s="200">
        <v>5.8</v>
      </c>
      <c r="Q861" s="159">
        <v>88.5</v>
      </c>
      <c r="R861" s="159">
        <v>80.8</v>
      </c>
      <c r="S861" s="252">
        <f t="shared" si="316"/>
        <v>109.52970297029702</v>
      </c>
      <c r="T861" s="159">
        <v>138.30000000000001</v>
      </c>
      <c r="U861" s="162">
        <f t="shared" si="306"/>
        <v>63.991323210412141</v>
      </c>
      <c r="V861" s="244"/>
    </row>
    <row r="862" spans="1:22" ht="13.5" customHeight="1" x14ac:dyDescent="0.2">
      <c r="A862" s="157"/>
      <c r="B862" s="146"/>
      <c r="C862" s="688"/>
      <c r="D862" s="153" t="s">
        <v>75</v>
      </c>
      <c r="E862" s="159">
        <v>4.4000000000000004</v>
      </c>
      <c r="F862" s="159">
        <v>4.5999999999999996</v>
      </c>
      <c r="G862" s="159">
        <v>6</v>
      </c>
      <c r="H862" s="159">
        <v>10.9</v>
      </c>
      <c r="I862" s="159">
        <v>11.4</v>
      </c>
      <c r="J862" s="159">
        <v>7.1</v>
      </c>
      <c r="K862" s="200">
        <v>8.9</v>
      </c>
      <c r="L862" s="200">
        <v>7.7</v>
      </c>
      <c r="M862" s="200">
        <v>6.1</v>
      </c>
      <c r="N862" s="200">
        <v>3</v>
      </c>
      <c r="O862" s="200">
        <v>2.6</v>
      </c>
      <c r="P862" s="200">
        <v>5.2</v>
      </c>
      <c r="Q862" s="159">
        <v>77.900000000000006</v>
      </c>
      <c r="R862" s="159">
        <v>82.4</v>
      </c>
      <c r="S862" s="252">
        <f t="shared" si="316"/>
        <v>94.538834951456309</v>
      </c>
      <c r="T862" s="159">
        <v>146</v>
      </c>
      <c r="U862" s="162">
        <f t="shared" si="306"/>
        <v>53.356164383561641</v>
      </c>
      <c r="V862" s="244"/>
    </row>
    <row r="863" spans="1:22" ht="13.5" customHeight="1" x14ac:dyDescent="0.2">
      <c r="A863" s="157"/>
      <c r="B863" s="146"/>
      <c r="C863" s="688"/>
      <c r="D863" s="153" t="s">
        <v>76</v>
      </c>
      <c r="E863" s="159">
        <v>0.6</v>
      </c>
      <c r="F863" s="159">
        <v>0.8</v>
      </c>
      <c r="G863" s="159">
        <v>1.5</v>
      </c>
      <c r="H863" s="159">
        <v>1.9</v>
      </c>
      <c r="I863" s="159">
        <v>1.6</v>
      </c>
      <c r="J863" s="159">
        <v>1.3</v>
      </c>
      <c r="K863" s="200">
        <v>1.7</v>
      </c>
      <c r="L863" s="200">
        <v>1.4</v>
      </c>
      <c r="M863" s="200">
        <v>1.1000000000000001</v>
      </c>
      <c r="N863" s="200">
        <v>1</v>
      </c>
      <c r="O863" s="200">
        <v>1.3</v>
      </c>
      <c r="P863" s="200">
        <v>0.9</v>
      </c>
      <c r="Q863" s="159">
        <f t="shared" si="315"/>
        <v>15.100000000000001</v>
      </c>
      <c r="R863" s="159">
        <v>10.4</v>
      </c>
      <c r="S863" s="252">
        <f t="shared" si="316"/>
        <v>145.19230769230771</v>
      </c>
      <c r="T863" s="159">
        <v>11.9</v>
      </c>
      <c r="U863" s="162">
        <f t="shared" si="306"/>
        <v>126.89075630252103</v>
      </c>
      <c r="V863" s="244"/>
    </row>
    <row r="864" spans="1:22" ht="13.5" customHeight="1" thickBot="1" x14ac:dyDescent="0.25">
      <c r="A864" s="157"/>
      <c r="B864" s="146"/>
      <c r="C864" s="689"/>
      <c r="D864" s="155" t="s">
        <v>77</v>
      </c>
      <c r="E864" s="160">
        <v>0.6</v>
      </c>
      <c r="F864" s="160">
        <v>0.8</v>
      </c>
      <c r="G864" s="160">
        <v>1.5</v>
      </c>
      <c r="H864" s="160">
        <v>1.9</v>
      </c>
      <c r="I864" s="160">
        <v>1.6</v>
      </c>
      <c r="J864" s="160">
        <v>1.3</v>
      </c>
      <c r="K864" s="201">
        <v>1.7</v>
      </c>
      <c r="L864" s="201">
        <v>1.4</v>
      </c>
      <c r="M864" s="201">
        <v>1.1000000000000001</v>
      </c>
      <c r="N864" s="201">
        <v>1</v>
      </c>
      <c r="O864" s="201">
        <v>1.3</v>
      </c>
      <c r="P864" s="201">
        <v>0.9</v>
      </c>
      <c r="Q864" s="160">
        <f t="shared" si="315"/>
        <v>15.100000000000001</v>
      </c>
      <c r="R864" s="160">
        <v>10.4</v>
      </c>
      <c r="S864" s="327">
        <f t="shared" si="316"/>
        <v>145.19230769230771</v>
      </c>
      <c r="T864" s="160">
        <v>11.9</v>
      </c>
      <c r="U864" s="168">
        <f t="shared" si="306"/>
        <v>126.89075630252103</v>
      </c>
      <c r="V864" s="244"/>
    </row>
    <row r="865" spans="1:22" ht="13.5" customHeight="1" x14ac:dyDescent="0.2">
      <c r="A865" s="157"/>
      <c r="B865" s="146"/>
      <c r="C865" s="687" t="s">
        <v>186</v>
      </c>
      <c r="D865" s="151" t="s">
        <v>72</v>
      </c>
      <c r="E865" s="158">
        <v>19.3</v>
      </c>
      <c r="F865" s="158">
        <v>22.6</v>
      </c>
      <c r="G865" s="158">
        <v>26.8</v>
      </c>
      <c r="H865" s="158">
        <v>46.2</v>
      </c>
      <c r="I865" s="158">
        <v>48.6</v>
      </c>
      <c r="J865" s="158">
        <v>36.4</v>
      </c>
      <c r="K865" s="199">
        <v>27.4</v>
      </c>
      <c r="L865" s="199">
        <v>18.3</v>
      </c>
      <c r="M865" s="199">
        <v>13.7</v>
      </c>
      <c r="N865" s="199">
        <v>13</v>
      </c>
      <c r="O865" s="199">
        <v>10.5</v>
      </c>
      <c r="P865" s="199">
        <v>15.3</v>
      </c>
      <c r="Q865" s="158">
        <f t="shared" si="315"/>
        <v>298.10000000000002</v>
      </c>
      <c r="R865" s="158">
        <v>281.39999999999998</v>
      </c>
      <c r="S865" s="251">
        <f t="shared" si="316"/>
        <v>105.93461265103056</v>
      </c>
      <c r="T865" s="158">
        <v>399.79999999999995</v>
      </c>
      <c r="U865" s="167">
        <f t="shared" si="306"/>
        <v>74.562281140570292</v>
      </c>
      <c r="V865" s="244"/>
    </row>
    <row r="866" spans="1:22" ht="13.5" customHeight="1" x14ac:dyDescent="0.2">
      <c r="A866" s="157"/>
      <c r="B866" s="146"/>
      <c r="C866" s="688"/>
      <c r="D866" s="153" t="s">
        <v>73</v>
      </c>
      <c r="E866" s="159">
        <v>11.3</v>
      </c>
      <c r="F866" s="159">
        <v>13.2</v>
      </c>
      <c r="G866" s="159">
        <v>15.6</v>
      </c>
      <c r="H866" s="159">
        <v>26.9</v>
      </c>
      <c r="I866" s="159">
        <v>28.3</v>
      </c>
      <c r="J866" s="159">
        <v>21.2</v>
      </c>
      <c r="K866" s="200">
        <v>16</v>
      </c>
      <c r="L866" s="200">
        <v>10.7</v>
      </c>
      <c r="M866" s="200">
        <v>8</v>
      </c>
      <c r="N866" s="200">
        <v>2.7</v>
      </c>
      <c r="O866" s="200">
        <v>2.1</v>
      </c>
      <c r="P866" s="200">
        <v>3.1</v>
      </c>
      <c r="Q866" s="159">
        <f t="shared" si="315"/>
        <v>159.09999999999997</v>
      </c>
      <c r="R866" s="159">
        <v>149.10000000000002</v>
      </c>
      <c r="S866" s="252">
        <f t="shared" si="316"/>
        <v>106.70690811535879</v>
      </c>
      <c r="T866" s="159">
        <v>216.5</v>
      </c>
      <c r="U866" s="162">
        <f t="shared" si="306"/>
        <v>73.487297921478046</v>
      </c>
      <c r="V866" s="244"/>
    </row>
    <row r="867" spans="1:22" ht="13.5" customHeight="1" x14ac:dyDescent="0.2">
      <c r="A867" s="157"/>
      <c r="B867" s="146"/>
      <c r="C867" s="688"/>
      <c r="D867" s="153" t="s">
        <v>74</v>
      </c>
      <c r="E867" s="159">
        <f t="shared" ref="E867:P867" si="317">+E865-E866</f>
        <v>8</v>
      </c>
      <c r="F867" s="159">
        <f t="shared" si="317"/>
        <v>9.4000000000000021</v>
      </c>
      <c r="G867" s="159">
        <f t="shared" si="317"/>
        <v>11.200000000000001</v>
      </c>
      <c r="H867" s="159">
        <f t="shared" si="317"/>
        <v>19.300000000000004</v>
      </c>
      <c r="I867" s="159">
        <f t="shared" si="317"/>
        <v>20.3</v>
      </c>
      <c r="J867" s="159">
        <f t="shared" si="317"/>
        <v>15.2</v>
      </c>
      <c r="K867" s="200">
        <f t="shared" si="317"/>
        <v>11.399999999999999</v>
      </c>
      <c r="L867" s="200">
        <f t="shared" si="317"/>
        <v>7.6000000000000014</v>
      </c>
      <c r="M867" s="200">
        <f t="shared" si="317"/>
        <v>5.6999999999999993</v>
      </c>
      <c r="N867" s="200">
        <f t="shared" si="317"/>
        <v>10.3</v>
      </c>
      <c r="O867" s="200">
        <f t="shared" si="317"/>
        <v>8.4</v>
      </c>
      <c r="P867" s="200">
        <f t="shared" si="317"/>
        <v>12.200000000000001</v>
      </c>
      <c r="Q867" s="159">
        <f t="shared" si="315"/>
        <v>139</v>
      </c>
      <c r="R867" s="159">
        <v>132.30000000000001</v>
      </c>
      <c r="S867" s="252">
        <f t="shared" si="316"/>
        <v>105.06424792139077</v>
      </c>
      <c r="T867" s="159">
        <v>183.29999999999995</v>
      </c>
      <c r="U867" s="162">
        <f t="shared" si="306"/>
        <v>75.831969448990748</v>
      </c>
      <c r="V867" s="244"/>
    </row>
    <row r="868" spans="1:22" ht="13.5" customHeight="1" x14ac:dyDescent="0.2">
      <c r="A868" s="157"/>
      <c r="B868" s="146"/>
      <c r="C868" s="688"/>
      <c r="D868" s="153" t="s">
        <v>75</v>
      </c>
      <c r="E868" s="159">
        <f t="shared" ref="E868:P868" si="318">+E865-E869</f>
        <v>18.5</v>
      </c>
      <c r="F868" s="159">
        <f t="shared" si="318"/>
        <v>21.700000000000003</v>
      </c>
      <c r="G868" s="159">
        <f t="shared" si="318"/>
        <v>25.5</v>
      </c>
      <c r="H868" s="159">
        <f t="shared" si="318"/>
        <v>44.6</v>
      </c>
      <c r="I868" s="159">
        <f t="shared" si="318"/>
        <v>47.300000000000004</v>
      </c>
      <c r="J868" s="159">
        <f t="shared" si="318"/>
        <v>35</v>
      </c>
      <c r="K868" s="200">
        <f t="shared" si="318"/>
        <v>25.9</v>
      </c>
      <c r="L868" s="200">
        <f t="shared" si="318"/>
        <v>17.100000000000001</v>
      </c>
      <c r="M868" s="200">
        <f t="shared" si="318"/>
        <v>12.5</v>
      </c>
      <c r="N868" s="200">
        <f t="shared" si="318"/>
        <v>11.8</v>
      </c>
      <c r="O868" s="200">
        <f t="shared" si="318"/>
        <v>9.5</v>
      </c>
      <c r="P868" s="200">
        <f t="shared" si="318"/>
        <v>14.3</v>
      </c>
      <c r="Q868" s="159">
        <f t="shared" si="315"/>
        <v>283.70000000000005</v>
      </c>
      <c r="R868" s="159">
        <v>268.7</v>
      </c>
      <c r="S868" s="252">
        <f t="shared" si="316"/>
        <v>105.58243394119839</v>
      </c>
      <c r="T868" s="159">
        <v>383.30000000000007</v>
      </c>
      <c r="U868" s="162">
        <f t="shared" si="306"/>
        <v>74.015131750587003</v>
      </c>
      <c r="V868" s="244"/>
    </row>
    <row r="869" spans="1:22" ht="13.5" customHeight="1" x14ac:dyDescent="0.2">
      <c r="A869" s="157"/>
      <c r="B869" s="146"/>
      <c r="C869" s="688"/>
      <c r="D869" s="153" t="s">
        <v>76</v>
      </c>
      <c r="E869" s="159">
        <v>0.8</v>
      </c>
      <c r="F869" s="159">
        <v>0.9</v>
      </c>
      <c r="G869" s="159">
        <v>1.3</v>
      </c>
      <c r="H869" s="159">
        <v>1.6</v>
      </c>
      <c r="I869" s="159">
        <v>1.3</v>
      </c>
      <c r="J869" s="159">
        <v>1.4</v>
      </c>
      <c r="K869" s="200">
        <v>1.5</v>
      </c>
      <c r="L869" s="200">
        <v>1.2</v>
      </c>
      <c r="M869" s="200">
        <v>1.2</v>
      </c>
      <c r="N869" s="200">
        <v>1.2</v>
      </c>
      <c r="O869" s="200">
        <v>1</v>
      </c>
      <c r="P869" s="200">
        <v>1</v>
      </c>
      <c r="Q869" s="159">
        <f t="shared" si="315"/>
        <v>14.399999999999997</v>
      </c>
      <c r="R869" s="159">
        <v>12.700000000000001</v>
      </c>
      <c r="S869" s="252">
        <f t="shared" si="316"/>
        <v>113.38582677165351</v>
      </c>
      <c r="T869" s="159">
        <v>16.5</v>
      </c>
      <c r="U869" s="162">
        <f t="shared" si="306"/>
        <v>87.272727272727252</v>
      </c>
      <c r="V869" s="244"/>
    </row>
    <row r="870" spans="1:22" ht="13.5" customHeight="1" thickBot="1" x14ac:dyDescent="0.25">
      <c r="A870" s="157"/>
      <c r="B870" s="146"/>
      <c r="C870" s="689"/>
      <c r="D870" s="155" t="s">
        <v>77</v>
      </c>
      <c r="E870" s="160">
        <v>1.1000000000000001</v>
      </c>
      <c r="F870" s="160">
        <v>1.4</v>
      </c>
      <c r="G870" s="160">
        <v>1.8</v>
      </c>
      <c r="H870" s="160">
        <v>1.9</v>
      </c>
      <c r="I870" s="160">
        <v>1.9</v>
      </c>
      <c r="J870" s="160">
        <v>2</v>
      </c>
      <c r="K870" s="201">
        <v>2</v>
      </c>
      <c r="L870" s="201">
        <v>1.9</v>
      </c>
      <c r="M870" s="201">
        <v>1.7</v>
      </c>
      <c r="N870" s="201">
        <v>1.6</v>
      </c>
      <c r="O870" s="201">
        <v>1.7</v>
      </c>
      <c r="P870" s="201">
        <v>1.6</v>
      </c>
      <c r="Q870" s="160">
        <f t="shared" si="315"/>
        <v>20.6</v>
      </c>
      <c r="R870" s="160">
        <v>18.599999999999998</v>
      </c>
      <c r="S870" s="327">
        <f t="shared" si="316"/>
        <v>110.75268817204302</v>
      </c>
      <c r="T870" s="160">
        <v>19.3</v>
      </c>
      <c r="U870" s="168">
        <f t="shared" si="306"/>
        <v>106.73575129533678</v>
      </c>
      <c r="V870" s="244"/>
    </row>
    <row r="871" spans="1:22" ht="13.5" customHeight="1" x14ac:dyDescent="0.2">
      <c r="A871" s="157"/>
      <c r="B871" s="146"/>
      <c r="C871" s="687" t="s">
        <v>187</v>
      </c>
      <c r="D871" s="151" t="s">
        <v>72</v>
      </c>
      <c r="E871" s="158">
        <v>4.4000000000000004</v>
      </c>
      <c r="F871" s="158">
        <v>6.6</v>
      </c>
      <c r="G871" s="158">
        <v>5.2</v>
      </c>
      <c r="H871" s="158">
        <v>11.3</v>
      </c>
      <c r="I871" s="158">
        <v>11.3</v>
      </c>
      <c r="J871" s="158">
        <v>6.1</v>
      </c>
      <c r="K871" s="199">
        <v>5</v>
      </c>
      <c r="L871" s="199">
        <v>3</v>
      </c>
      <c r="M871" s="199">
        <v>2</v>
      </c>
      <c r="N871" s="199">
        <v>1.9</v>
      </c>
      <c r="O871" s="199">
        <v>1.9</v>
      </c>
      <c r="P871" s="199">
        <v>2.7</v>
      </c>
      <c r="Q871" s="158">
        <f t="shared" si="315"/>
        <v>61.4</v>
      </c>
      <c r="R871" s="158">
        <v>74.8</v>
      </c>
      <c r="S871" s="251">
        <f t="shared" si="316"/>
        <v>82.085561497326211</v>
      </c>
      <c r="T871" s="158">
        <v>51.2</v>
      </c>
      <c r="U871" s="167">
        <f t="shared" si="306"/>
        <v>119.921875</v>
      </c>
      <c r="V871" s="244"/>
    </row>
    <row r="872" spans="1:22" ht="13.5" customHeight="1" x14ac:dyDescent="0.2">
      <c r="A872" s="157"/>
      <c r="B872" s="146"/>
      <c r="C872" s="688"/>
      <c r="D872" s="153" t="s">
        <v>73</v>
      </c>
      <c r="E872" s="159">
        <v>0.1</v>
      </c>
      <c r="F872" s="159">
        <v>0.2</v>
      </c>
      <c r="G872" s="159">
        <v>0.2</v>
      </c>
      <c r="H872" s="159">
        <v>0.8</v>
      </c>
      <c r="I872" s="159">
        <v>0.8</v>
      </c>
      <c r="J872" s="159">
        <v>0.4</v>
      </c>
      <c r="K872" s="200">
        <v>0.3</v>
      </c>
      <c r="L872" s="200">
        <v>0.1</v>
      </c>
      <c r="M872" s="200">
        <v>0.1</v>
      </c>
      <c r="N872" s="200">
        <v>0.1</v>
      </c>
      <c r="O872" s="200">
        <v>0.1</v>
      </c>
      <c r="P872" s="200">
        <v>0.1</v>
      </c>
      <c r="Q872" s="159">
        <f t="shared" si="315"/>
        <v>3.3000000000000003</v>
      </c>
      <c r="R872" s="159">
        <v>8.0999999999999979</v>
      </c>
      <c r="S872" s="252">
        <f t="shared" si="316"/>
        <v>40.740740740740755</v>
      </c>
      <c r="T872" s="159">
        <v>4.5</v>
      </c>
      <c r="U872" s="162">
        <f t="shared" si="306"/>
        <v>73.333333333333343</v>
      </c>
      <c r="V872" s="244"/>
    </row>
    <row r="873" spans="1:22" ht="13.5" customHeight="1" x14ac:dyDescent="0.2">
      <c r="A873" s="157"/>
      <c r="B873" s="146"/>
      <c r="C873" s="688"/>
      <c r="D873" s="153" t="s">
        <v>74</v>
      </c>
      <c r="E873" s="159">
        <f t="shared" ref="E873:P873" si="319">+E871-E872</f>
        <v>4.3000000000000007</v>
      </c>
      <c r="F873" s="159">
        <f t="shared" si="319"/>
        <v>6.3999999999999995</v>
      </c>
      <c r="G873" s="159">
        <f t="shared" si="319"/>
        <v>5</v>
      </c>
      <c r="H873" s="159">
        <f t="shared" si="319"/>
        <v>10.5</v>
      </c>
      <c r="I873" s="159">
        <f t="shared" si="319"/>
        <v>10.5</v>
      </c>
      <c r="J873" s="159">
        <f t="shared" si="319"/>
        <v>5.6999999999999993</v>
      </c>
      <c r="K873" s="200">
        <f t="shared" si="319"/>
        <v>4.7</v>
      </c>
      <c r="L873" s="200">
        <f t="shared" si="319"/>
        <v>2.9</v>
      </c>
      <c r="M873" s="200">
        <f t="shared" si="319"/>
        <v>1.9</v>
      </c>
      <c r="N873" s="200">
        <f t="shared" si="319"/>
        <v>1.7999999999999998</v>
      </c>
      <c r="O873" s="200">
        <f t="shared" si="319"/>
        <v>1.7999999999999998</v>
      </c>
      <c r="P873" s="200">
        <f t="shared" si="319"/>
        <v>2.6</v>
      </c>
      <c r="Q873" s="159">
        <f t="shared" si="315"/>
        <v>58.1</v>
      </c>
      <c r="R873" s="159">
        <v>66.7</v>
      </c>
      <c r="S873" s="252">
        <f t="shared" si="316"/>
        <v>87.106446776611691</v>
      </c>
      <c r="T873" s="159">
        <v>46.7</v>
      </c>
      <c r="U873" s="162">
        <f t="shared" si="306"/>
        <v>124.41113490364025</v>
      </c>
      <c r="V873" s="244"/>
    </row>
    <row r="874" spans="1:22" ht="13.5" customHeight="1" x14ac:dyDescent="0.2">
      <c r="A874" s="157"/>
      <c r="B874" s="146"/>
      <c r="C874" s="688"/>
      <c r="D874" s="153" t="s">
        <v>75</v>
      </c>
      <c r="E874" s="159">
        <f t="shared" ref="E874:P874" si="320">+E871-E875</f>
        <v>4.3000000000000007</v>
      </c>
      <c r="F874" s="159">
        <f t="shared" si="320"/>
        <v>6.5</v>
      </c>
      <c r="G874" s="159">
        <f t="shared" si="320"/>
        <v>4.8</v>
      </c>
      <c r="H874" s="159">
        <f t="shared" si="320"/>
        <v>10.700000000000001</v>
      </c>
      <c r="I874" s="159">
        <f t="shared" si="320"/>
        <v>10.700000000000001</v>
      </c>
      <c r="J874" s="159">
        <f t="shared" si="320"/>
        <v>5.8</v>
      </c>
      <c r="K874" s="200">
        <f t="shared" si="320"/>
        <v>4.7</v>
      </c>
      <c r="L874" s="200">
        <f t="shared" si="320"/>
        <v>2.8</v>
      </c>
      <c r="M874" s="200">
        <f t="shared" si="320"/>
        <v>1.9</v>
      </c>
      <c r="N874" s="200">
        <f t="shared" si="320"/>
        <v>1.7</v>
      </c>
      <c r="O874" s="200">
        <f t="shared" si="320"/>
        <v>1.7999999999999998</v>
      </c>
      <c r="P874" s="200">
        <f t="shared" si="320"/>
        <v>2.6</v>
      </c>
      <c r="Q874" s="159">
        <f t="shared" si="315"/>
        <v>58.300000000000004</v>
      </c>
      <c r="R874" s="159">
        <v>71.400000000000006</v>
      </c>
      <c r="S874" s="252">
        <f t="shared" si="316"/>
        <v>81.652661064425772</v>
      </c>
      <c r="T874" s="159">
        <v>46.300000000000004</v>
      </c>
      <c r="U874" s="162">
        <f t="shared" si="306"/>
        <v>125.91792656587472</v>
      </c>
      <c r="V874" s="244"/>
    </row>
    <row r="875" spans="1:22" ht="13.5" customHeight="1" x14ac:dyDescent="0.2">
      <c r="A875" s="157"/>
      <c r="B875" s="146"/>
      <c r="C875" s="688"/>
      <c r="D875" s="153" t="s">
        <v>76</v>
      </c>
      <c r="E875" s="159">
        <v>0.1</v>
      </c>
      <c r="F875" s="159">
        <v>0.1</v>
      </c>
      <c r="G875" s="159">
        <v>0.4</v>
      </c>
      <c r="H875" s="159">
        <v>0.6</v>
      </c>
      <c r="I875" s="159">
        <v>0.6</v>
      </c>
      <c r="J875" s="159">
        <v>0.3</v>
      </c>
      <c r="K875" s="200">
        <v>0.3</v>
      </c>
      <c r="L875" s="200">
        <v>0.2</v>
      </c>
      <c r="M875" s="200">
        <v>0.1</v>
      </c>
      <c r="N875" s="200">
        <v>0.2</v>
      </c>
      <c r="O875" s="200">
        <v>0.1</v>
      </c>
      <c r="P875" s="200">
        <v>0.1</v>
      </c>
      <c r="Q875" s="159">
        <f t="shared" si="315"/>
        <v>3.1000000000000005</v>
      </c>
      <c r="R875" s="159">
        <v>3.4000000000000004</v>
      </c>
      <c r="S875" s="252">
        <f t="shared" si="316"/>
        <v>91.176470588235304</v>
      </c>
      <c r="T875" s="159">
        <v>4.8999999999999995</v>
      </c>
      <c r="U875" s="162">
        <f t="shared" si="306"/>
        <v>63.265306122448997</v>
      </c>
      <c r="V875" s="244"/>
    </row>
    <row r="876" spans="1:22" ht="13.5" customHeight="1" thickBot="1" x14ac:dyDescent="0.25">
      <c r="A876" s="157"/>
      <c r="B876" s="146"/>
      <c r="C876" s="689"/>
      <c r="D876" s="155" t="s">
        <v>77</v>
      </c>
      <c r="E876" s="160">
        <v>0.1</v>
      </c>
      <c r="F876" s="160">
        <v>0.1</v>
      </c>
      <c r="G876" s="160">
        <v>0.4</v>
      </c>
      <c r="H876" s="160">
        <v>0.7</v>
      </c>
      <c r="I876" s="160">
        <v>0.7</v>
      </c>
      <c r="J876" s="160">
        <v>0.3</v>
      </c>
      <c r="K876" s="201">
        <v>0.3</v>
      </c>
      <c r="L876" s="201">
        <v>0.2</v>
      </c>
      <c r="M876" s="201">
        <v>0.1</v>
      </c>
      <c r="N876" s="201">
        <v>0.3</v>
      </c>
      <c r="O876" s="201">
        <v>0.1</v>
      </c>
      <c r="P876" s="201">
        <v>0.2</v>
      </c>
      <c r="Q876" s="160">
        <f t="shared" si="315"/>
        <v>3.5</v>
      </c>
      <c r="R876" s="160">
        <v>3.6000000000000005</v>
      </c>
      <c r="S876" s="327">
        <f t="shared" si="316"/>
        <v>97.222222222222214</v>
      </c>
      <c r="T876" s="160">
        <v>5.6999999999999993</v>
      </c>
      <c r="U876" s="168">
        <f t="shared" si="306"/>
        <v>61.403508771929829</v>
      </c>
      <c r="V876" s="244"/>
    </row>
    <row r="877" spans="1:22" ht="13.5" customHeight="1" x14ac:dyDescent="0.2">
      <c r="A877" s="157"/>
      <c r="B877" s="146"/>
      <c r="C877" s="687" t="s">
        <v>284</v>
      </c>
      <c r="D877" s="151" t="s">
        <v>72</v>
      </c>
      <c r="E877" s="158">
        <v>7.6</v>
      </c>
      <c r="F877" s="158">
        <v>9.5</v>
      </c>
      <c r="G877" s="158">
        <v>10.4</v>
      </c>
      <c r="H877" s="158">
        <v>16.2</v>
      </c>
      <c r="I877" s="158">
        <v>19.2</v>
      </c>
      <c r="J877" s="158">
        <v>16.100000000000001</v>
      </c>
      <c r="K877" s="199">
        <v>16</v>
      </c>
      <c r="L877" s="199">
        <v>8.3000000000000007</v>
      </c>
      <c r="M877" s="199">
        <v>6.7</v>
      </c>
      <c r="N877" s="199">
        <v>6.4</v>
      </c>
      <c r="O877" s="199">
        <v>4.4000000000000004</v>
      </c>
      <c r="P877" s="199">
        <v>6.2</v>
      </c>
      <c r="Q877" s="158">
        <f t="shared" si="315"/>
        <v>127.00000000000001</v>
      </c>
      <c r="R877" s="158">
        <v>127.50000000000001</v>
      </c>
      <c r="S877" s="251">
        <f t="shared" si="316"/>
        <v>99.607843137254903</v>
      </c>
      <c r="T877" s="158">
        <v>222.40000000000003</v>
      </c>
      <c r="U877" s="167">
        <f t="shared" si="306"/>
        <v>57.10431654676259</v>
      </c>
      <c r="V877" s="244"/>
    </row>
    <row r="878" spans="1:22" ht="13.5" customHeight="1" x14ac:dyDescent="0.2">
      <c r="A878" s="157"/>
      <c r="B878" s="146"/>
      <c r="C878" s="688"/>
      <c r="D878" s="153" t="s">
        <v>73</v>
      </c>
      <c r="E878" s="159">
        <v>0.8</v>
      </c>
      <c r="F878" s="159">
        <v>2.9</v>
      </c>
      <c r="G878" s="159">
        <v>2.6</v>
      </c>
      <c r="H878" s="159">
        <v>4.9000000000000004</v>
      </c>
      <c r="I878" s="159">
        <v>5.8</v>
      </c>
      <c r="J878" s="159">
        <v>4</v>
      </c>
      <c r="K878" s="200">
        <v>1.6</v>
      </c>
      <c r="L878" s="200">
        <v>0.4</v>
      </c>
      <c r="M878" s="200">
        <v>0.3</v>
      </c>
      <c r="N878" s="200">
        <v>0.3</v>
      </c>
      <c r="O878" s="200">
        <v>0.2</v>
      </c>
      <c r="P878" s="200">
        <v>0.3</v>
      </c>
      <c r="Q878" s="159">
        <f t="shared" si="315"/>
        <v>24.1</v>
      </c>
      <c r="R878" s="159">
        <v>22.3</v>
      </c>
      <c r="S878" s="252">
        <f t="shared" si="316"/>
        <v>108.07174887892377</v>
      </c>
      <c r="T878" s="159">
        <v>46.099999999999994</v>
      </c>
      <c r="U878" s="162">
        <f t="shared" si="306"/>
        <v>52.277657266811296</v>
      </c>
      <c r="V878" s="244"/>
    </row>
    <row r="879" spans="1:22" ht="13.5" customHeight="1" x14ac:dyDescent="0.2">
      <c r="A879" s="157"/>
      <c r="B879" s="146"/>
      <c r="C879" s="688"/>
      <c r="D879" s="153" t="s">
        <v>74</v>
      </c>
      <c r="E879" s="159">
        <f t="shared" ref="E879:P879" si="321">+E877-E878</f>
        <v>6.8</v>
      </c>
      <c r="F879" s="159">
        <f t="shared" si="321"/>
        <v>6.6</v>
      </c>
      <c r="G879" s="159">
        <f t="shared" si="321"/>
        <v>7.8000000000000007</v>
      </c>
      <c r="H879" s="159">
        <f t="shared" si="321"/>
        <v>11.299999999999999</v>
      </c>
      <c r="I879" s="159">
        <f t="shared" si="321"/>
        <v>13.399999999999999</v>
      </c>
      <c r="J879" s="159">
        <f t="shared" si="321"/>
        <v>12.100000000000001</v>
      </c>
      <c r="K879" s="200">
        <f t="shared" si="321"/>
        <v>14.4</v>
      </c>
      <c r="L879" s="200">
        <f t="shared" si="321"/>
        <v>7.9</v>
      </c>
      <c r="M879" s="200">
        <f t="shared" si="321"/>
        <v>6.4</v>
      </c>
      <c r="N879" s="200">
        <f t="shared" si="321"/>
        <v>6.1000000000000005</v>
      </c>
      <c r="O879" s="200">
        <f t="shared" si="321"/>
        <v>4.2</v>
      </c>
      <c r="P879" s="200">
        <f t="shared" si="321"/>
        <v>5.9</v>
      </c>
      <c r="Q879" s="159">
        <f t="shared" si="315"/>
        <v>102.90000000000002</v>
      </c>
      <c r="R879" s="159">
        <v>105.2</v>
      </c>
      <c r="S879" s="252">
        <f t="shared" si="316"/>
        <v>97.813688212927772</v>
      </c>
      <c r="T879" s="159">
        <v>176.29999999999998</v>
      </c>
      <c r="U879" s="162">
        <f t="shared" si="306"/>
        <v>58.366420873511082</v>
      </c>
      <c r="V879" s="244"/>
    </row>
    <row r="880" spans="1:22" ht="13.5" customHeight="1" x14ac:dyDescent="0.2">
      <c r="A880" s="157"/>
      <c r="B880" s="146"/>
      <c r="C880" s="688"/>
      <c r="D880" s="153" t="s">
        <v>75</v>
      </c>
      <c r="E880" s="159">
        <f t="shared" ref="E880:P880" si="322">+E877-E881</f>
        <v>5.8</v>
      </c>
      <c r="F880" s="159">
        <f t="shared" si="322"/>
        <v>7.5</v>
      </c>
      <c r="G880" s="159">
        <f t="shared" si="322"/>
        <v>8.1999999999999993</v>
      </c>
      <c r="H880" s="159">
        <f t="shared" si="322"/>
        <v>13.1</v>
      </c>
      <c r="I880" s="159">
        <f t="shared" si="322"/>
        <v>16</v>
      </c>
      <c r="J880" s="159">
        <f t="shared" si="322"/>
        <v>13.100000000000001</v>
      </c>
      <c r="K880" s="200">
        <f t="shared" si="322"/>
        <v>13</v>
      </c>
      <c r="L880" s="200">
        <f t="shared" si="322"/>
        <v>5.8000000000000007</v>
      </c>
      <c r="M880" s="200">
        <f t="shared" si="322"/>
        <v>4.7</v>
      </c>
      <c r="N880" s="200">
        <f t="shared" si="322"/>
        <v>5.1000000000000005</v>
      </c>
      <c r="O880" s="200">
        <f t="shared" si="322"/>
        <v>3.8000000000000003</v>
      </c>
      <c r="P880" s="200">
        <f t="shared" si="322"/>
        <v>4.8000000000000007</v>
      </c>
      <c r="Q880" s="159">
        <f t="shared" si="315"/>
        <v>100.89999999999999</v>
      </c>
      <c r="R880" s="159">
        <v>101.2</v>
      </c>
      <c r="S880" s="252">
        <f t="shared" si="316"/>
        <v>99.703557312252954</v>
      </c>
      <c r="T880" s="159">
        <v>187.40000000000003</v>
      </c>
      <c r="U880" s="162">
        <f t="shared" si="306"/>
        <v>53.842049092849507</v>
      </c>
      <c r="V880" s="244"/>
    </row>
    <row r="881" spans="1:22" ht="13.5" customHeight="1" x14ac:dyDescent="0.2">
      <c r="A881" s="157"/>
      <c r="B881" s="146"/>
      <c r="C881" s="688"/>
      <c r="D881" s="153" t="s">
        <v>76</v>
      </c>
      <c r="E881" s="159">
        <v>1.8</v>
      </c>
      <c r="F881" s="159">
        <v>2</v>
      </c>
      <c r="G881" s="159">
        <v>2.2000000000000002</v>
      </c>
      <c r="H881" s="159">
        <v>3.1</v>
      </c>
      <c r="I881" s="159">
        <v>3.2</v>
      </c>
      <c r="J881" s="159">
        <v>3</v>
      </c>
      <c r="K881" s="200">
        <v>3</v>
      </c>
      <c r="L881" s="200">
        <v>2.5</v>
      </c>
      <c r="M881" s="200">
        <v>2</v>
      </c>
      <c r="N881" s="200">
        <v>1.3</v>
      </c>
      <c r="O881" s="200">
        <v>0.6</v>
      </c>
      <c r="P881" s="200">
        <v>1.4</v>
      </c>
      <c r="Q881" s="159">
        <f t="shared" si="315"/>
        <v>26.1</v>
      </c>
      <c r="R881" s="159">
        <v>26.299999999999997</v>
      </c>
      <c r="S881" s="252">
        <f t="shared" si="316"/>
        <v>99.239543726235752</v>
      </c>
      <c r="T881" s="159">
        <v>35.000000000000007</v>
      </c>
      <c r="U881" s="162">
        <f t="shared" si="306"/>
        <v>74.571428571428555</v>
      </c>
      <c r="V881" s="244"/>
    </row>
    <row r="882" spans="1:22" ht="13.5" customHeight="1" thickBot="1" x14ac:dyDescent="0.25">
      <c r="A882" s="157"/>
      <c r="B882" s="146"/>
      <c r="C882" s="689"/>
      <c r="D882" s="155" t="s">
        <v>77</v>
      </c>
      <c r="E882" s="160">
        <v>2</v>
      </c>
      <c r="F882" s="160">
        <v>2.2000000000000002</v>
      </c>
      <c r="G882" s="160">
        <v>2.5</v>
      </c>
      <c r="H882" s="160">
        <v>3.4</v>
      </c>
      <c r="I882" s="160">
        <v>3.6</v>
      </c>
      <c r="J882" s="160">
        <v>3.3</v>
      </c>
      <c r="K882" s="201">
        <v>3.3</v>
      </c>
      <c r="L882" s="201">
        <v>2.8</v>
      </c>
      <c r="M882" s="201">
        <v>2.2000000000000002</v>
      </c>
      <c r="N882" s="201">
        <v>1.4</v>
      </c>
      <c r="O882" s="201">
        <v>0.7</v>
      </c>
      <c r="P882" s="201">
        <v>1.5</v>
      </c>
      <c r="Q882" s="160">
        <f t="shared" si="315"/>
        <v>28.9</v>
      </c>
      <c r="R882" s="160">
        <v>29.200000000000003</v>
      </c>
      <c r="S882" s="327">
        <f t="shared" si="316"/>
        <v>98.972602739726014</v>
      </c>
      <c r="T882" s="160">
        <v>38.899999999999991</v>
      </c>
      <c r="U882" s="168">
        <f t="shared" si="306"/>
        <v>74.293059125964021</v>
      </c>
      <c r="V882" s="244"/>
    </row>
    <row r="883" spans="1:22" ht="13.5" customHeight="1" x14ac:dyDescent="0.2">
      <c r="A883" s="157"/>
      <c r="B883" s="146"/>
      <c r="C883" s="687" t="s">
        <v>188</v>
      </c>
      <c r="D883" s="151" t="s">
        <v>72</v>
      </c>
      <c r="E883" s="158">
        <v>10.8</v>
      </c>
      <c r="F883" s="158">
        <v>8.6999999999999993</v>
      </c>
      <c r="G883" s="158">
        <v>7</v>
      </c>
      <c r="H883" s="158">
        <v>18</v>
      </c>
      <c r="I883" s="158">
        <v>19.100000000000001</v>
      </c>
      <c r="J883" s="158">
        <v>8.6999999999999993</v>
      </c>
      <c r="K883" s="199">
        <v>19</v>
      </c>
      <c r="L883" s="199">
        <v>7.9</v>
      </c>
      <c r="M883" s="199">
        <v>6.7</v>
      </c>
      <c r="N883" s="199">
        <v>6.2</v>
      </c>
      <c r="O883" s="199">
        <v>5.4</v>
      </c>
      <c r="P883" s="199">
        <v>6.9</v>
      </c>
      <c r="Q883" s="158">
        <f t="shared" si="315"/>
        <v>124.40000000000002</v>
      </c>
      <c r="R883" s="158">
        <v>129.30000000000001</v>
      </c>
      <c r="S883" s="251">
        <f t="shared" si="316"/>
        <v>96.210363495746336</v>
      </c>
      <c r="T883" s="158">
        <v>270.7</v>
      </c>
      <c r="U883" s="167">
        <f t="shared" si="306"/>
        <v>45.954931658662737</v>
      </c>
      <c r="V883" s="244"/>
    </row>
    <row r="884" spans="1:22" ht="13.5" customHeight="1" x14ac:dyDescent="0.2">
      <c r="A884" s="157"/>
      <c r="B884" s="146"/>
      <c r="C884" s="688"/>
      <c r="D884" s="153" t="s">
        <v>73</v>
      </c>
      <c r="E884" s="159">
        <v>0.5</v>
      </c>
      <c r="F884" s="159">
        <v>0.9</v>
      </c>
      <c r="G884" s="159">
        <v>0.8</v>
      </c>
      <c r="H884" s="159">
        <v>1.9</v>
      </c>
      <c r="I884" s="159">
        <v>1.8</v>
      </c>
      <c r="J884" s="159">
        <v>0.7</v>
      </c>
      <c r="K884" s="200">
        <v>1.4</v>
      </c>
      <c r="L884" s="200">
        <v>0.5</v>
      </c>
      <c r="M884" s="200">
        <v>0.7</v>
      </c>
      <c r="N884" s="200">
        <v>0.5</v>
      </c>
      <c r="O884" s="200">
        <v>0.6</v>
      </c>
      <c r="P884" s="200">
        <v>0.6</v>
      </c>
      <c r="Q884" s="159">
        <f t="shared" si="315"/>
        <v>10.899999999999999</v>
      </c>
      <c r="R884" s="159">
        <v>7.3</v>
      </c>
      <c r="S884" s="252">
        <f t="shared" si="316"/>
        <v>149.31506849315065</v>
      </c>
      <c r="T884" s="159">
        <v>15.9</v>
      </c>
      <c r="U884" s="162">
        <f t="shared" si="306"/>
        <v>68.553459119496836</v>
      </c>
      <c r="V884" s="244"/>
    </row>
    <row r="885" spans="1:22" ht="13.5" customHeight="1" x14ac:dyDescent="0.2">
      <c r="A885" s="157"/>
      <c r="B885" s="146"/>
      <c r="C885" s="688"/>
      <c r="D885" s="153" t="s">
        <v>74</v>
      </c>
      <c r="E885" s="159">
        <f t="shared" ref="E885:P885" si="323">+E883-E884</f>
        <v>10.3</v>
      </c>
      <c r="F885" s="159">
        <f t="shared" si="323"/>
        <v>7.7999999999999989</v>
      </c>
      <c r="G885" s="159">
        <f t="shared" si="323"/>
        <v>6.2</v>
      </c>
      <c r="H885" s="159">
        <f t="shared" si="323"/>
        <v>16.100000000000001</v>
      </c>
      <c r="I885" s="159">
        <f t="shared" si="323"/>
        <v>17.3</v>
      </c>
      <c r="J885" s="159">
        <f t="shared" si="323"/>
        <v>7.9999999999999991</v>
      </c>
      <c r="K885" s="200">
        <f t="shared" si="323"/>
        <v>17.600000000000001</v>
      </c>
      <c r="L885" s="200">
        <f t="shared" si="323"/>
        <v>7.4</v>
      </c>
      <c r="M885" s="200">
        <f t="shared" si="323"/>
        <v>6</v>
      </c>
      <c r="N885" s="200">
        <f t="shared" si="323"/>
        <v>5.7</v>
      </c>
      <c r="O885" s="200">
        <f t="shared" si="323"/>
        <v>4.8000000000000007</v>
      </c>
      <c r="P885" s="200">
        <f t="shared" si="323"/>
        <v>6.3000000000000007</v>
      </c>
      <c r="Q885" s="159">
        <f t="shared" si="315"/>
        <v>113.50000000000001</v>
      </c>
      <c r="R885" s="159">
        <v>121.99999999999999</v>
      </c>
      <c r="S885" s="252">
        <f t="shared" si="316"/>
        <v>93.032786885245926</v>
      </c>
      <c r="T885" s="159">
        <v>254.79999999999998</v>
      </c>
      <c r="U885" s="162">
        <f t="shared" si="306"/>
        <v>44.544740973312408</v>
      </c>
      <c r="V885" s="244"/>
    </row>
    <row r="886" spans="1:22" ht="13.5" customHeight="1" x14ac:dyDescent="0.2">
      <c r="A886" s="157"/>
      <c r="B886" s="146"/>
      <c r="C886" s="688"/>
      <c r="D886" s="153" t="s">
        <v>75</v>
      </c>
      <c r="E886" s="159">
        <f t="shared" ref="E886:P886" si="324">+E883-E887</f>
        <v>9.4</v>
      </c>
      <c r="F886" s="159">
        <f t="shared" si="324"/>
        <v>6.6999999999999993</v>
      </c>
      <c r="G886" s="159">
        <f t="shared" si="324"/>
        <v>4.7</v>
      </c>
      <c r="H886" s="159">
        <f t="shared" si="324"/>
        <v>13.9</v>
      </c>
      <c r="I886" s="159">
        <f t="shared" si="324"/>
        <v>15.100000000000001</v>
      </c>
      <c r="J886" s="159">
        <f t="shared" si="324"/>
        <v>5.8999999999999995</v>
      </c>
      <c r="K886" s="200">
        <f t="shared" si="324"/>
        <v>15.8</v>
      </c>
      <c r="L886" s="200">
        <f t="shared" si="324"/>
        <v>5.5</v>
      </c>
      <c r="M886" s="200">
        <f t="shared" si="324"/>
        <v>4.5999999999999996</v>
      </c>
      <c r="N886" s="200">
        <f t="shared" si="324"/>
        <v>4.5</v>
      </c>
      <c r="O886" s="200">
        <f t="shared" si="324"/>
        <v>3.8000000000000003</v>
      </c>
      <c r="P886" s="200">
        <f t="shared" si="324"/>
        <v>5.1000000000000005</v>
      </c>
      <c r="Q886" s="159">
        <f t="shared" si="315"/>
        <v>94.999999999999986</v>
      </c>
      <c r="R886" s="159">
        <v>102.8</v>
      </c>
      <c r="S886" s="252">
        <f t="shared" si="316"/>
        <v>92.412451361867696</v>
      </c>
      <c r="T886" s="159">
        <v>232.70000000000002</v>
      </c>
      <c r="U886" s="162">
        <f t="shared" si="306"/>
        <v>40.825096691018473</v>
      </c>
      <c r="V886" s="244"/>
    </row>
    <row r="887" spans="1:22" ht="13.5" customHeight="1" x14ac:dyDescent="0.2">
      <c r="A887" s="157"/>
      <c r="B887" s="146"/>
      <c r="C887" s="688"/>
      <c r="D887" s="153" t="s">
        <v>76</v>
      </c>
      <c r="E887" s="159">
        <v>1.4</v>
      </c>
      <c r="F887" s="159">
        <v>2</v>
      </c>
      <c r="G887" s="159">
        <v>2.2999999999999998</v>
      </c>
      <c r="H887" s="159">
        <v>4.0999999999999996</v>
      </c>
      <c r="I887" s="159">
        <v>4</v>
      </c>
      <c r="J887" s="159">
        <v>2.8</v>
      </c>
      <c r="K887" s="200">
        <v>3.2</v>
      </c>
      <c r="L887" s="200">
        <v>2.4</v>
      </c>
      <c r="M887" s="200">
        <v>2.1</v>
      </c>
      <c r="N887" s="200">
        <v>1.7</v>
      </c>
      <c r="O887" s="200">
        <v>1.6</v>
      </c>
      <c r="P887" s="200">
        <v>1.8</v>
      </c>
      <c r="Q887" s="159">
        <f t="shared" si="315"/>
        <v>29.4</v>
      </c>
      <c r="R887" s="159">
        <v>26.5</v>
      </c>
      <c r="S887" s="252">
        <f t="shared" si="316"/>
        <v>110.94339622641509</v>
      </c>
      <c r="T887" s="159">
        <v>38</v>
      </c>
      <c r="U887" s="162">
        <f t="shared" si="306"/>
        <v>77.368421052631575</v>
      </c>
      <c r="V887" s="244"/>
    </row>
    <row r="888" spans="1:22" ht="13.5" customHeight="1" thickBot="1" x14ac:dyDescent="0.25">
      <c r="A888" s="157"/>
      <c r="B888" s="146"/>
      <c r="C888" s="689"/>
      <c r="D888" s="155" t="s">
        <v>77</v>
      </c>
      <c r="E888" s="160">
        <v>1.5</v>
      </c>
      <c r="F888" s="160">
        <v>2.2000000000000002</v>
      </c>
      <c r="G888" s="160">
        <v>2.5</v>
      </c>
      <c r="H888" s="160">
        <v>4.5</v>
      </c>
      <c r="I888" s="160">
        <v>4.4000000000000004</v>
      </c>
      <c r="J888" s="160">
        <v>3.1</v>
      </c>
      <c r="K888" s="201">
        <v>3.5</v>
      </c>
      <c r="L888" s="201">
        <v>2.6</v>
      </c>
      <c r="M888" s="201">
        <v>2.2999999999999998</v>
      </c>
      <c r="N888" s="201">
        <v>1.9</v>
      </c>
      <c r="O888" s="201">
        <v>1.8</v>
      </c>
      <c r="P888" s="201">
        <v>2</v>
      </c>
      <c r="Q888" s="160">
        <f t="shared" si="315"/>
        <v>32.299999999999997</v>
      </c>
      <c r="R888" s="160">
        <v>29.200000000000003</v>
      </c>
      <c r="S888" s="327">
        <f t="shared" si="316"/>
        <v>110.61643835616437</v>
      </c>
      <c r="T888" s="160">
        <v>42.699999999999996</v>
      </c>
      <c r="U888" s="168">
        <f t="shared" si="306"/>
        <v>75.644028103044505</v>
      </c>
      <c r="V888" s="244"/>
    </row>
    <row r="889" spans="1:22" ht="13.5" customHeight="1" x14ac:dyDescent="0.2">
      <c r="A889" s="157"/>
      <c r="B889" s="146"/>
      <c r="C889" s="687" t="s">
        <v>189</v>
      </c>
      <c r="D889" s="151" t="s">
        <v>72</v>
      </c>
      <c r="E889" s="158">
        <v>1.2</v>
      </c>
      <c r="F889" s="158">
        <v>1.4</v>
      </c>
      <c r="G889" s="158">
        <v>3.8</v>
      </c>
      <c r="H889" s="158">
        <v>9.3000000000000007</v>
      </c>
      <c r="I889" s="158">
        <v>7.2</v>
      </c>
      <c r="J889" s="158">
        <v>3.8</v>
      </c>
      <c r="K889" s="199">
        <v>3.4</v>
      </c>
      <c r="L889" s="199">
        <v>1</v>
      </c>
      <c r="M889" s="199">
        <v>0.8</v>
      </c>
      <c r="N889" s="199">
        <v>0.5</v>
      </c>
      <c r="O889" s="199">
        <v>0.5</v>
      </c>
      <c r="P889" s="199">
        <v>0.7</v>
      </c>
      <c r="Q889" s="158">
        <f t="shared" si="315"/>
        <v>33.6</v>
      </c>
      <c r="R889" s="158">
        <v>34.200000000000003</v>
      </c>
      <c r="S889" s="251">
        <f t="shared" si="316"/>
        <v>98.245614035087712</v>
      </c>
      <c r="T889" s="158">
        <v>112.00000000000001</v>
      </c>
      <c r="U889" s="167">
        <f t="shared" si="306"/>
        <v>30</v>
      </c>
      <c r="V889" s="244"/>
    </row>
    <row r="890" spans="1:22" ht="13.5" customHeight="1" x14ac:dyDescent="0.2">
      <c r="A890" s="157"/>
      <c r="B890" s="146"/>
      <c r="C890" s="688"/>
      <c r="D890" s="153" t="s">
        <v>73</v>
      </c>
      <c r="E890" s="159">
        <v>0.5</v>
      </c>
      <c r="F890" s="159">
        <v>0.6</v>
      </c>
      <c r="G890" s="159">
        <v>3.2</v>
      </c>
      <c r="H890" s="159">
        <v>7.4</v>
      </c>
      <c r="I890" s="159">
        <v>5.8</v>
      </c>
      <c r="J890" s="159">
        <v>2.9</v>
      </c>
      <c r="K890" s="200">
        <v>2</v>
      </c>
      <c r="L890" s="200">
        <v>0.7</v>
      </c>
      <c r="M890" s="200">
        <v>0.4</v>
      </c>
      <c r="N890" s="200">
        <v>0.3</v>
      </c>
      <c r="O890" s="200">
        <v>0.4</v>
      </c>
      <c r="P890" s="200">
        <v>0.4</v>
      </c>
      <c r="Q890" s="159">
        <f t="shared" si="315"/>
        <v>24.599999999999994</v>
      </c>
      <c r="R890" s="159">
        <v>24.299999999999997</v>
      </c>
      <c r="S890" s="252">
        <f t="shared" si="316"/>
        <v>101.23456790123456</v>
      </c>
      <c r="T890" s="159">
        <v>81.900000000000006</v>
      </c>
      <c r="U890" s="162">
        <f t="shared" si="306"/>
        <v>30.036630036630029</v>
      </c>
      <c r="V890" s="244"/>
    </row>
    <row r="891" spans="1:22" ht="13.5" customHeight="1" x14ac:dyDescent="0.2">
      <c r="A891" s="157"/>
      <c r="B891" s="146"/>
      <c r="C891" s="688"/>
      <c r="D891" s="153" t="s">
        <v>74</v>
      </c>
      <c r="E891" s="159">
        <v>0.7</v>
      </c>
      <c r="F891" s="159">
        <v>0.8</v>
      </c>
      <c r="G891" s="159">
        <v>0.6</v>
      </c>
      <c r="H891" s="159">
        <v>1.9</v>
      </c>
      <c r="I891" s="159">
        <v>1.3999999999999995</v>
      </c>
      <c r="J891" s="159">
        <v>0.9</v>
      </c>
      <c r="K891" s="200">
        <v>1.4</v>
      </c>
      <c r="L891" s="200">
        <v>0.30000000000000004</v>
      </c>
      <c r="M891" s="200">
        <v>0.4</v>
      </c>
      <c r="N891" s="200">
        <v>0.2</v>
      </c>
      <c r="O891" s="200">
        <v>9.9999999999999978E-2</v>
      </c>
      <c r="P891" s="200">
        <v>0.29999999999999993</v>
      </c>
      <c r="Q891" s="159">
        <f t="shared" si="315"/>
        <v>8.9999999999999982</v>
      </c>
      <c r="R891" s="159">
        <v>9.9</v>
      </c>
      <c r="S891" s="252">
        <f t="shared" si="316"/>
        <v>90.909090909090878</v>
      </c>
      <c r="T891" s="159">
        <v>30.099999999999994</v>
      </c>
      <c r="U891" s="162">
        <f t="shared" si="306"/>
        <v>29.900332225913623</v>
      </c>
      <c r="V891" s="244"/>
    </row>
    <row r="892" spans="1:22" ht="13.5" customHeight="1" x14ac:dyDescent="0.2">
      <c r="A892" s="157"/>
      <c r="B892" s="146"/>
      <c r="C892" s="688"/>
      <c r="D892" s="153" t="s">
        <v>75</v>
      </c>
      <c r="E892" s="159">
        <v>0.8</v>
      </c>
      <c r="F892" s="159">
        <v>0.9</v>
      </c>
      <c r="G892" s="159">
        <v>1.5</v>
      </c>
      <c r="H892" s="159">
        <v>3.3</v>
      </c>
      <c r="I892" s="159">
        <v>3</v>
      </c>
      <c r="J892" s="159">
        <v>2.1</v>
      </c>
      <c r="K892" s="200">
        <v>2.6</v>
      </c>
      <c r="L892" s="200">
        <v>0.7</v>
      </c>
      <c r="M892" s="200">
        <v>0.6</v>
      </c>
      <c r="N892" s="200">
        <v>0.4</v>
      </c>
      <c r="O892" s="200">
        <v>0.3</v>
      </c>
      <c r="P892" s="200">
        <v>0.49999999999999994</v>
      </c>
      <c r="Q892" s="159">
        <f t="shared" si="315"/>
        <v>16.7</v>
      </c>
      <c r="R892" s="159">
        <v>19.3</v>
      </c>
      <c r="S892" s="252">
        <f t="shared" si="316"/>
        <v>86.52849740932642</v>
      </c>
      <c r="T892" s="159">
        <v>64.999999999999986</v>
      </c>
      <c r="U892" s="162">
        <f t="shared" si="306"/>
        <v>25.692307692307697</v>
      </c>
      <c r="V892" s="244"/>
    </row>
    <row r="893" spans="1:22" ht="13.5" customHeight="1" x14ac:dyDescent="0.2">
      <c r="A893" s="157"/>
      <c r="B893" s="161"/>
      <c r="C893" s="688"/>
      <c r="D893" s="153" t="s">
        <v>76</v>
      </c>
      <c r="E893" s="159">
        <v>0.4</v>
      </c>
      <c r="F893" s="159">
        <v>0.5</v>
      </c>
      <c r="G893" s="159">
        <v>2.2999999999999998</v>
      </c>
      <c r="H893" s="159">
        <v>6</v>
      </c>
      <c r="I893" s="159">
        <v>4.2</v>
      </c>
      <c r="J893" s="159">
        <v>1.7</v>
      </c>
      <c r="K893" s="200">
        <v>0.8</v>
      </c>
      <c r="L893" s="200">
        <v>0.3</v>
      </c>
      <c r="M893" s="200">
        <v>0.2</v>
      </c>
      <c r="N893" s="200">
        <v>0.1</v>
      </c>
      <c r="O893" s="200">
        <v>0.2</v>
      </c>
      <c r="P893" s="200">
        <v>0.2</v>
      </c>
      <c r="Q893" s="159">
        <f t="shared" si="315"/>
        <v>16.899999999999999</v>
      </c>
      <c r="R893" s="159">
        <v>14.899999999999999</v>
      </c>
      <c r="S893" s="252">
        <f t="shared" si="316"/>
        <v>113.42281879194631</v>
      </c>
      <c r="T893" s="159">
        <v>47.000000000000007</v>
      </c>
      <c r="U893" s="162">
        <f t="shared" si="306"/>
        <v>35.957446808510632</v>
      </c>
      <c r="V893" s="244"/>
    </row>
    <row r="894" spans="1:22" ht="13.5" customHeight="1" thickBot="1" x14ac:dyDescent="0.25">
      <c r="A894" s="157"/>
      <c r="B894" s="161"/>
      <c r="C894" s="689"/>
      <c r="D894" s="155" t="s">
        <v>77</v>
      </c>
      <c r="E894" s="160">
        <v>0.7</v>
      </c>
      <c r="F894" s="160">
        <v>0.9</v>
      </c>
      <c r="G894" s="160">
        <v>3.5</v>
      </c>
      <c r="H894" s="160">
        <v>7.5</v>
      </c>
      <c r="I894" s="160">
        <v>5.4</v>
      </c>
      <c r="J894" s="160">
        <v>2.5</v>
      </c>
      <c r="K894" s="201">
        <v>1.3</v>
      </c>
      <c r="L894" s="201">
        <v>1.2</v>
      </c>
      <c r="M894" s="201">
        <v>1</v>
      </c>
      <c r="N894" s="201">
        <v>0.7</v>
      </c>
      <c r="O894" s="201">
        <v>0.8</v>
      </c>
      <c r="P894" s="201">
        <v>0.7</v>
      </c>
      <c r="Q894" s="160">
        <f t="shared" si="315"/>
        <v>26.2</v>
      </c>
      <c r="R894" s="160">
        <v>23.099999999999998</v>
      </c>
      <c r="S894" s="327">
        <f t="shared" si="316"/>
        <v>113.41991341991343</v>
      </c>
      <c r="T894" s="160">
        <v>56.999999999999993</v>
      </c>
      <c r="U894" s="168">
        <f t="shared" si="306"/>
        <v>45.96491228070176</v>
      </c>
      <c r="V894" s="244"/>
    </row>
    <row r="895" spans="1:22" ht="13.5" customHeight="1" x14ac:dyDescent="0.2">
      <c r="A895" s="157"/>
      <c r="B895" s="161"/>
      <c r="C895" s="687" t="s">
        <v>190</v>
      </c>
      <c r="D895" s="151" t="s">
        <v>72</v>
      </c>
      <c r="E895" s="158">
        <v>1.6</v>
      </c>
      <c r="F895" s="158">
        <v>1.8</v>
      </c>
      <c r="G895" s="158">
        <v>4.5999999999999996</v>
      </c>
      <c r="H895" s="158">
        <v>12.3</v>
      </c>
      <c r="I895" s="158">
        <v>10.6</v>
      </c>
      <c r="J895" s="158">
        <v>5.9</v>
      </c>
      <c r="K895" s="199">
        <v>4.3</v>
      </c>
      <c r="L895" s="199">
        <v>1.3</v>
      </c>
      <c r="M895" s="199">
        <v>1</v>
      </c>
      <c r="N895" s="199">
        <v>0.6</v>
      </c>
      <c r="O895" s="199">
        <v>0.7</v>
      </c>
      <c r="P895" s="199">
        <v>1.2</v>
      </c>
      <c r="Q895" s="158">
        <f t="shared" si="315"/>
        <v>45.9</v>
      </c>
      <c r="R895" s="158">
        <v>45.199999999999996</v>
      </c>
      <c r="S895" s="251">
        <f t="shared" si="316"/>
        <v>101.54867256637168</v>
      </c>
      <c r="T895" s="158">
        <v>135.90000000000003</v>
      </c>
      <c r="U895" s="167">
        <f t="shared" si="306"/>
        <v>33.774834437086085</v>
      </c>
      <c r="V895" s="244"/>
    </row>
    <row r="896" spans="1:22" ht="13.5" customHeight="1" x14ac:dyDescent="0.2">
      <c r="A896" s="157"/>
      <c r="B896" s="161"/>
      <c r="C896" s="688"/>
      <c r="D896" s="153" t="s">
        <v>73</v>
      </c>
      <c r="E896" s="159">
        <v>0.2</v>
      </c>
      <c r="F896" s="159">
        <v>0.1</v>
      </c>
      <c r="G896" s="159">
        <v>0.6</v>
      </c>
      <c r="H896" s="159">
        <v>1.3</v>
      </c>
      <c r="I896" s="159">
        <v>0.5</v>
      </c>
      <c r="J896" s="159">
        <v>0.2</v>
      </c>
      <c r="K896" s="200">
        <v>0</v>
      </c>
      <c r="L896" s="200">
        <v>0</v>
      </c>
      <c r="M896" s="200">
        <v>0</v>
      </c>
      <c r="N896" s="200">
        <v>0</v>
      </c>
      <c r="O896" s="200">
        <v>0</v>
      </c>
      <c r="P896" s="200">
        <v>0</v>
      </c>
      <c r="Q896" s="159">
        <f t="shared" si="315"/>
        <v>2.9000000000000004</v>
      </c>
      <c r="R896" s="159">
        <v>9.1999999999999993</v>
      </c>
      <c r="S896" s="252">
        <f t="shared" si="316"/>
        <v>31.521739130434788</v>
      </c>
      <c r="T896" s="159">
        <v>50.3</v>
      </c>
      <c r="U896" s="162">
        <f t="shared" si="306"/>
        <v>5.7654075546719685</v>
      </c>
      <c r="V896" s="244"/>
    </row>
    <row r="897" spans="1:22" ht="13.5" customHeight="1" x14ac:dyDescent="0.2">
      <c r="A897" s="157"/>
      <c r="B897" s="161"/>
      <c r="C897" s="688"/>
      <c r="D897" s="153" t="s">
        <v>74</v>
      </c>
      <c r="E897" s="159">
        <v>1.4</v>
      </c>
      <c r="F897" s="159">
        <v>1.7</v>
      </c>
      <c r="G897" s="159">
        <v>4</v>
      </c>
      <c r="H897" s="159">
        <v>11</v>
      </c>
      <c r="I897" s="159">
        <v>10.1</v>
      </c>
      <c r="J897" s="159">
        <v>5.7</v>
      </c>
      <c r="K897" s="200">
        <v>4.3</v>
      </c>
      <c r="L897" s="200">
        <v>1.3</v>
      </c>
      <c r="M897" s="200">
        <v>1</v>
      </c>
      <c r="N897" s="200">
        <v>0.6</v>
      </c>
      <c r="O897" s="200">
        <v>0.7</v>
      </c>
      <c r="P897" s="200">
        <v>1.2</v>
      </c>
      <c r="Q897" s="159">
        <f t="shared" si="315"/>
        <v>43.000000000000007</v>
      </c>
      <c r="R897" s="159">
        <v>36</v>
      </c>
      <c r="S897" s="252">
        <f t="shared" si="316"/>
        <v>119.44444444444446</v>
      </c>
      <c r="T897" s="159">
        <v>85.6</v>
      </c>
      <c r="U897" s="162">
        <f t="shared" si="306"/>
        <v>50.233644859813097</v>
      </c>
      <c r="V897" s="244"/>
    </row>
    <row r="898" spans="1:22" ht="13.5" customHeight="1" x14ac:dyDescent="0.2">
      <c r="A898" s="157"/>
      <c r="B898" s="161"/>
      <c r="C898" s="688"/>
      <c r="D898" s="153" t="s">
        <v>75</v>
      </c>
      <c r="E898" s="159">
        <v>1.3</v>
      </c>
      <c r="F898" s="159">
        <v>1.5</v>
      </c>
      <c r="G898" s="159">
        <v>3.4</v>
      </c>
      <c r="H898" s="159">
        <v>9.1</v>
      </c>
      <c r="I898" s="159">
        <v>7.6</v>
      </c>
      <c r="J898" s="159">
        <v>3.9</v>
      </c>
      <c r="K898" s="200">
        <v>3.6</v>
      </c>
      <c r="L898" s="200">
        <v>0.9</v>
      </c>
      <c r="M898" s="200">
        <v>0.9</v>
      </c>
      <c r="N898" s="200">
        <v>0.5</v>
      </c>
      <c r="O898" s="200">
        <v>0.6</v>
      </c>
      <c r="P898" s="200">
        <v>1.1000000000000001</v>
      </c>
      <c r="Q898" s="159">
        <f t="shared" si="315"/>
        <v>34.4</v>
      </c>
      <c r="R898" s="159">
        <v>38.799999999999997</v>
      </c>
      <c r="S898" s="252">
        <f t="shared" si="316"/>
        <v>88.659793814433002</v>
      </c>
      <c r="T898" s="159">
        <v>109.69999999999997</v>
      </c>
      <c r="U898" s="162">
        <f t="shared" si="306"/>
        <v>31.358249772105751</v>
      </c>
      <c r="V898" s="244"/>
    </row>
    <row r="899" spans="1:22" ht="13.5" customHeight="1" x14ac:dyDescent="0.2">
      <c r="A899" s="157"/>
      <c r="B899" s="161"/>
      <c r="C899" s="688"/>
      <c r="D899" s="153" t="s">
        <v>76</v>
      </c>
      <c r="E899" s="159">
        <v>0.3</v>
      </c>
      <c r="F899" s="159">
        <v>0.3</v>
      </c>
      <c r="G899" s="159">
        <v>1.2</v>
      </c>
      <c r="H899" s="159">
        <v>3.2</v>
      </c>
      <c r="I899" s="159">
        <v>3</v>
      </c>
      <c r="J899" s="159">
        <v>2</v>
      </c>
      <c r="K899" s="200">
        <v>0.7</v>
      </c>
      <c r="L899" s="200">
        <v>0.4</v>
      </c>
      <c r="M899" s="200">
        <v>0.1</v>
      </c>
      <c r="N899" s="200">
        <v>0.1</v>
      </c>
      <c r="O899" s="200">
        <v>0.1</v>
      </c>
      <c r="P899" s="200">
        <v>0.1</v>
      </c>
      <c r="Q899" s="159">
        <f t="shared" si="315"/>
        <v>11.499999999999998</v>
      </c>
      <c r="R899" s="159">
        <v>6.3999999999999986</v>
      </c>
      <c r="S899" s="252">
        <f t="shared" si="316"/>
        <v>179.68750000000003</v>
      </c>
      <c r="T899" s="159">
        <v>26.200000000000006</v>
      </c>
      <c r="U899" s="162">
        <f t="shared" si="306"/>
        <v>43.893129770992353</v>
      </c>
      <c r="V899" s="244"/>
    </row>
    <row r="900" spans="1:22" ht="13.5" customHeight="1" thickBot="1" x14ac:dyDescent="0.25">
      <c r="A900" s="157"/>
      <c r="B900" s="161"/>
      <c r="C900" s="689"/>
      <c r="D900" s="155" t="s">
        <v>77</v>
      </c>
      <c r="E900" s="160">
        <v>0.5</v>
      </c>
      <c r="F900" s="160">
        <v>0.5</v>
      </c>
      <c r="G900" s="160">
        <v>1.8</v>
      </c>
      <c r="H900" s="160">
        <v>4.3</v>
      </c>
      <c r="I900" s="160">
        <v>3.9</v>
      </c>
      <c r="J900" s="160">
        <v>2.7</v>
      </c>
      <c r="K900" s="201">
        <v>1.3</v>
      </c>
      <c r="L900" s="201">
        <v>0.8</v>
      </c>
      <c r="M900" s="201">
        <v>0.3</v>
      </c>
      <c r="N900" s="201">
        <v>0.1</v>
      </c>
      <c r="O900" s="201">
        <v>0.3</v>
      </c>
      <c r="P900" s="201">
        <v>0.4</v>
      </c>
      <c r="Q900" s="160">
        <f t="shared" si="315"/>
        <v>16.900000000000002</v>
      </c>
      <c r="R900" s="160">
        <v>10.200000000000001</v>
      </c>
      <c r="S900" s="327">
        <f t="shared" si="316"/>
        <v>165.68627450980392</v>
      </c>
      <c r="T900" s="160">
        <v>30.799999999999997</v>
      </c>
      <c r="U900" s="168">
        <f t="shared" si="306"/>
        <v>54.87012987012988</v>
      </c>
      <c r="V900" s="244"/>
    </row>
    <row r="901" spans="1:22" ht="13.5" customHeight="1" x14ac:dyDescent="0.2">
      <c r="A901" s="157"/>
      <c r="B901" s="161"/>
      <c r="C901" s="687" t="s">
        <v>191</v>
      </c>
      <c r="D901" s="151" t="s">
        <v>72</v>
      </c>
      <c r="E901" s="158">
        <v>1.6</v>
      </c>
      <c r="F901" s="158">
        <v>1.8</v>
      </c>
      <c r="G901" s="158">
        <v>4.5999999999999996</v>
      </c>
      <c r="H901" s="158">
        <v>12.3</v>
      </c>
      <c r="I901" s="158">
        <v>10.6</v>
      </c>
      <c r="J901" s="158">
        <v>5.9</v>
      </c>
      <c r="K901" s="199">
        <v>4.3</v>
      </c>
      <c r="L901" s="199">
        <v>1.3</v>
      </c>
      <c r="M901" s="199">
        <v>1</v>
      </c>
      <c r="N901" s="199">
        <v>0.6</v>
      </c>
      <c r="O901" s="199">
        <v>0.7</v>
      </c>
      <c r="P901" s="199">
        <v>1.2</v>
      </c>
      <c r="Q901" s="158">
        <f t="shared" si="315"/>
        <v>45.9</v>
      </c>
      <c r="R901" s="158">
        <v>45.199999999999996</v>
      </c>
      <c r="S901" s="251">
        <f t="shared" si="316"/>
        <v>101.54867256637168</v>
      </c>
      <c r="T901" s="158">
        <v>135.90000000000003</v>
      </c>
      <c r="U901" s="167">
        <f t="shared" ref="U901:U964" si="325">IF(Q901=0,"－",Q901/T901*100)</f>
        <v>33.774834437086085</v>
      </c>
      <c r="V901" s="244"/>
    </row>
    <row r="902" spans="1:22" ht="13.5" customHeight="1" x14ac:dyDescent="0.2">
      <c r="A902" s="157"/>
      <c r="B902" s="161"/>
      <c r="C902" s="688"/>
      <c r="D902" s="153" t="s">
        <v>73</v>
      </c>
      <c r="E902" s="159">
        <v>0.2</v>
      </c>
      <c r="F902" s="159">
        <v>0.1</v>
      </c>
      <c r="G902" s="159">
        <v>0.6</v>
      </c>
      <c r="H902" s="159">
        <v>1.3</v>
      </c>
      <c r="I902" s="159">
        <v>0.5</v>
      </c>
      <c r="J902" s="159">
        <v>0.2</v>
      </c>
      <c r="K902" s="200">
        <v>0</v>
      </c>
      <c r="L902" s="200">
        <v>0</v>
      </c>
      <c r="M902" s="200">
        <v>0</v>
      </c>
      <c r="N902" s="200">
        <v>0</v>
      </c>
      <c r="O902" s="200">
        <v>0</v>
      </c>
      <c r="P902" s="200">
        <v>0</v>
      </c>
      <c r="Q902" s="159">
        <f t="shared" si="315"/>
        <v>2.9000000000000004</v>
      </c>
      <c r="R902" s="159">
        <v>9.1999999999999993</v>
      </c>
      <c r="S902" s="252">
        <f t="shared" si="316"/>
        <v>31.521739130434788</v>
      </c>
      <c r="T902" s="159">
        <v>50.3</v>
      </c>
      <c r="U902" s="162">
        <f t="shared" si="325"/>
        <v>5.7654075546719685</v>
      </c>
      <c r="V902" s="244"/>
    </row>
    <row r="903" spans="1:22" ht="13.5" customHeight="1" x14ac:dyDescent="0.2">
      <c r="A903" s="157"/>
      <c r="B903" s="161"/>
      <c r="C903" s="688"/>
      <c r="D903" s="153" t="s">
        <v>74</v>
      </c>
      <c r="E903" s="159">
        <v>1.4</v>
      </c>
      <c r="F903" s="159">
        <v>1.7</v>
      </c>
      <c r="G903" s="159">
        <v>4</v>
      </c>
      <c r="H903" s="159">
        <v>11</v>
      </c>
      <c r="I903" s="159">
        <v>10.1</v>
      </c>
      <c r="J903" s="159">
        <v>5.7</v>
      </c>
      <c r="K903" s="200">
        <v>4.3</v>
      </c>
      <c r="L903" s="200">
        <v>1.3</v>
      </c>
      <c r="M903" s="200">
        <v>1</v>
      </c>
      <c r="N903" s="200">
        <v>0.6</v>
      </c>
      <c r="O903" s="200">
        <v>0.7</v>
      </c>
      <c r="P903" s="200">
        <v>1.2</v>
      </c>
      <c r="Q903" s="159">
        <f t="shared" si="315"/>
        <v>43.000000000000007</v>
      </c>
      <c r="R903" s="159">
        <v>36</v>
      </c>
      <c r="S903" s="252">
        <f t="shared" si="316"/>
        <v>119.44444444444446</v>
      </c>
      <c r="T903" s="159">
        <v>85.6</v>
      </c>
      <c r="U903" s="162">
        <f t="shared" si="325"/>
        <v>50.233644859813097</v>
      </c>
      <c r="V903" s="244"/>
    </row>
    <row r="904" spans="1:22" ht="13.5" customHeight="1" x14ac:dyDescent="0.2">
      <c r="A904" s="157"/>
      <c r="B904" s="146"/>
      <c r="C904" s="688"/>
      <c r="D904" s="153" t="s">
        <v>75</v>
      </c>
      <c r="E904" s="159">
        <v>1.1000000000000001</v>
      </c>
      <c r="F904" s="159">
        <v>1.1000000000000001</v>
      </c>
      <c r="G904" s="159">
        <v>2.2000000000000002</v>
      </c>
      <c r="H904" s="159">
        <v>6</v>
      </c>
      <c r="I904" s="159">
        <v>5.5</v>
      </c>
      <c r="J904" s="159">
        <v>3.6</v>
      </c>
      <c r="K904" s="200">
        <v>2.1</v>
      </c>
      <c r="L904" s="200">
        <v>1</v>
      </c>
      <c r="M904" s="200">
        <v>0.8</v>
      </c>
      <c r="N904" s="200">
        <v>0.39999999999999997</v>
      </c>
      <c r="O904" s="200">
        <v>0.49999999999999994</v>
      </c>
      <c r="P904" s="200">
        <v>0.8</v>
      </c>
      <c r="Q904" s="159">
        <f t="shared" si="315"/>
        <v>25.1</v>
      </c>
      <c r="R904" s="159">
        <v>23.799999999999997</v>
      </c>
      <c r="S904" s="252">
        <f t="shared" si="316"/>
        <v>105.46218487394961</v>
      </c>
      <c r="T904" s="159">
        <v>71.899999999999991</v>
      </c>
      <c r="U904" s="162">
        <f t="shared" si="325"/>
        <v>34.909596662030609</v>
      </c>
      <c r="V904" s="244"/>
    </row>
    <row r="905" spans="1:22" ht="13.5" customHeight="1" x14ac:dyDescent="0.2">
      <c r="A905" s="157"/>
      <c r="B905" s="146"/>
      <c r="C905" s="688"/>
      <c r="D905" s="153" t="s">
        <v>76</v>
      </c>
      <c r="E905" s="159">
        <v>0.5</v>
      </c>
      <c r="F905" s="159">
        <v>0.7</v>
      </c>
      <c r="G905" s="159">
        <v>2.4</v>
      </c>
      <c r="H905" s="159">
        <v>6.3</v>
      </c>
      <c r="I905" s="159">
        <v>5.0999999999999996</v>
      </c>
      <c r="J905" s="159">
        <v>2.2999999999999998</v>
      </c>
      <c r="K905" s="200">
        <v>2.2000000000000002</v>
      </c>
      <c r="L905" s="200">
        <v>0.3</v>
      </c>
      <c r="M905" s="200">
        <v>0.2</v>
      </c>
      <c r="N905" s="200">
        <v>0.2</v>
      </c>
      <c r="O905" s="200">
        <v>0.2</v>
      </c>
      <c r="P905" s="200">
        <v>0.4</v>
      </c>
      <c r="Q905" s="159">
        <f t="shared" si="315"/>
        <v>20.799999999999994</v>
      </c>
      <c r="R905" s="159">
        <v>21.4</v>
      </c>
      <c r="S905" s="252">
        <f t="shared" si="316"/>
        <v>97.196261682242962</v>
      </c>
      <c r="T905" s="159">
        <v>63.999999999999993</v>
      </c>
      <c r="U905" s="162">
        <f t="shared" si="325"/>
        <v>32.499999999999993</v>
      </c>
      <c r="V905" s="244"/>
    </row>
    <row r="906" spans="1:22" ht="13.5" customHeight="1" thickBot="1" x14ac:dyDescent="0.25">
      <c r="A906" s="184"/>
      <c r="B906" s="166"/>
      <c r="C906" s="689"/>
      <c r="D906" s="155" t="s">
        <v>77</v>
      </c>
      <c r="E906" s="160">
        <v>0.6</v>
      </c>
      <c r="F906" s="160">
        <v>1.2</v>
      </c>
      <c r="G906" s="160">
        <v>3.4</v>
      </c>
      <c r="H906" s="160">
        <v>8.6</v>
      </c>
      <c r="I906" s="160">
        <v>6.8</v>
      </c>
      <c r="J906" s="160">
        <v>3.3</v>
      </c>
      <c r="K906" s="201">
        <v>2.8</v>
      </c>
      <c r="L906" s="201">
        <v>0.6</v>
      </c>
      <c r="M906" s="201">
        <v>0.4</v>
      </c>
      <c r="N906" s="201">
        <v>0.4</v>
      </c>
      <c r="O906" s="201">
        <v>0.8</v>
      </c>
      <c r="P906" s="201">
        <v>1.1000000000000001</v>
      </c>
      <c r="Q906" s="160">
        <f t="shared" si="315"/>
        <v>30</v>
      </c>
      <c r="R906" s="160">
        <v>30.400000000000006</v>
      </c>
      <c r="S906" s="327">
        <f t="shared" si="316"/>
        <v>98.68421052631578</v>
      </c>
      <c r="T906" s="160">
        <v>80.3</v>
      </c>
      <c r="U906" s="168">
        <f t="shared" si="325"/>
        <v>37.359900373599004</v>
      </c>
      <c r="V906" s="244"/>
    </row>
    <row r="907" spans="1:22" ht="13.5" customHeight="1" x14ac:dyDescent="0.2">
      <c r="A907" s="690" t="s">
        <v>18</v>
      </c>
      <c r="B907" s="691"/>
      <c r="C907" s="692"/>
      <c r="D907" s="151" t="s">
        <v>72</v>
      </c>
      <c r="E907" s="152">
        <f t="shared" ref="E907:R907" si="326">+E916</f>
        <v>281.20000000000005</v>
      </c>
      <c r="F907" s="152">
        <f t="shared" si="326"/>
        <v>452.8</v>
      </c>
      <c r="G907" s="152">
        <f t="shared" si="326"/>
        <v>378.79999999999995</v>
      </c>
      <c r="H907" s="152">
        <f t="shared" si="326"/>
        <v>840.60000000000014</v>
      </c>
      <c r="I907" s="152">
        <f t="shared" si="326"/>
        <v>1061.6999999999998</v>
      </c>
      <c r="J907" s="152">
        <f t="shared" si="326"/>
        <v>596.20000000000005</v>
      </c>
      <c r="K907" s="152">
        <f t="shared" si="326"/>
        <v>648.30000000000007</v>
      </c>
      <c r="L907" s="152">
        <f t="shared" si="326"/>
        <v>336.7</v>
      </c>
      <c r="M907" s="152">
        <f t="shared" si="326"/>
        <v>279.5</v>
      </c>
      <c r="N907" s="152">
        <f t="shared" si="326"/>
        <v>309.60000000000002</v>
      </c>
      <c r="O907" s="152">
        <f t="shared" si="326"/>
        <v>468.4</v>
      </c>
      <c r="P907" s="152">
        <f t="shared" si="326"/>
        <v>379.2</v>
      </c>
      <c r="Q907" s="152">
        <f t="shared" si="326"/>
        <v>6033</v>
      </c>
      <c r="R907" s="152">
        <f t="shared" si="326"/>
        <v>5777.7</v>
      </c>
      <c r="S907" s="251">
        <f t="shared" ref="S907:S912" si="327">IF(Q907=0,"－",Q907/R907*100)</f>
        <v>104.41871332883328</v>
      </c>
      <c r="T907" s="158">
        <v>8751.4</v>
      </c>
      <c r="U907" s="167">
        <f t="shared" si="325"/>
        <v>68.937541421943919</v>
      </c>
      <c r="V907" s="244"/>
    </row>
    <row r="908" spans="1:22" ht="13.5" customHeight="1" x14ac:dyDescent="0.2">
      <c r="A908" s="693"/>
      <c r="B908" s="694"/>
      <c r="C908" s="695"/>
      <c r="D908" s="153" t="s">
        <v>73</v>
      </c>
      <c r="E908" s="154">
        <f t="shared" ref="E908:R908" si="328">+E917</f>
        <v>82.599999999999966</v>
      </c>
      <c r="F908" s="154">
        <f t="shared" si="328"/>
        <v>132.6</v>
      </c>
      <c r="G908" s="154">
        <f t="shared" si="328"/>
        <v>123.19999999999999</v>
      </c>
      <c r="H908" s="154">
        <f t="shared" si="328"/>
        <v>294.2</v>
      </c>
      <c r="I908" s="154">
        <f t="shared" si="328"/>
        <v>401.09999999999991</v>
      </c>
      <c r="J908" s="154">
        <f t="shared" si="328"/>
        <v>219.90000000000003</v>
      </c>
      <c r="K908" s="154">
        <f t="shared" si="328"/>
        <v>211</v>
      </c>
      <c r="L908" s="154">
        <f t="shared" si="328"/>
        <v>110.19999999999999</v>
      </c>
      <c r="M908" s="154">
        <f t="shared" si="328"/>
        <v>87.799999999999983</v>
      </c>
      <c r="N908" s="154">
        <f t="shared" si="328"/>
        <v>103.99999999999994</v>
      </c>
      <c r="O908" s="154">
        <f t="shared" si="328"/>
        <v>169.59999999999997</v>
      </c>
      <c r="P908" s="154">
        <f t="shared" si="328"/>
        <v>124.6</v>
      </c>
      <c r="Q908" s="154">
        <f t="shared" si="328"/>
        <v>2060.8000000000002</v>
      </c>
      <c r="R908" s="154">
        <f t="shared" si="328"/>
        <v>1712.1000000000004</v>
      </c>
      <c r="S908" s="252">
        <f t="shared" si="327"/>
        <v>120.36680100461422</v>
      </c>
      <c r="T908" s="159">
        <v>3529.9999999999991</v>
      </c>
      <c r="U908" s="162">
        <f t="shared" si="325"/>
        <v>58.379603399433442</v>
      </c>
      <c r="V908" s="244"/>
    </row>
    <row r="909" spans="1:22" ht="13.5" customHeight="1" x14ac:dyDescent="0.2">
      <c r="A909" s="693"/>
      <c r="B909" s="694"/>
      <c r="C909" s="695"/>
      <c r="D909" s="153" t="s">
        <v>74</v>
      </c>
      <c r="E909" s="154">
        <f t="shared" ref="E909:R909" si="329">+E918</f>
        <v>198.6</v>
      </c>
      <c r="F909" s="154">
        <f t="shared" si="329"/>
        <v>320.20000000000005</v>
      </c>
      <c r="G909" s="154">
        <f t="shared" si="329"/>
        <v>255.59999999999997</v>
      </c>
      <c r="H909" s="154">
        <f t="shared" si="329"/>
        <v>546.4</v>
      </c>
      <c r="I909" s="154">
        <f t="shared" si="329"/>
        <v>660.60000000000014</v>
      </c>
      <c r="J909" s="154">
        <f t="shared" si="329"/>
        <v>376.29999999999995</v>
      </c>
      <c r="K909" s="154">
        <f t="shared" si="329"/>
        <v>437.29999999999995</v>
      </c>
      <c r="L909" s="154">
        <f t="shared" si="329"/>
        <v>226.49999999999997</v>
      </c>
      <c r="M909" s="154">
        <f t="shared" si="329"/>
        <v>191.7</v>
      </c>
      <c r="N909" s="154">
        <f t="shared" si="329"/>
        <v>205.60000000000002</v>
      </c>
      <c r="O909" s="154">
        <f t="shared" si="329"/>
        <v>298.80000000000007</v>
      </c>
      <c r="P909" s="154">
        <f t="shared" si="329"/>
        <v>254.60000000000002</v>
      </c>
      <c r="Q909" s="154">
        <f t="shared" si="329"/>
        <v>3972.2000000000003</v>
      </c>
      <c r="R909" s="154">
        <f t="shared" si="329"/>
        <v>4065.6000000000013</v>
      </c>
      <c r="S909" s="252">
        <f t="shared" si="327"/>
        <v>97.702676111766991</v>
      </c>
      <c r="T909" s="159">
        <v>5221.4000000000005</v>
      </c>
      <c r="U909" s="162">
        <f t="shared" si="325"/>
        <v>76.0753820814341</v>
      </c>
      <c r="V909" s="244"/>
    </row>
    <row r="910" spans="1:22" ht="13.5" customHeight="1" x14ac:dyDescent="0.2">
      <c r="A910" s="693"/>
      <c r="B910" s="694"/>
      <c r="C910" s="695"/>
      <c r="D910" s="153" t="s">
        <v>75</v>
      </c>
      <c r="E910" s="154">
        <f t="shared" ref="E910:R910" si="330">+E919</f>
        <v>228.10000000000008</v>
      </c>
      <c r="F910" s="154">
        <f t="shared" si="330"/>
        <v>387.70000000000005</v>
      </c>
      <c r="G910" s="154">
        <f t="shared" si="330"/>
        <v>321.40000000000003</v>
      </c>
      <c r="H910" s="154">
        <f t="shared" si="330"/>
        <v>709.39999999999986</v>
      </c>
      <c r="I910" s="154">
        <f t="shared" si="330"/>
        <v>907.30000000000018</v>
      </c>
      <c r="J910" s="154">
        <f t="shared" si="330"/>
        <v>496.20000000000005</v>
      </c>
      <c r="K910" s="154">
        <f t="shared" si="330"/>
        <v>525.20000000000005</v>
      </c>
      <c r="L910" s="154">
        <f t="shared" si="330"/>
        <v>246.9</v>
      </c>
      <c r="M910" s="154">
        <f t="shared" si="330"/>
        <v>198.10000000000002</v>
      </c>
      <c r="N910" s="154">
        <f t="shared" si="330"/>
        <v>241.99999999999997</v>
      </c>
      <c r="O910" s="154">
        <f t="shared" si="330"/>
        <v>383</v>
      </c>
      <c r="P910" s="154">
        <f t="shared" si="330"/>
        <v>300.79999999999995</v>
      </c>
      <c r="Q910" s="154">
        <f t="shared" si="330"/>
        <v>4946.1000000000004</v>
      </c>
      <c r="R910" s="154">
        <f t="shared" si="330"/>
        <v>4846</v>
      </c>
      <c r="S910" s="252">
        <f t="shared" si="327"/>
        <v>102.06562113082956</v>
      </c>
      <c r="T910" s="159">
        <v>7166.0999999999995</v>
      </c>
      <c r="U910" s="162">
        <f t="shared" si="325"/>
        <v>69.020806296311804</v>
      </c>
      <c r="V910" s="244"/>
    </row>
    <row r="911" spans="1:22" ht="13.5" customHeight="1" x14ac:dyDescent="0.2">
      <c r="A911" s="693"/>
      <c r="B911" s="694"/>
      <c r="C911" s="695"/>
      <c r="D911" s="153" t="s">
        <v>76</v>
      </c>
      <c r="E911" s="154">
        <f t="shared" ref="E911:R911" si="331">+E920</f>
        <v>53.100000000000009</v>
      </c>
      <c r="F911" s="154">
        <f t="shared" si="331"/>
        <v>65.100000000000009</v>
      </c>
      <c r="G911" s="154">
        <f t="shared" si="331"/>
        <v>57.4</v>
      </c>
      <c r="H911" s="154">
        <f t="shared" si="331"/>
        <v>131.19999999999999</v>
      </c>
      <c r="I911" s="154">
        <f t="shared" si="331"/>
        <v>154.39999999999998</v>
      </c>
      <c r="J911" s="154">
        <f t="shared" si="331"/>
        <v>99.999999999999986</v>
      </c>
      <c r="K911" s="154">
        <f t="shared" si="331"/>
        <v>123.10000000000001</v>
      </c>
      <c r="L911" s="154">
        <f t="shared" si="331"/>
        <v>89.8</v>
      </c>
      <c r="M911" s="154">
        <f t="shared" si="331"/>
        <v>81.399999999999991</v>
      </c>
      <c r="N911" s="154">
        <f t="shared" si="331"/>
        <v>67.599999999999994</v>
      </c>
      <c r="O911" s="154">
        <f t="shared" si="331"/>
        <v>85.4</v>
      </c>
      <c r="P911" s="154">
        <f t="shared" si="331"/>
        <v>78.400000000000006</v>
      </c>
      <c r="Q911" s="154">
        <f t="shared" si="331"/>
        <v>1086.8999999999996</v>
      </c>
      <c r="R911" s="154">
        <f t="shared" si="331"/>
        <v>931.6999999999997</v>
      </c>
      <c r="S911" s="252">
        <f t="shared" si="327"/>
        <v>116.65772244284641</v>
      </c>
      <c r="T911" s="159">
        <v>1585.3000000000002</v>
      </c>
      <c r="U911" s="162">
        <f t="shared" si="325"/>
        <v>68.561155617233311</v>
      </c>
      <c r="V911" s="244"/>
    </row>
    <row r="912" spans="1:22" ht="13.5" customHeight="1" thickBot="1" x14ac:dyDescent="0.25">
      <c r="A912" s="708"/>
      <c r="B912" s="696"/>
      <c r="C912" s="697"/>
      <c r="D912" s="155" t="s">
        <v>77</v>
      </c>
      <c r="E912" s="156">
        <f t="shared" ref="E912:R912" si="332">+E921</f>
        <v>65.500000000000014</v>
      </c>
      <c r="F912" s="156">
        <f t="shared" si="332"/>
        <v>80.999999999999986</v>
      </c>
      <c r="G912" s="156">
        <f t="shared" si="332"/>
        <v>75.200000000000017</v>
      </c>
      <c r="H912" s="156">
        <f t="shared" si="332"/>
        <v>156.69999999999999</v>
      </c>
      <c r="I912" s="156">
        <f t="shared" si="332"/>
        <v>179.29999999999998</v>
      </c>
      <c r="J912" s="156">
        <f t="shared" si="332"/>
        <v>121.49999999999999</v>
      </c>
      <c r="K912" s="156">
        <f t="shared" si="332"/>
        <v>147.29999999999998</v>
      </c>
      <c r="L912" s="156">
        <f t="shared" si="332"/>
        <v>110.39999999999996</v>
      </c>
      <c r="M912" s="156">
        <f t="shared" si="332"/>
        <v>99.599999999999966</v>
      </c>
      <c r="N912" s="156">
        <f t="shared" si="332"/>
        <v>83.9</v>
      </c>
      <c r="O912" s="156">
        <f t="shared" si="332"/>
        <v>104.40000000000002</v>
      </c>
      <c r="P912" s="156">
        <f t="shared" si="332"/>
        <v>95.800000000000011</v>
      </c>
      <c r="Q912" s="156">
        <f t="shared" si="332"/>
        <v>1320.6</v>
      </c>
      <c r="R912" s="156">
        <f t="shared" si="332"/>
        <v>1056.1000000000001</v>
      </c>
      <c r="S912" s="327">
        <f t="shared" si="327"/>
        <v>125.04497680143922</v>
      </c>
      <c r="T912" s="160">
        <v>1763.0999999999997</v>
      </c>
      <c r="U912" s="168">
        <f t="shared" si="325"/>
        <v>74.902160966479499</v>
      </c>
      <c r="V912" s="244"/>
    </row>
    <row r="913" spans="1:22" ht="18.75" customHeight="1" x14ac:dyDescent="0.3">
      <c r="A913" s="213" t="str">
        <f>$A$1</f>
        <v>５　令和３年度市町村別・月別観光入込客数</v>
      </c>
      <c r="T913" s="339"/>
      <c r="U913" s="245"/>
    </row>
    <row r="914" spans="1:22" ht="13.5" customHeight="1" thickBot="1" x14ac:dyDescent="0.25">
      <c r="T914" s="339"/>
      <c r="U914" s="147" t="s">
        <v>301</v>
      </c>
      <c r="V914" s="147"/>
    </row>
    <row r="915" spans="1:22" ht="13.5" customHeight="1" thickBot="1" x14ac:dyDescent="0.25">
      <c r="A915" s="148" t="s">
        <v>58</v>
      </c>
      <c r="B915" s="148" t="s">
        <v>344</v>
      </c>
      <c r="C915" s="148" t="s">
        <v>59</v>
      </c>
      <c r="D915" s="149" t="s">
        <v>60</v>
      </c>
      <c r="E915" s="150" t="s">
        <v>61</v>
      </c>
      <c r="F915" s="150" t="s">
        <v>62</v>
      </c>
      <c r="G915" s="150" t="s">
        <v>63</v>
      </c>
      <c r="H915" s="150" t="s">
        <v>64</v>
      </c>
      <c r="I915" s="150" t="s">
        <v>65</v>
      </c>
      <c r="J915" s="150" t="s">
        <v>66</v>
      </c>
      <c r="K915" s="150" t="s">
        <v>67</v>
      </c>
      <c r="L915" s="150" t="s">
        <v>68</v>
      </c>
      <c r="M915" s="150" t="s">
        <v>69</v>
      </c>
      <c r="N915" s="150" t="s">
        <v>36</v>
      </c>
      <c r="O915" s="150" t="s">
        <v>37</v>
      </c>
      <c r="P915" s="150" t="s">
        <v>38</v>
      </c>
      <c r="Q915" s="150" t="s">
        <v>345</v>
      </c>
      <c r="R915" s="150" t="str">
        <f>$R$3</f>
        <v>R２年度</v>
      </c>
      <c r="S915" s="326" t="s">
        <v>71</v>
      </c>
      <c r="T915" s="150" t="str">
        <f>'2頁'!$T$3</f>
        <v>R元年度</v>
      </c>
      <c r="U915" s="370" t="s">
        <v>419</v>
      </c>
      <c r="V915" s="243"/>
    </row>
    <row r="916" spans="1:22" ht="13.5" customHeight="1" x14ac:dyDescent="0.2">
      <c r="A916" s="185"/>
      <c r="B916" s="709" t="s">
        <v>331</v>
      </c>
      <c r="C916" s="710"/>
      <c r="D916" s="151" t="s">
        <v>72</v>
      </c>
      <c r="E916" s="158">
        <f t="shared" ref="E916:R916" si="333">+E922+E928+E934+E940+E946+E952+E958+E964+E973+E979+E985+E991+E997+E1003+E1009+E1015+E1021+E1030</f>
        <v>281.20000000000005</v>
      </c>
      <c r="F916" s="158">
        <f t="shared" si="333"/>
        <v>452.8</v>
      </c>
      <c r="G916" s="158">
        <f t="shared" si="333"/>
        <v>378.79999999999995</v>
      </c>
      <c r="H916" s="158">
        <f t="shared" si="333"/>
        <v>840.60000000000014</v>
      </c>
      <c r="I916" s="158">
        <f t="shared" si="333"/>
        <v>1061.6999999999998</v>
      </c>
      <c r="J916" s="158">
        <f t="shared" si="333"/>
        <v>596.20000000000005</v>
      </c>
      <c r="K916" s="158">
        <f t="shared" si="333"/>
        <v>648.30000000000007</v>
      </c>
      <c r="L916" s="158">
        <f t="shared" si="333"/>
        <v>336.7</v>
      </c>
      <c r="M916" s="158">
        <f t="shared" si="333"/>
        <v>279.5</v>
      </c>
      <c r="N916" s="158">
        <f t="shared" si="333"/>
        <v>309.60000000000002</v>
      </c>
      <c r="O916" s="158">
        <f t="shared" si="333"/>
        <v>468.4</v>
      </c>
      <c r="P916" s="158">
        <f t="shared" si="333"/>
        <v>379.2</v>
      </c>
      <c r="Q916" s="158">
        <f>+Q922+Q928+Q934+Q940+Q946+Q952+Q958+Q964+Q973+Q979+Q985+Q991+Q997+Q1003+Q1009+Q1015+Q1021+Q1030</f>
        <v>6033</v>
      </c>
      <c r="R916" s="158">
        <f t="shared" si="333"/>
        <v>5777.7</v>
      </c>
      <c r="S916" s="251">
        <f t="shared" ref="S916:S969" si="334">IF(Q916=0,"－",Q916/R916*100)</f>
        <v>104.41871332883328</v>
      </c>
      <c r="T916" s="158">
        <v>8751.4</v>
      </c>
      <c r="U916" s="167">
        <f t="shared" si="325"/>
        <v>68.937541421943919</v>
      </c>
      <c r="V916" s="244"/>
    </row>
    <row r="917" spans="1:22" ht="13.5" customHeight="1" x14ac:dyDescent="0.2">
      <c r="A917" s="157"/>
      <c r="B917" s="711"/>
      <c r="C917" s="712"/>
      <c r="D917" s="153" t="s">
        <v>73</v>
      </c>
      <c r="E917" s="159">
        <f t="shared" ref="E917:Q921" si="335">+E923+E929+E935+E941+E947+E953+E959+E965+E974+E980+E986+E992+E998+E1004+E1010+E1016+E1022+E1031</f>
        <v>82.599999999999966</v>
      </c>
      <c r="F917" s="159">
        <f t="shared" si="335"/>
        <v>132.6</v>
      </c>
      <c r="G917" s="159">
        <f t="shared" si="335"/>
        <v>123.19999999999999</v>
      </c>
      <c r="H917" s="159">
        <f t="shared" si="335"/>
        <v>294.2</v>
      </c>
      <c r="I917" s="159">
        <f t="shared" si="335"/>
        <v>401.09999999999991</v>
      </c>
      <c r="J917" s="159">
        <f t="shared" si="335"/>
        <v>219.90000000000003</v>
      </c>
      <c r="K917" s="159">
        <f t="shared" si="335"/>
        <v>211</v>
      </c>
      <c r="L917" s="159">
        <f t="shared" si="335"/>
        <v>110.19999999999999</v>
      </c>
      <c r="M917" s="159">
        <f t="shared" si="335"/>
        <v>87.799999999999983</v>
      </c>
      <c r="N917" s="159">
        <f t="shared" si="335"/>
        <v>103.99999999999994</v>
      </c>
      <c r="O917" s="159">
        <f t="shared" si="335"/>
        <v>169.59999999999997</v>
      </c>
      <c r="P917" s="159">
        <f t="shared" si="335"/>
        <v>124.6</v>
      </c>
      <c r="Q917" s="159">
        <f t="shared" si="335"/>
        <v>2060.8000000000002</v>
      </c>
      <c r="R917" s="159">
        <f>+R923+R929+R935+R941+R947+R953+R959+R965+R974+R980+R986+R992+R998+R1004+R1010+R1016+R1022+R1031</f>
        <v>1712.1000000000004</v>
      </c>
      <c r="S917" s="252">
        <f t="shared" si="334"/>
        <v>120.36680100461422</v>
      </c>
      <c r="T917" s="159">
        <v>3529.9999999999991</v>
      </c>
      <c r="U917" s="162">
        <f t="shared" si="325"/>
        <v>58.379603399433442</v>
      </c>
      <c r="V917" s="244"/>
    </row>
    <row r="918" spans="1:22" ht="13.5" customHeight="1" x14ac:dyDescent="0.2">
      <c r="A918" s="157" t="s">
        <v>357</v>
      </c>
      <c r="B918" s="711"/>
      <c r="C918" s="712"/>
      <c r="D918" s="153" t="s">
        <v>74</v>
      </c>
      <c r="E918" s="159">
        <f t="shared" si="335"/>
        <v>198.6</v>
      </c>
      <c r="F918" s="159">
        <f t="shared" si="335"/>
        <v>320.20000000000005</v>
      </c>
      <c r="G918" s="159">
        <f t="shared" si="335"/>
        <v>255.59999999999997</v>
      </c>
      <c r="H918" s="159">
        <f t="shared" si="335"/>
        <v>546.4</v>
      </c>
      <c r="I918" s="159">
        <f t="shared" si="335"/>
        <v>660.60000000000014</v>
      </c>
      <c r="J918" s="159">
        <f t="shared" si="335"/>
        <v>376.29999999999995</v>
      </c>
      <c r="K918" s="159">
        <f t="shared" si="335"/>
        <v>437.29999999999995</v>
      </c>
      <c r="L918" s="159">
        <f t="shared" si="335"/>
        <v>226.49999999999997</v>
      </c>
      <c r="M918" s="159">
        <f t="shared" si="335"/>
        <v>191.7</v>
      </c>
      <c r="N918" s="159">
        <f t="shared" si="335"/>
        <v>205.60000000000002</v>
      </c>
      <c r="O918" s="159">
        <f t="shared" si="335"/>
        <v>298.80000000000007</v>
      </c>
      <c r="P918" s="159">
        <f t="shared" si="335"/>
        <v>254.60000000000002</v>
      </c>
      <c r="Q918" s="159">
        <f t="shared" si="335"/>
        <v>3972.2000000000003</v>
      </c>
      <c r="R918" s="159">
        <f>+R924+R930+R936+R942+R948+R954+R960+R966+R975+R981+R987+R993+R999+R1005+R1011+R1017+R1023+R1032</f>
        <v>4065.6000000000013</v>
      </c>
      <c r="S918" s="252">
        <f t="shared" si="334"/>
        <v>97.702676111766991</v>
      </c>
      <c r="T918" s="159">
        <v>5221.4000000000005</v>
      </c>
      <c r="U918" s="162">
        <f t="shared" si="325"/>
        <v>76.0753820814341</v>
      </c>
      <c r="V918" s="244"/>
    </row>
    <row r="919" spans="1:22" ht="13.5" customHeight="1" x14ac:dyDescent="0.2">
      <c r="A919" s="157"/>
      <c r="B919" s="711"/>
      <c r="C919" s="712"/>
      <c r="D919" s="153" t="s">
        <v>75</v>
      </c>
      <c r="E919" s="159">
        <f t="shared" si="335"/>
        <v>228.10000000000008</v>
      </c>
      <c r="F919" s="159">
        <f t="shared" si="335"/>
        <v>387.70000000000005</v>
      </c>
      <c r="G919" s="159">
        <f t="shared" si="335"/>
        <v>321.40000000000003</v>
      </c>
      <c r="H919" s="159">
        <f t="shared" si="335"/>
        <v>709.39999999999986</v>
      </c>
      <c r="I919" s="159">
        <f t="shared" si="335"/>
        <v>907.30000000000018</v>
      </c>
      <c r="J919" s="159">
        <f t="shared" si="335"/>
        <v>496.20000000000005</v>
      </c>
      <c r="K919" s="159">
        <f t="shared" si="335"/>
        <v>525.20000000000005</v>
      </c>
      <c r="L919" s="159">
        <f t="shared" si="335"/>
        <v>246.9</v>
      </c>
      <c r="M919" s="159">
        <f t="shared" si="335"/>
        <v>198.10000000000002</v>
      </c>
      <c r="N919" s="159">
        <f t="shared" si="335"/>
        <v>241.99999999999997</v>
      </c>
      <c r="O919" s="159">
        <f t="shared" si="335"/>
        <v>383</v>
      </c>
      <c r="P919" s="159">
        <f t="shared" si="335"/>
        <v>300.79999999999995</v>
      </c>
      <c r="Q919" s="159">
        <f t="shared" si="335"/>
        <v>4946.1000000000004</v>
      </c>
      <c r="R919" s="159">
        <f>+R925+R931+R937+R943+R949+R955+R961+R967+R976+R982+R988+R994+R1000+R1006+R1012+R1018+R1024+R1033</f>
        <v>4846</v>
      </c>
      <c r="S919" s="252">
        <f t="shared" si="334"/>
        <v>102.06562113082956</v>
      </c>
      <c r="T919" s="159">
        <v>7166.0999999999995</v>
      </c>
      <c r="U919" s="162">
        <f t="shared" si="325"/>
        <v>69.020806296311804</v>
      </c>
      <c r="V919" s="244"/>
    </row>
    <row r="920" spans="1:22" ht="13.5" customHeight="1" x14ac:dyDescent="0.2">
      <c r="A920" s="157"/>
      <c r="B920" s="711"/>
      <c r="C920" s="712"/>
      <c r="D920" s="153" t="s">
        <v>76</v>
      </c>
      <c r="E920" s="159">
        <f t="shared" si="335"/>
        <v>53.100000000000009</v>
      </c>
      <c r="F920" s="159">
        <f t="shared" si="335"/>
        <v>65.100000000000009</v>
      </c>
      <c r="G920" s="159">
        <f t="shared" si="335"/>
        <v>57.4</v>
      </c>
      <c r="H920" s="159">
        <f t="shared" si="335"/>
        <v>131.19999999999999</v>
      </c>
      <c r="I920" s="159">
        <f t="shared" si="335"/>
        <v>154.39999999999998</v>
      </c>
      <c r="J920" s="159">
        <f t="shared" si="335"/>
        <v>99.999999999999986</v>
      </c>
      <c r="K920" s="159">
        <f t="shared" si="335"/>
        <v>123.10000000000001</v>
      </c>
      <c r="L920" s="159">
        <f t="shared" si="335"/>
        <v>89.8</v>
      </c>
      <c r="M920" s="159">
        <f t="shared" si="335"/>
        <v>81.399999999999991</v>
      </c>
      <c r="N920" s="159">
        <f t="shared" si="335"/>
        <v>67.599999999999994</v>
      </c>
      <c r="O920" s="159">
        <f t="shared" si="335"/>
        <v>85.4</v>
      </c>
      <c r="P920" s="159">
        <f t="shared" si="335"/>
        <v>78.400000000000006</v>
      </c>
      <c r="Q920" s="159">
        <f t="shared" si="335"/>
        <v>1086.8999999999996</v>
      </c>
      <c r="R920" s="159">
        <f>+R926+R932+R938+R944+R950+R956+R962+R968+R977+R983+R989+R995+R1001+R1007+R1013+R1019+R1025+R1034</f>
        <v>931.6999999999997</v>
      </c>
      <c r="S920" s="252">
        <f t="shared" si="334"/>
        <v>116.65772244284641</v>
      </c>
      <c r="T920" s="159">
        <v>1585.3000000000002</v>
      </c>
      <c r="U920" s="162">
        <f t="shared" si="325"/>
        <v>68.561155617233311</v>
      </c>
      <c r="V920" s="244"/>
    </row>
    <row r="921" spans="1:22" ht="13.5" customHeight="1" thickBot="1" x14ac:dyDescent="0.25">
      <c r="A921" s="157"/>
      <c r="B921" s="711"/>
      <c r="C921" s="713"/>
      <c r="D921" s="155" t="s">
        <v>77</v>
      </c>
      <c r="E921" s="160">
        <f t="shared" si="335"/>
        <v>65.500000000000014</v>
      </c>
      <c r="F921" s="160">
        <f t="shared" si="335"/>
        <v>80.999999999999986</v>
      </c>
      <c r="G921" s="160">
        <f t="shared" si="335"/>
        <v>75.200000000000017</v>
      </c>
      <c r="H921" s="160">
        <f t="shared" si="335"/>
        <v>156.69999999999999</v>
      </c>
      <c r="I921" s="160">
        <f t="shared" si="335"/>
        <v>179.29999999999998</v>
      </c>
      <c r="J921" s="160">
        <f t="shared" si="335"/>
        <v>121.49999999999999</v>
      </c>
      <c r="K921" s="160">
        <f t="shared" si="335"/>
        <v>147.29999999999998</v>
      </c>
      <c r="L921" s="160">
        <f t="shared" si="335"/>
        <v>110.39999999999996</v>
      </c>
      <c r="M921" s="160">
        <f t="shared" si="335"/>
        <v>99.599999999999966</v>
      </c>
      <c r="N921" s="160">
        <f t="shared" si="335"/>
        <v>83.9</v>
      </c>
      <c r="O921" s="160">
        <f t="shared" si="335"/>
        <v>104.40000000000002</v>
      </c>
      <c r="P921" s="160">
        <f t="shared" si="335"/>
        <v>95.800000000000011</v>
      </c>
      <c r="Q921" s="160">
        <f t="shared" si="335"/>
        <v>1320.6</v>
      </c>
      <c r="R921" s="160">
        <f>+R927+R933+R939+R945+R951+R957+R963+R969+R978+R984+R990+R996+R1002+R1008+R1014+R1020+R1026+R1035</f>
        <v>1056.1000000000001</v>
      </c>
      <c r="S921" s="327">
        <f t="shared" si="334"/>
        <v>125.04497680143922</v>
      </c>
      <c r="T921" s="160">
        <v>1763.0999999999997</v>
      </c>
      <c r="U921" s="168">
        <f t="shared" si="325"/>
        <v>74.902160966479499</v>
      </c>
      <c r="V921" s="244"/>
    </row>
    <row r="922" spans="1:22" ht="13.5" customHeight="1" x14ac:dyDescent="0.2">
      <c r="A922" s="157"/>
      <c r="B922" s="157"/>
      <c r="C922" s="687" t="s">
        <v>285</v>
      </c>
      <c r="D922" s="151" t="s">
        <v>72</v>
      </c>
      <c r="E922" s="158">
        <v>49.2</v>
      </c>
      <c r="F922" s="158">
        <v>73.900000000000006</v>
      </c>
      <c r="G922" s="158">
        <v>51.2</v>
      </c>
      <c r="H922" s="158">
        <v>113.8</v>
      </c>
      <c r="I922" s="158">
        <v>119.6</v>
      </c>
      <c r="J922" s="158">
        <v>55.3</v>
      </c>
      <c r="K922" s="158">
        <v>93.5</v>
      </c>
      <c r="L922" s="158">
        <v>58.9</v>
      </c>
      <c r="M922" s="158">
        <v>55</v>
      </c>
      <c r="N922" s="158">
        <v>63.2</v>
      </c>
      <c r="O922" s="158">
        <v>57.3</v>
      </c>
      <c r="P922" s="158">
        <v>59.2</v>
      </c>
      <c r="Q922" s="158">
        <f>SUM(E922:P922)</f>
        <v>850.1</v>
      </c>
      <c r="R922" s="158">
        <v>862.90000000000009</v>
      </c>
      <c r="S922" s="251">
        <f t="shared" si="334"/>
        <v>98.516629968710163</v>
      </c>
      <c r="T922" s="158">
        <v>1345.2</v>
      </c>
      <c r="U922" s="167">
        <f t="shared" si="325"/>
        <v>63.195063931013976</v>
      </c>
      <c r="V922" s="244"/>
    </row>
    <row r="923" spans="1:22" ht="13.5" customHeight="1" x14ac:dyDescent="0.2">
      <c r="A923" s="157"/>
      <c r="B923" s="146"/>
      <c r="C923" s="688"/>
      <c r="D923" s="153" t="s">
        <v>73</v>
      </c>
      <c r="E923" s="159">
        <v>13.1</v>
      </c>
      <c r="F923" s="159">
        <v>19.899999999999999</v>
      </c>
      <c r="G923" s="159">
        <v>12.1</v>
      </c>
      <c r="H923" s="159">
        <v>29.8</v>
      </c>
      <c r="I923" s="159">
        <v>30.6</v>
      </c>
      <c r="J923" s="159">
        <v>17.100000000000001</v>
      </c>
      <c r="K923" s="159">
        <v>15</v>
      </c>
      <c r="L923" s="159">
        <v>9.8000000000000007</v>
      </c>
      <c r="M923" s="159">
        <v>8.1</v>
      </c>
      <c r="N923" s="159">
        <v>7.1</v>
      </c>
      <c r="O923" s="159">
        <v>8.6999999999999993</v>
      </c>
      <c r="P923" s="159">
        <v>8.1</v>
      </c>
      <c r="Q923" s="159">
        <f t="shared" ref="Q923:Q927" si="336">SUM(E923:P923)</f>
        <v>179.39999999999998</v>
      </c>
      <c r="R923" s="159">
        <v>191.20000000000005</v>
      </c>
      <c r="S923" s="252">
        <f t="shared" si="334"/>
        <v>93.828451882845158</v>
      </c>
      <c r="T923" s="159">
        <v>360.19999999999993</v>
      </c>
      <c r="U923" s="162">
        <f t="shared" si="325"/>
        <v>49.805663520266528</v>
      </c>
      <c r="V923" s="244"/>
    </row>
    <row r="924" spans="1:22" ht="13.5" customHeight="1" x14ac:dyDescent="0.2">
      <c r="A924" s="157"/>
      <c r="B924" s="146"/>
      <c r="C924" s="688"/>
      <c r="D924" s="153" t="s">
        <v>74</v>
      </c>
      <c r="E924" s="159">
        <f t="shared" ref="E924:P924" si="337">+E922-E923</f>
        <v>36.1</v>
      </c>
      <c r="F924" s="159">
        <f t="shared" si="337"/>
        <v>54.000000000000007</v>
      </c>
      <c r="G924" s="159">
        <f t="shared" si="337"/>
        <v>39.1</v>
      </c>
      <c r="H924" s="159">
        <f t="shared" si="337"/>
        <v>84</v>
      </c>
      <c r="I924" s="159">
        <f t="shared" si="337"/>
        <v>89</v>
      </c>
      <c r="J924" s="159">
        <f t="shared" si="337"/>
        <v>38.199999999999996</v>
      </c>
      <c r="K924" s="159">
        <f t="shared" si="337"/>
        <v>78.5</v>
      </c>
      <c r="L924" s="159">
        <f t="shared" si="337"/>
        <v>49.099999999999994</v>
      </c>
      <c r="M924" s="159">
        <f t="shared" si="337"/>
        <v>46.9</v>
      </c>
      <c r="N924" s="159">
        <f t="shared" si="337"/>
        <v>56.1</v>
      </c>
      <c r="O924" s="159">
        <f t="shared" si="337"/>
        <v>48.599999999999994</v>
      </c>
      <c r="P924" s="159">
        <f t="shared" si="337"/>
        <v>51.1</v>
      </c>
      <c r="Q924" s="159">
        <f t="shared" si="336"/>
        <v>670.7</v>
      </c>
      <c r="R924" s="159">
        <v>671.7</v>
      </c>
      <c r="S924" s="252">
        <f t="shared" si="334"/>
        <v>99.851124013696591</v>
      </c>
      <c r="T924" s="159">
        <v>985</v>
      </c>
      <c r="U924" s="162">
        <f t="shared" si="325"/>
        <v>68.091370558375644</v>
      </c>
      <c r="V924" s="244"/>
    </row>
    <row r="925" spans="1:22" ht="13.5" customHeight="1" x14ac:dyDescent="0.2">
      <c r="A925" s="157"/>
      <c r="B925" s="146"/>
      <c r="C925" s="688"/>
      <c r="D925" s="153" t="s">
        <v>75</v>
      </c>
      <c r="E925" s="159">
        <f t="shared" ref="E925:P925" si="338">+E922-E926</f>
        <v>22.700000000000003</v>
      </c>
      <c r="F925" s="159">
        <f t="shared" si="338"/>
        <v>48.600000000000009</v>
      </c>
      <c r="G925" s="159">
        <f t="shared" si="338"/>
        <v>28.1</v>
      </c>
      <c r="H925" s="159">
        <f t="shared" si="338"/>
        <v>72.199999999999989</v>
      </c>
      <c r="I925" s="159">
        <f t="shared" si="338"/>
        <v>79.399999999999991</v>
      </c>
      <c r="J925" s="159">
        <f t="shared" si="338"/>
        <v>23.299999999999997</v>
      </c>
      <c r="K925" s="159">
        <f t="shared" si="338"/>
        <v>49.4</v>
      </c>
      <c r="L925" s="159">
        <f t="shared" si="338"/>
        <v>21.5</v>
      </c>
      <c r="M925" s="159">
        <f t="shared" si="338"/>
        <v>17.700000000000003</v>
      </c>
      <c r="N925" s="159">
        <f t="shared" si="338"/>
        <v>33.800000000000004</v>
      </c>
      <c r="O925" s="159">
        <f t="shared" si="338"/>
        <v>31.4</v>
      </c>
      <c r="P925" s="159">
        <f t="shared" si="338"/>
        <v>27.900000000000002</v>
      </c>
      <c r="Q925" s="159">
        <f t="shared" si="336"/>
        <v>455.99999999999994</v>
      </c>
      <c r="R925" s="159">
        <v>502.7</v>
      </c>
      <c r="S925" s="252">
        <f t="shared" si="334"/>
        <v>90.710165108414557</v>
      </c>
      <c r="T925" s="159">
        <v>774.89999999999986</v>
      </c>
      <c r="U925" s="162">
        <f t="shared" si="325"/>
        <v>58.846302748741778</v>
      </c>
      <c r="V925" s="244"/>
    </row>
    <row r="926" spans="1:22" ht="13.5" customHeight="1" x14ac:dyDescent="0.2">
      <c r="A926" s="157"/>
      <c r="B926" s="146"/>
      <c r="C926" s="688"/>
      <c r="D926" s="153" t="s">
        <v>76</v>
      </c>
      <c r="E926" s="159">
        <v>26.5</v>
      </c>
      <c r="F926" s="159">
        <v>25.3</v>
      </c>
      <c r="G926" s="159">
        <v>23.1</v>
      </c>
      <c r="H926" s="159">
        <v>41.6</v>
      </c>
      <c r="I926" s="159">
        <v>40.200000000000003</v>
      </c>
      <c r="J926" s="159">
        <v>32</v>
      </c>
      <c r="K926" s="159">
        <v>44.1</v>
      </c>
      <c r="L926" s="159">
        <v>37.4</v>
      </c>
      <c r="M926" s="159">
        <v>37.299999999999997</v>
      </c>
      <c r="N926" s="159">
        <v>29.4</v>
      </c>
      <c r="O926" s="159">
        <v>25.9</v>
      </c>
      <c r="P926" s="159">
        <v>31.3</v>
      </c>
      <c r="Q926" s="159">
        <f t="shared" si="336"/>
        <v>394.09999999999997</v>
      </c>
      <c r="R926" s="159">
        <v>360.19999999999993</v>
      </c>
      <c r="S926" s="252">
        <f t="shared" si="334"/>
        <v>109.41143808995004</v>
      </c>
      <c r="T926" s="159">
        <v>570.30000000000007</v>
      </c>
      <c r="U926" s="162">
        <f t="shared" si="325"/>
        <v>69.103980361213374</v>
      </c>
      <c r="V926" s="244"/>
    </row>
    <row r="927" spans="1:22" ht="13.5" customHeight="1" thickBot="1" x14ac:dyDescent="0.25">
      <c r="A927" s="157"/>
      <c r="B927" s="146"/>
      <c r="C927" s="689"/>
      <c r="D927" s="155" t="s">
        <v>77</v>
      </c>
      <c r="E927" s="160">
        <v>29.8</v>
      </c>
      <c r="F927" s="160">
        <v>29.1</v>
      </c>
      <c r="G927" s="160">
        <v>26.5</v>
      </c>
      <c r="H927" s="160">
        <v>46.9</v>
      </c>
      <c r="I927" s="160">
        <v>46.6</v>
      </c>
      <c r="J927" s="160">
        <v>36.700000000000003</v>
      </c>
      <c r="K927" s="160">
        <v>49.3</v>
      </c>
      <c r="L927" s="160">
        <v>41.4</v>
      </c>
      <c r="M927" s="160">
        <v>41.8</v>
      </c>
      <c r="N927" s="160">
        <v>33.5</v>
      </c>
      <c r="O927" s="160">
        <v>30.8</v>
      </c>
      <c r="P927" s="160">
        <v>34.5</v>
      </c>
      <c r="Q927" s="190">
        <f t="shared" si="336"/>
        <v>446.90000000000003</v>
      </c>
      <c r="R927" s="160">
        <v>407.6</v>
      </c>
      <c r="S927" s="327">
        <f t="shared" si="334"/>
        <v>109.64180569185476</v>
      </c>
      <c r="T927" s="160">
        <v>638.4</v>
      </c>
      <c r="U927" s="168">
        <f t="shared" si="325"/>
        <v>70.003132832080212</v>
      </c>
      <c r="V927" s="244"/>
    </row>
    <row r="928" spans="1:22" ht="13.5" customHeight="1" x14ac:dyDescent="0.2">
      <c r="A928" s="157"/>
      <c r="B928" s="146"/>
      <c r="C928" s="687" t="s">
        <v>192</v>
      </c>
      <c r="D928" s="151" t="s">
        <v>72</v>
      </c>
      <c r="E928" s="158">
        <v>28.5</v>
      </c>
      <c r="F928" s="158">
        <v>40.700000000000003</v>
      </c>
      <c r="G928" s="158">
        <v>27.2</v>
      </c>
      <c r="H928" s="158">
        <v>81.8</v>
      </c>
      <c r="I928" s="158">
        <v>143.9</v>
      </c>
      <c r="J928" s="158">
        <v>44.6</v>
      </c>
      <c r="K928" s="158">
        <v>77.099999999999994</v>
      </c>
      <c r="L928" s="158">
        <v>59.8</v>
      </c>
      <c r="M928" s="158">
        <v>44.6</v>
      </c>
      <c r="N928" s="158">
        <v>70.599999999999994</v>
      </c>
      <c r="O928" s="158">
        <v>149</v>
      </c>
      <c r="P928" s="158">
        <v>86.5</v>
      </c>
      <c r="Q928" s="158">
        <f>SUM(E928:P928)</f>
        <v>854.30000000000007</v>
      </c>
      <c r="R928" s="158">
        <v>846.2</v>
      </c>
      <c r="S928" s="251">
        <f t="shared" si="334"/>
        <v>100.95722051524463</v>
      </c>
      <c r="T928" s="158">
        <v>1379.1999999999998</v>
      </c>
      <c r="U928" s="167">
        <f t="shared" si="325"/>
        <v>61.941705336426921</v>
      </c>
      <c r="V928" s="244"/>
    </row>
    <row r="929" spans="1:22" ht="13.5" customHeight="1" x14ac:dyDescent="0.2">
      <c r="A929" s="157"/>
      <c r="B929" s="146"/>
      <c r="C929" s="688"/>
      <c r="D929" s="153" t="s">
        <v>73</v>
      </c>
      <c r="E929" s="159">
        <v>22</v>
      </c>
      <c r="F929" s="159">
        <v>31.4</v>
      </c>
      <c r="G929" s="159">
        <v>19.399999999999999</v>
      </c>
      <c r="H929" s="159">
        <v>51</v>
      </c>
      <c r="I929" s="159">
        <v>87.4</v>
      </c>
      <c r="J929" s="159">
        <v>26.9</v>
      </c>
      <c r="K929" s="159">
        <v>49.7</v>
      </c>
      <c r="L929" s="159">
        <v>44.4</v>
      </c>
      <c r="M929" s="159">
        <v>34.4</v>
      </c>
      <c r="N929" s="159">
        <v>49.3</v>
      </c>
      <c r="O929" s="159">
        <v>54.3</v>
      </c>
      <c r="P929" s="159">
        <v>41.8</v>
      </c>
      <c r="Q929" s="159">
        <f t="shared" ref="Q929:Q969" si="339">SUM(E929:P929)</f>
        <v>512</v>
      </c>
      <c r="R929" s="159">
        <v>243.39999999999998</v>
      </c>
      <c r="S929" s="252">
        <f t="shared" si="334"/>
        <v>210.3533278553821</v>
      </c>
      <c r="T929" s="159">
        <v>546.4</v>
      </c>
      <c r="U929" s="162">
        <f t="shared" si="325"/>
        <v>93.704245973645683</v>
      </c>
      <c r="V929" s="244"/>
    </row>
    <row r="930" spans="1:22" ht="13.5" customHeight="1" x14ac:dyDescent="0.2">
      <c r="A930" s="157"/>
      <c r="B930" s="146"/>
      <c r="C930" s="688"/>
      <c r="D930" s="153" t="s">
        <v>74</v>
      </c>
      <c r="E930" s="159">
        <f t="shared" ref="E930:P930" si="340">+E928-E929</f>
        <v>6.5</v>
      </c>
      <c r="F930" s="159">
        <f t="shared" si="340"/>
        <v>9.3000000000000043</v>
      </c>
      <c r="G930" s="159">
        <f t="shared" si="340"/>
        <v>7.8000000000000007</v>
      </c>
      <c r="H930" s="159">
        <f t="shared" si="340"/>
        <v>30.799999999999997</v>
      </c>
      <c r="I930" s="159">
        <f t="shared" si="340"/>
        <v>56.5</v>
      </c>
      <c r="J930" s="159">
        <f t="shared" si="340"/>
        <v>17.700000000000003</v>
      </c>
      <c r="K930" s="159">
        <f t="shared" si="340"/>
        <v>27.399999999999991</v>
      </c>
      <c r="L930" s="159">
        <f t="shared" si="340"/>
        <v>15.399999999999999</v>
      </c>
      <c r="M930" s="159">
        <f t="shared" si="340"/>
        <v>10.200000000000003</v>
      </c>
      <c r="N930" s="159">
        <f t="shared" si="340"/>
        <v>21.299999999999997</v>
      </c>
      <c r="O930" s="159">
        <f t="shared" si="340"/>
        <v>94.7</v>
      </c>
      <c r="P930" s="159">
        <f t="shared" si="340"/>
        <v>44.7</v>
      </c>
      <c r="Q930" s="159">
        <f t="shared" si="339"/>
        <v>342.3</v>
      </c>
      <c r="R930" s="159">
        <v>602.79999999999995</v>
      </c>
      <c r="S930" s="252">
        <f t="shared" si="334"/>
        <v>56.785003317850034</v>
      </c>
      <c r="T930" s="159">
        <v>832.80000000000007</v>
      </c>
      <c r="U930" s="162">
        <f t="shared" si="325"/>
        <v>41.102305475504316</v>
      </c>
      <c r="V930" s="244"/>
    </row>
    <row r="931" spans="1:22" ht="13.5" customHeight="1" x14ac:dyDescent="0.2">
      <c r="A931" s="157"/>
      <c r="B931" s="146"/>
      <c r="C931" s="688"/>
      <c r="D931" s="153" t="s">
        <v>75</v>
      </c>
      <c r="E931" s="159">
        <f t="shared" ref="E931:P931" si="341">+E928-E932</f>
        <v>17.899999999999999</v>
      </c>
      <c r="F931" s="159">
        <f t="shared" si="341"/>
        <v>28.000000000000004</v>
      </c>
      <c r="G931" s="159">
        <f t="shared" si="341"/>
        <v>15.399999999999999</v>
      </c>
      <c r="H931" s="159">
        <f t="shared" si="341"/>
        <v>55.199999999999996</v>
      </c>
      <c r="I931" s="159">
        <f t="shared" si="341"/>
        <v>111.30000000000001</v>
      </c>
      <c r="J931" s="159">
        <f t="shared" si="341"/>
        <v>24.400000000000002</v>
      </c>
      <c r="K931" s="159">
        <f t="shared" si="341"/>
        <v>53.999999999999993</v>
      </c>
      <c r="L931" s="159">
        <f t="shared" si="341"/>
        <v>43.5</v>
      </c>
      <c r="M931" s="159">
        <f t="shared" si="341"/>
        <v>30.1</v>
      </c>
      <c r="N931" s="159">
        <f t="shared" si="341"/>
        <v>57.699999999999996</v>
      </c>
      <c r="O931" s="159">
        <f t="shared" si="341"/>
        <v>129.80000000000001</v>
      </c>
      <c r="P931" s="159">
        <f t="shared" si="341"/>
        <v>68.900000000000006</v>
      </c>
      <c r="Q931" s="159">
        <f t="shared" si="339"/>
        <v>636.19999999999993</v>
      </c>
      <c r="R931" s="159">
        <v>647</v>
      </c>
      <c r="S931" s="252">
        <f t="shared" si="334"/>
        <v>98.330757341576486</v>
      </c>
      <c r="T931" s="159">
        <v>1041.1000000000001</v>
      </c>
      <c r="U931" s="162">
        <f t="shared" si="325"/>
        <v>61.108442992988167</v>
      </c>
      <c r="V931" s="244"/>
    </row>
    <row r="932" spans="1:22" ht="13.5" customHeight="1" x14ac:dyDescent="0.2">
      <c r="A932" s="157"/>
      <c r="B932" s="146"/>
      <c r="C932" s="688"/>
      <c r="D932" s="153" t="s">
        <v>76</v>
      </c>
      <c r="E932" s="159">
        <v>10.6</v>
      </c>
      <c r="F932" s="159">
        <v>12.7</v>
      </c>
      <c r="G932" s="159">
        <v>11.8</v>
      </c>
      <c r="H932" s="159">
        <v>26.6</v>
      </c>
      <c r="I932" s="159">
        <v>32.6</v>
      </c>
      <c r="J932" s="159">
        <v>20.2</v>
      </c>
      <c r="K932" s="159">
        <v>23.1</v>
      </c>
      <c r="L932" s="159">
        <v>16.3</v>
      </c>
      <c r="M932" s="159">
        <v>14.5</v>
      </c>
      <c r="N932" s="159">
        <v>12.9</v>
      </c>
      <c r="O932" s="159">
        <v>19.2</v>
      </c>
      <c r="P932" s="159">
        <v>17.600000000000001</v>
      </c>
      <c r="Q932" s="159">
        <f t="shared" si="339"/>
        <v>218.1</v>
      </c>
      <c r="R932" s="159">
        <v>199.2</v>
      </c>
      <c r="S932" s="252">
        <f t="shared" si="334"/>
        <v>109.48795180722892</v>
      </c>
      <c r="T932" s="159">
        <v>338.10000000000008</v>
      </c>
      <c r="U932" s="162">
        <f t="shared" si="325"/>
        <v>64.507542147293691</v>
      </c>
      <c r="V932" s="244"/>
    </row>
    <row r="933" spans="1:22" ht="13.5" customHeight="1" thickBot="1" x14ac:dyDescent="0.25">
      <c r="A933" s="157"/>
      <c r="B933" s="146"/>
      <c r="C933" s="689"/>
      <c r="D933" s="155" t="s">
        <v>77</v>
      </c>
      <c r="E933" s="160">
        <v>13.7</v>
      </c>
      <c r="F933" s="160">
        <v>15.8</v>
      </c>
      <c r="G933" s="160">
        <v>16.600000000000001</v>
      </c>
      <c r="H933" s="160">
        <v>34.5</v>
      </c>
      <c r="I933" s="160">
        <v>39.9</v>
      </c>
      <c r="J933" s="160">
        <v>26.3</v>
      </c>
      <c r="K933" s="160">
        <v>31.2</v>
      </c>
      <c r="L933" s="160">
        <v>22</v>
      </c>
      <c r="M933" s="160">
        <v>19.399999999999999</v>
      </c>
      <c r="N933" s="160">
        <v>17.5</v>
      </c>
      <c r="O933" s="160">
        <v>25.2</v>
      </c>
      <c r="P933" s="160">
        <v>23.5</v>
      </c>
      <c r="Q933" s="160">
        <f t="shared" si="339"/>
        <v>285.60000000000002</v>
      </c>
      <c r="R933" s="160">
        <v>248.1</v>
      </c>
      <c r="S933" s="327">
        <f t="shared" si="334"/>
        <v>115.11487303506651</v>
      </c>
      <c r="T933" s="160">
        <v>422.70000000000005</v>
      </c>
      <c r="U933" s="168">
        <f t="shared" si="325"/>
        <v>67.565649396735267</v>
      </c>
      <c r="V933" s="244"/>
    </row>
    <row r="934" spans="1:22" ht="13.5" customHeight="1" x14ac:dyDescent="0.2">
      <c r="A934" s="157"/>
      <c r="B934" s="146"/>
      <c r="C934" s="687" t="s">
        <v>193</v>
      </c>
      <c r="D934" s="151" t="s">
        <v>72</v>
      </c>
      <c r="E934" s="158">
        <v>8.9</v>
      </c>
      <c r="F934" s="158">
        <v>12.3</v>
      </c>
      <c r="G934" s="158">
        <v>8.6</v>
      </c>
      <c r="H934" s="158">
        <v>33.9</v>
      </c>
      <c r="I934" s="158">
        <v>36.299999999999997</v>
      </c>
      <c r="J934" s="158">
        <v>6.5</v>
      </c>
      <c r="K934" s="158">
        <v>15</v>
      </c>
      <c r="L934" s="158">
        <v>10.3</v>
      </c>
      <c r="M934" s="158">
        <v>7.8</v>
      </c>
      <c r="N934" s="158">
        <v>11.7</v>
      </c>
      <c r="O934" s="158">
        <v>42.7</v>
      </c>
      <c r="P934" s="158">
        <v>11.4</v>
      </c>
      <c r="Q934" s="158">
        <f t="shared" si="339"/>
        <v>205.4</v>
      </c>
      <c r="R934" s="158">
        <v>202.00000000000003</v>
      </c>
      <c r="S934" s="251">
        <f t="shared" si="334"/>
        <v>101.68316831683167</v>
      </c>
      <c r="T934" s="158">
        <v>500.69999999999993</v>
      </c>
      <c r="U934" s="167">
        <f t="shared" si="325"/>
        <v>41.022568404234079</v>
      </c>
      <c r="V934" s="244"/>
    </row>
    <row r="935" spans="1:22" ht="13.5" customHeight="1" x14ac:dyDescent="0.2">
      <c r="A935" s="157"/>
      <c r="B935" s="146"/>
      <c r="C935" s="688"/>
      <c r="D935" s="153" t="s">
        <v>73</v>
      </c>
      <c r="E935" s="159">
        <v>3.3</v>
      </c>
      <c r="F935" s="159">
        <v>4.5999999999999996</v>
      </c>
      <c r="G935" s="159">
        <v>3.2</v>
      </c>
      <c r="H935" s="159">
        <v>12.6</v>
      </c>
      <c r="I935" s="159">
        <v>13.5</v>
      </c>
      <c r="J935" s="159">
        <v>2.4</v>
      </c>
      <c r="K935" s="159">
        <v>5.6</v>
      </c>
      <c r="L935" s="159">
        <v>3.8</v>
      </c>
      <c r="M935" s="159">
        <v>2.9</v>
      </c>
      <c r="N935" s="159">
        <v>4.4000000000000004</v>
      </c>
      <c r="O935" s="159">
        <v>15.9</v>
      </c>
      <c r="P935" s="159">
        <v>4.2</v>
      </c>
      <c r="Q935" s="159">
        <f t="shared" si="339"/>
        <v>76.400000000000006</v>
      </c>
      <c r="R935" s="159">
        <v>75.100000000000009</v>
      </c>
      <c r="S935" s="252">
        <f t="shared" si="334"/>
        <v>101.73102529960052</v>
      </c>
      <c r="T935" s="159">
        <v>186.1</v>
      </c>
      <c r="U935" s="162">
        <f t="shared" si="325"/>
        <v>41.053197205803336</v>
      </c>
      <c r="V935" s="244"/>
    </row>
    <row r="936" spans="1:22" ht="13.5" customHeight="1" x14ac:dyDescent="0.2">
      <c r="A936" s="157"/>
      <c r="B936" s="146"/>
      <c r="C936" s="688"/>
      <c r="D936" s="153" t="s">
        <v>74</v>
      </c>
      <c r="E936" s="159">
        <f t="shared" ref="E936:P936" si="342">+E934-E935</f>
        <v>5.6000000000000005</v>
      </c>
      <c r="F936" s="159">
        <f t="shared" si="342"/>
        <v>7.7000000000000011</v>
      </c>
      <c r="G936" s="159">
        <f t="shared" si="342"/>
        <v>5.3999999999999995</v>
      </c>
      <c r="H936" s="159">
        <f t="shared" si="342"/>
        <v>21.299999999999997</v>
      </c>
      <c r="I936" s="159">
        <f t="shared" si="342"/>
        <v>22.799999999999997</v>
      </c>
      <c r="J936" s="159">
        <f t="shared" si="342"/>
        <v>4.0999999999999996</v>
      </c>
      <c r="K936" s="159">
        <f t="shared" si="342"/>
        <v>9.4</v>
      </c>
      <c r="L936" s="159">
        <f t="shared" si="342"/>
        <v>6.5000000000000009</v>
      </c>
      <c r="M936" s="159">
        <f t="shared" si="342"/>
        <v>4.9000000000000004</v>
      </c>
      <c r="N936" s="159">
        <f t="shared" si="342"/>
        <v>7.2999999999999989</v>
      </c>
      <c r="O936" s="159">
        <f t="shared" si="342"/>
        <v>26.800000000000004</v>
      </c>
      <c r="P936" s="159">
        <f t="shared" si="342"/>
        <v>7.2</v>
      </c>
      <c r="Q936" s="159">
        <f t="shared" si="339"/>
        <v>129</v>
      </c>
      <c r="R936" s="159">
        <v>126.89999999999998</v>
      </c>
      <c r="S936" s="252">
        <f t="shared" si="334"/>
        <v>101.65484633569741</v>
      </c>
      <c r="T936" s="159">
        <v>314.60000000000002</v>
      </c>
      <c r="U936" s="162">
        <f t="shared" si="325"/>
        <v>41.004450095359182</v>
      </c>
      <c r="V936" s="244"/>
    </row>
    <row r="937" spans="1:22" ht="13.5" customHeight="1" x14ac:dyDescent="0.2">
      <c r="A937" s="157"/>
      <c r="B937" s="146"/>
      <c r="C937" s="688"/>
      <c r="D937" s="153" t="s">
        <v>75</v>
      </c>
      <c r="E937" s="159">
        <f t="shared" ref="E937:P937" si="343">+E934-E938</f>
        <v>7.4</v>
      </c>
      <c r="F937" s="159">
        <f t="shared" si="343"/>
        <v>10.100000000000001</v>
      </c>
      <c r="G937" s="159">
        <f t="shared" si="343"/>
        <v>7.5</v>
      </c>
      <c r="H937" s="159">
        <f t="shared" si="343"/>
        <v>30.9</v>
      </c>
      <c r="I937" s="159">
        <f t="shared" si="343"/>
        <v>31.599999999999998</v>
      </c>
      <c r="J937" s="159">
        <f t="shared" si="343"/>
        <v>4.3</v>
      </c>
      <c r="K937" s="159">
        <f t="shared" si="343"/>
        <v>12.6</v>
      </c>
      <c r="L937" s="159">
        <f t="shared" si="343"/>
        <v>7.8000000000000007</v>
      </c>
      <c r="M937" s="159">
        <f t="shared" si="343"/>
        <v>5.4</v>
      </c>
      <c r="N937" s="159">
        <f t="shared" si="343"/>
        <v>10.1</v>
      </c>
      <c r="O937" s="159">
        <f t="shared" si="343"/>
        <v>38.900000000000006</v>
      </c>
      <c r="P937" s="159">
        <f t="shared" si="343"/>
        <v>9.4</v>
      </c>
      <c r="Q937" s="159">
        <f t="shared" si="339"/>
        <v>176</v>
      </c>
      <c r="R937" s="159">
        <v>150.4</v>
      </c>
      <c r="S937" s="252">
        <f t="shared" si="334"/>
        <v>117.02127659574468</v>
      </c>
      <c r="T937" s="159">
        <v>422.60000000000008</v>
      </c>
      <c r="U937" s="162">
        <f t="shared" si="325"/>
        <v>41.64694746805489</v>
      </c>
      <c r="V937" s="244"/>
    </row>
    <row r="938" spans="1:22" ht="13.5" customHeight="1" x14ac:dyDescent="0.2">
      <c r="A938" s="157"/>
      <c r="B938" s="146"/>
      <c r="C938" s="688"/>
      <c r="D938" s="153" t="s">
        <v>76</v>
      </c>
      <c r="E938" s="159">
        <v>1.5</v>
      </c>
      <c r="F938" s="159">
        <v>2.2000000000000002</v>
      </c>
      <c r="G938" s="159">
        <v>1.1000000000000001</v>
      </c>
      <c r="H938" s="159">
        <v>3</v>
      </c>
      <c r="I938" s="159">
        <v>4.7</v>
      </c>
      <c r="J938" s="159">
        <v>2.2000000000000002</v>
      </c>
      <c r="K938" s="159">
        <v>2.4</v>
      </c>
      <c r="L938" s="159">
        <v>2.5</v>
      </c>
      <c r="M938" s="159">
        <v>2.4</v>
      </c>
      <c r="N938" s="159">
        <v>1.6</v>
      </c>
      <c r="O938" s="159">
        <v>3.8</v>
      </c>
      <c r="P938" s="159">
        <v>2</v>
      </c>
      <c r="Q938" s="159">
        <f t="shared" si="339"/>
        <v>29.4</v>
      </c>
      <c r="R938" s="159">
        <v>51.600000000000009</v>
      </c>
      <c r="S938" s="252">
        <f t="shared" si="334"/>
        <v>56.976744186046503</v>
      </c>
      <c r="T938" s="159">
        <v>78.099999999999994</v>
      </c>
      <c r="U938" s="162">
        <f t="shared" si="325"/>
        <v>37.644046094750323</v>
      </c>
      <c r="V938" s="244"/>
    </row>
    <row r="939" spans="1:22" ht="13.5" customHeight="1" thickBot="1" x14ac:dyDescent="0.25">
      <c r="A939" s="157"/>
      <c r="B939" s="146"/>
      <c r="C939" s="689"/>
      <c r="D939" s="155" t="s">
        <v>77</v>
      </c>
      <c r="E939" s="160">
        <v>7</v>
      </c>
      <c r="F939" s="160">
        <v>10.3</v>
      </c>
      <c r="G939" s="160">
        <v>10.1</v>
      </c>
      <c r="H939" s="160">
        <v>12.7</v>
      </c>
      <c r="I939" s="160">
        <v>14</v>
      </c>
      <c r="J939" s="160">
        <v>11.7</v>
      </c>
      <c r="K939" s="160">
        <v>12.6</v>
      </c>
      <c r="L939" s="160">
        <v>12.2</v>
      </c>
      <c r="M939" s="160">
        <v>10.5</v>
      </c>
      <c r="N939" s="160">
        <v>8.6999999999999993</v>
      </c>
      <c r="O939" s="160">
        <v>11.1</v>
      </c>
      <c r="P939" s="160">
        <v>9.6999999999999993</v>
      </c>
      <c r="Q939" s="160">
        <f t="shared" si="339"/>
        <v>130.6</v>
      </c>
      <c r="R939" s="160">
        <v>51.600000000000009</v>
      </c>
      <c r="S939" s="327">
        <f t="shared" si="334"/>
        <v>253.1007751937984</v>
      </c>
      <c r="T939" s="160">
        <v>78.099999999999994</v>
      </c>
      <c r="U939" s="168">
        <f t="shared" si="325"/>
        <v>167.22151088348272</v>
      </c>
      <c r="V939" s="244"/>
    </row>
    <row r="940" spans="1:22" ht="13.5" customHeight="1" x14ac:dyDescent="0.2">
      <c r="A940" s="157"/>
      <c r="B940" s="146"/>
      <c r="C940" s="687" t="s">
        <v>194</v>
      </c>
      <c r="D940" s="151" t="s">
        <v>72</v>
      </c>
      <c r="E940" s="158">
        <v>19.5</v>
      </c>
      <c r="F940" s="158">
        <v>18.7</v>
      </c>
      <c r="G940" s="158">
        <v>41</v>
      </c>
      <c r="H940" s="158">
        <v>113.1</v>
      </c>
      <c r="I940" s="158">
        <v>130.4</v>
      </c>
      <c r="J940" s="158">
        <v>49.6</v>
      </c>
      <c r="K940" s="158">
        <v>55</v>
      </c>
      <c r="L940" s="158">
        <v>10.9</v>
      </c>
      <c r="M940" s="158">
        <v>6.5</v>
      </c>
      <c r="N940" s="158">
        <v>5.4</v>
      </c>
      <c r="O940" s="158">
        <v>4.5</v>
      </c>
      <c r="P940" s="158">
        <v>7.4</v>
      </c>
      <c r="Q940" s="158">
        <f t="shared" si="339"/>
        <v>462</v>
      </c>
      <c r="R940" s="158">
        <v>389.5</v>
      </c>
      <c r="S940" s="251">
        <f t="shared" si="334"/>
        <v>118.61360718870347</v>
      </c>
      <c r="T940" s="158">
        <v>551</v>
      </c>
      <c r="U940" s="167">
        <f t="shared" si="325"/>
        <v>83.847549909255903</v>
      </c>
      <c r="V940" s="244"/>
    </row>
    <row r="941" spans="1:22" ht="13.5" customHeight="1" x14ac:dyDescent="0.2">
      <c r="A941" s="157"/>
      <c r="B941" s="146"/>
      <c r="C941" s="688"/>
      <c r="D941" s="153" t="s">
        <v>73</v>
      </c>
      <c r="E941" s="159">
        <v>2</v>
      </c>
      <c r="F941" s="159">
        <v>1.9</v>
      </c>
      <c r="G941" s="159">
        <v>4.0999999999999996</v>
      </c>
      <c r="H941" s="159">
        <v>11.3</v>
      </c>
      <c r="I941" s="159">
        <v>13</v>
      </c>
      <c r="J941" s="159">
        <v>5</v>
      </c>
      <c r="K941" s="159">
        <v>5.5</v>
      </c>
      <c r="L941" s="159">
        <v>1.1000000000000001</v>
      </c>
      <c r="M941" s="159">
        <v>0.7</v>
      </c>
      <c r="N941" s="159">
        <v>0.5</v>
      </c>
      <c r="O941" s="159">
        <v>0.5</v>
      </c>
      <c r="P941" s="159">
        <v>0.7</v>
      </c>
      <c r="Q941" s="159">
        <f t="shared" si="339"/>
        <v>46.300000000000004</v>
      </c>
      <c r="R941" s="159">
        <v>77.800000000000011</v>
      </c>
      <c r="S941" s="252">
        <f t="shared" si="334"/>
        <v>59.51156812339331</v>
      </c>
      <c r="T941" s="159">
        <v>220.29999999999998</v>
      </c>
      <c r="U941" s="162">
        <f t="shared" si="325"/>
        <v>21.016795279164779</v>
      </c>
      <c r="V941" s="244"/>
    </row>
    <row r="942" spans="1:22" ht="13.5" customHeight="1" x14ac:dyDescent="0.2">
      <c r="A942" s="157"/>
      <c r="B942" s="146"/>
      <c r="C942" s="688"/>
      <c r="D942" s="153" t="s">
        <v>74</v>
      </c>
      <c r="E942" s="159">
        <f t="shared" ref="E942:P942" si="344">+E940-E941</f>
        <v>17.5</v>
      </c>
      <c r="F942" s="159">
        <f t="shared" si="344"/>
        <v>16.8</v>
      </c>
      <c r="G942" s="159">
        <f t="shared" si="344"/>
        <v>36.9</v>
      </c>
      <c r="H942" s="159">
        <f t="shared" si="344"/>
        <v>101.8</v>
      </c>
      <c r="I942" s="159">
        <f t="shared" si="344"/>
        <v>117.4</v>
      </c>
      <c r="J942" s="159">
        <f t="shared" si="344"/>
        <v>44.6</v>
      </c>
      <c r="K942" s="159">
        <f t="shared" si="344"/>
        <v>49.5</v>
      </c>
      <c r="L942" s="159">
        <f t="shared" si="344"/>
        <v>9.8000000000000007</v>
      </c>
      <c r="M942" s="159">
        <f t="shared" si="344"/>
        <v>5.8</v>
      </c>
      <c r="N942" s="159">
        <f t="shared" si="344"/>
        <v>4.9000000000000004</v>
      </c>
      <c r="O942" s="159">
        <f t="shared" si="344"/>
        <v>4</v>
      </c>
      <c r="P942" s="159">
        <f t="shared" si="344"/>
        <v>6.7</v>
      </c>
      <c r="Q942" s="159">
        <f t="shared" si="339"/>
        <v>415.7</v>
      </c>
      <c r="R942" s="159">
        <v>311.70000000000005</v>
      </c>
      <c r="S942" s="252">
        <f t="shared" si="334"/>
        <v>133.36541546358674</v>
      </c>
      <c r="T942" s="159">
        <v>330.70000000000005</v>
      </c>
      <c r="U942" s="162">
        <f t="shared" si="325"/>
        <v>125.7030541276081</v>
      </c>
      <c r="V942" s="244"/>
    </row>
    <row r="943" spans="1:22" ht="13.5" customHeight="1" x14ac:dyDescent="0.2">
      <c r="A943" s="157"/>
      <c r="B943" s="161"/>
      <c r="C943" s="688"/>
      <c r="D943" s="153" t="s">
        <v>75</v>
      </c>
      <c r="E943" s="159">
        <f t="shared" ref="E943:P943" si="345">+E940-E944</f>
        <v>18.899999999999999</v>
      </c>
      <c r="F943" s="159">
        <f t="shared" si="345"/>
        <v>18.099999999999998</v>
      </c>
      <c r="G943" s="159">
        <f t="shared" si="345"/>
        <v>40.200000000000003</v>
      </c>
      <c r="H943" s="159">
        <f t="shared" si="345"/>
        <v>112</v>
      </c>
      <c r="I943" s="159">
        <f t="shared" si="345"/>
        <v>129.30000000000001</v>
      </c>
      <c r="J943" s="159">
        <f t="shared" si="345"/>
        <v>48.7</v>
      </c>
      <c r="K943" s="159">
        <f t="shared" si="345"/>
        <v>53.7</v>
      </c>
      <c r="L943" s="159">
        <f t="shared" si="345"/>
        <v>9.8000000000000007</v>
      </c>
      <c r="M943" s="159">
        <f t="shared" si="345"/>
        <v>5.9</v>
      </c>
      <c r="N943" s="159">
        <f t="shared" si="345"/>
        <v>5</v>
      </c>
      <c r="O943" s="159">
        <f t="shared" si="345"/>
        <v>4.2</v>
      </c>
      <c r="P943" s="159">
        <f t="shared" si="345"/>
        <v>6.9</v>
      </c>
      <c r="Q943" s="159">
        <f t="shared" si="339"/>
        <v>452.69999999999993</v>
      </c>
      <c r="R943" s="159">
        <v>380.2000000000001</v>
      </c>
      <c r="S943" s="252">
        <f t="shared" si="334"/>
        <v>119.0689110994213</v>
      </c>
      <c r="T943" s="159">
        <v>535.80000000000007</v>
      </c>
      <c r="U943" s="162">
        <f t="shared" si="325"/>
        <v>84.490481522956301</v>
      </c>
      <c r="V943" s="244"/>
    </row>
    <row r="944" spans="1:22" ht="13.5" customHeight="1" x14ac:dyDescent="0.2">
      <c r="A944" s="157"/>
      <c r="B944" s="161"/>
      <c r="C944" s="688"/>
      <c r="D944" s="153" t="s">
        <v>76</v>
      </c>
      <c r="E944" s="159">
        <v>0.6</v>
      </c>
      <c r="F944" s="159">
        <v>0.6</v>
      </c>
      <c r="G944" s="159">
        <v>0.8</v>
      </c>
      <c r="H944" s="159">
        <v>1.1000000000000001</v>
      </c>
      <c r="I944" s="159">
        <v>1.1000000000000001</v>
      </c>
      <c r="J944" s="159">
        <v>0.9</v>
      </c>
      <c r="K944" s="159">
        <v>1.3</v>
      </c>
      <c r="L944" s="159">
        <v>1.1000000000000001</v>
      </c>
      <c r="M944" s="159">
        <v>0.6</v>
      </c>
      <c r="N944" s="159">
        <v>0.4</v>
      </c>
      <c r="O944" s="159">
        <v>0.3</v>
      </c>
      <c r="P944" s="159">
        <v>0.5</v>
      </c>
      <c r="Q944" s="159">
        <f t="shared" si="339"/>
        <v>9.3000000000000007</v>
      </c>
      <c r="R944" s="159">
        <v>9.2999999999999989</v>
      </c>
      <c r="S944" s="252">
        <f t="shared" si="334"/>
        <v>100.00000000000003</v>
      </c>
      <c r="T944" s="159">
        <v>15.2</v>
      </c>
      <c r="U944" s="162">
        <f t="shared" si="325"/>
        <v>61.184210526315795</v>
      </c>
      <c r="V944" s="244"/>
    </row>
    <row r="945" spans="1:22" ht="13.5" customHeight="1" thickBot="1" x14ac:dyDescent="0.25">
      <c r="A945" s="157"/>
      <c r="B945" s="161"/>
      <c r="C945" s="689"/>
      <c r="D945" s="155" t="s">
        <v>77</v>
      </c>
      <c r="E945" s="160">
        <v>0.6</v>
      </c>
      <c r="F945" s="160">
        <v>0.6</v>
      </c>
      <c r="G945" s="160">
        <v>0.8</v>
      </c>
      <c r="H945" s="160">
        <v>1.1000000000000001</v>
      </c>
      <c r="I945" s="160">
        <v>1.1000000000000001</v>
      </c>
      <c r="J945" s="160">
        <v>1</v>
      </c>
      <c r="K945" s="160">
        <v>1.4</v>
      </c>
      <c r="L945" s="160">
        <v>1.3</v>
      </c>
      <c r="M945" s="160">
        <v>0.6</v>
      </c>
      <c r="N945" s="160">
        <v>0.4</v>
      </c>
      <c r="O945" s="160">
        <v>0.3</v>
      </c>
      <c r="P945" s="160">
        <v>0.5</v>
      </c>
      <c r="Q945" s="160">
        <f t="shared" si="339"/>
        <v>9.7000000000000011</v>
      </c>
      <c r="R945" s="160">
        <v>11.099999999999998</v>
      </c>
      <c r="S945" s="327">
        <f t="shared" si="334"/>
        <v>87.38738738738742</v>
      </c>
      <c r="T945" s="160">
        <v>17.100000000000001</v>
      </c>
      <c r="U945" s="168">
        <f t="shared" si="325"/>
        <v>56.725146198830409</v>
      </c>
      <c r="V945" s="244"/>
    </row>
    <row r="946" spans="1:22" ht="13.5" customHeight="1" x14ac:dyDescent="0.2">
      <c r="A946" s="157"/>
      <c r="B946" s="161"/>
      <c r="C946" s="687" t="s">
        <v>195</v>
      </c>
      <c r="D946" s="151" t="s">
        <v>72</v>
      </c>
      <c r="E946" s="158">
        <v>12.8</v>
      </c>
      <c r="F946" s="158">
        <v>17.3</v>
      </c>
      <c r="G946" s="158">
        <v>22.3</v>
      </c>
      <c r="H946" s="158">
        <v>37.6</v>
      </c>
      <c r="I946" s="158">
        <v>42.5</v>
      </c>
      <c r="J946" s="158">
        <v>31.3</v>
      </c>
      <c r="K946" s="158">
        <v>32</v>
      </c>
      <c r="L946" s="158">
        <v>13.7</v>
      </c>
      <c r="M946" s="158">
        <v>11.2</v>
      </c>
      <c r="N946" s="158">
        <v>13.3</v>
      </c>
      <c r="O946" s="158">
        <v>23.5</v>
      </c>
      <c r="P946" s="158">
        <v>36.9</v>
      </c>
      <c r="Q946" s="158">
        <f>SUM(E946:P946)</f>
        <v>294.39999999999998</v>
      </c>
      <c r="R946" s="158">
        <v>203.5</v>
      </c>
      <c r="S946" s="251">
        <v>144.66830466830464</v>
      </c>
      <c r="T946" s="158">
        <v>331.90000000000009</v>
      </c>
      <c r="U946" s="167">
        <f t="shared" si="325"/>
        <v>88.701416089183454</v>
      </c>
      <c r="V946" s="244"/>
    </row>
    <row r="947" spans="1:22" ht="13.5" customHeight="1" x14ac:dyDescent="0.2">
      <c r="A947" s="157"/>
      <c r="B947" s="161"/>
      <c r="C947" s="688"/>
      <c r="D947" s="153" t="s">
        <v>73</v>
      </c>
      <c r="E947" s="159">
        <v>3.4</v>
      </c>
      <c r="F947" s="159">
        <v>4.8</v>
      </c>
      <c r="G947" s="159">
        <v>6.2</v>
      </c>
      <c r="H947" s="159">
        <v>10.3</v>
      </c>
      <c r="I947" s="159">
        <v>12.1</v>
      </c>
      <c r="J947" s="159">
        <v>8.9</v>
      </c>
      <c r="K947" s="159">
        <v>9</v>
      </c>
      <c r="L947" s="159">
        <v>3.7</v>
      </c>
      <c r="M947" s="159">
        <v>3</v>
      </c>
      <c r="N947" s="159">
        <v>3.6</v>
      </c>
      <c r="O947" s="159">
        <v>6.8</v>
      </c>
      <c r="P947" s="159">
        <v>10.5</v>
      </c>
      <c r="Q947" s="159">
        <f t="shared" ref="Q947:Q951" si="346">SUM(E947:P947)</f>
        <v>82.3</v>
      </c>
      <c r="R947" s="159">
        <v>50.5</v>
      </c>
      <c r="S947" s="252">
        <v>162.97029702970295</v>
      </c>
      <c r="T947" s="159">
        <v>95</v>
      </c>
      <c r="U947" s="162">
        <f t="shared" si="325"/>
        <v>86.631578947368411</v>
      </c>
      <c r="V947" s="244"/>
    </row>
    <row r="948" spans="1:22" ht="13.5" customHeight="1" x14ac:dyDescent="0.2">
      <c r="A948" s="157"/>
      <c r="B948" s="161"/>
      <c r="C948" s="688"/>
      <c r="D948" s="153" t="s">
        <v>74</v>
      </c>
      <c r="E948" s="159">
        <v>9.4</v>
      </c>
      <c r="F948" s="159">
        <v>12.5</v>
      </c>
      <c r="G948" s="159">
        <v>16.100000000000001</v>
      </c>
      <c r="H948" s="159">
        <v>27.3</v>
      </c>
      <c r="I948" s="159">
        <v>30.4</v>
      </c>
      <c r="J948" s="159">
        <v>22.4</v>
      </c>
      <c r="K948" s="159">
        <v>23</v>
      </c>
      <c r="L948" s="159">
        <v>10</v>
      </c>
      <c r="M948" s="159">
        <v>8.1999999999999993</v>
      </c>
      <c r="N948" s="159">
        <v>9.7000000000000011</v>
      </c>
      <c r="O948" s="159">
        <v>16.7</v>
      </c>
      <c r="P948" s="159">
        <v>26.4</v>
      </c>
      <c r="Q948" s="159">
        <f t="shared" si="346"/>
        <v>212.09999999999997</v>
      </c>
      <c r="R948" s="159">
        <v>153</v>
      </c>
      <c r="S948" s="252">
        <v>138.62745098039213</v>
      </c>
      <c r="T948" s="159">
        <v>236.89999999999998</v>
      </c>
      <c r="U948" s="162">
        <f t="shared" si="325"/>
        <v>89.531447868298855</v>
      </c>
      <c r="V948" s="244"/>
    </row>
    <row r="949" spans="1:22" ht="13.5" customHeight="1" x14ac:dyDescent="0.2">
      <c r="A949" s="157"/>
      <c r="B949" s="161"/>
      <c r="C949" s="688"/>
      <c r="D949" s="153" t="s">
        <v>75</v>
      </c>
      <c r="E949" s="159">
        <v>12.600000000000001</v>
      </c>
      <c r="F949" s="159">
        <v>16.900000000000002</v>
      </c>
      <c r="G949" s="159">
        <v>21.900000000000002</v>
      </c>
      <c r="H949" s="159">
        <v>35.9</v>
      </c>
      <c r="I949" s="159">
        <v>40.6</v>
      </c>
      <c r="J949" s="159">
        <v>30.2</v>
      </c>
      <c r="K949" s="159">
        <v>31.1</v>
      </c>
      <c r="L949" s="159">
        <v>13.2</v>
      </c>
      <c r="M949" s="159">
        <v>10.6</v>
      </c>
      <c r="N949" s="159">
        <v>12.700000000000001</v>
      </c>
      <c r="O949" s="159">
        <v>23.2</v>
      </c>
      <c r="P949" s="159">
        <v>36.6</v>
      </c>
      <c r="Q949" s="159">
        <f t="shared" si="346"/>
        <v>285.49999999999994</v>
      </c>
      <c r="R949" s="159">
        <v>195.99999999999997</v>
      </c>
      <c r="S949" s="252">
        <v>145.66326530612247</v>
      </c>
      <c r="T949" s="159">
        <v>321.69999999999993</v>
      </c>
      <c r="U949" s="162">
        <f t="shared" si="325"/>
        <v>88.74728007460368</v>
      </c>
      <c r="V949" s="244"/>
    </row>
    <row r="950" spans="1:22" ht="13.5" customHeight="1" x14ac:dyDescent="0.2">
      <c r="A950" s="157"/>
      <c r="B950" s="161"/>
      <c r="C950" s="688"/>
      <c r="D950" s="153" t="s">
        <v>76</v>
      </c>
      <c r="E950" s="159">
        <v>0.2</v>
      </c>
      <c r="F950" s="159">
        <v>0.4</v>
      </c>
      <c r="G950" s="159">
        <v>0.4</v>
      </c>
      <c r="H950" s="159">
        <v>1.7</v>
      </c>
      <c r="I950" s="159">
        <v>1.9</v>
      </c>
      <c r="J950" s="159">
        <v>1.1000000000000001</v>
      </c>
      <c r="K950" s="159">
        <v>0.9</v>
      </c>
      <c r="L950" s="159">
        <v>0.5</v>
      </c>
      <c r="M950" s="159">
        <v>0.6</v>
      </c>
      <c r="N950" s="159">
        <v>0.6</v>
      </c>
      <c r="O950" s="159">
        <v>0.3</v>
      </c>
      <c r="P950" s="159">
        <v>0.3</v>
      </c>
      <c r="Q950" s="159">
        <f t="shared" si="346"/>
        <v>8.9</v>
      </c>
      <c r="R950" s="159">
        <v>7.5</v>
      </c>
      <c r="S950" s="252">
        <v>118.66666666666667</v>
      </c>
      <c r="T950" s="159">
        <v>10.200000000000001</v>
      </c>
      <c r="U950" s="162">
        <f t="shared" si="325"/>
        <v>87.254901960784309</v>
      </c>
      <c r="V950" s="244"/>
    </row>
    <row r="951" spans="1:22" ht="13.5" customHeight="1" thickBot="1" x14ac:dyDescent="0.25">
      <c r="A951" s="157"/>
      <c r="B951" s="161"/>
      <c r="C951" s="689"/>
      <c r="D951" s="155" t="s">
        <v>77</v>
      </c>
      <c r="E951" s="160">
        <v>0.2</v>
      </c>
      <c r="F951" s="160">
        <v>0.5</v>
      </c>
      <c r="G951" s="160">
        <v>0.5</v>
      </c>
      <c r="H951" s="160">
        <v>1.9</v>
      </c>
      <c r="I951" s="160">
        <v>2.2000000000000002</v>
      </c>
      <c r="J951" s="160">
        <v>1.2</v>
      </c>
      <c r="K951" s="160">
        <v>0.7</v>
      </c>
      <c r="L951" s="160">
        <v>0.6</v>
      </c>
      <c r="M951" s="160">
        <v>0.6</v>
      </c>
      <c r="N951" s="160">
        <v>0.6</v>
      </c>
      <c r="O951" s="160">
        <v>0.3</v>
      </c>
      <c r="P951" s="160">
        <v>0.3</v>
      </c>
      <c r="Q951" s="160">
        <f t="shared" si="346"/>
        <v>9.6000000000000014</v>
      </c>
      <c r="R951" s="160">
        <v>8.6999999999999993</v>
      </c>
      <c r="S951" s="327">
        <v>110.34482758620692</v>
      </c>
      <c r="T951" s="160">
        <v>11.799999999999999</v>
      </c>
      <c r="U951" s="168">
        <f t="shared" si="325"/>
        <v>81.355932203389841</v>
      </c>
      <c r="V951" s="244"/>
    </row>
    <row r="952" spans="1:22" ht="13.5" customHeight="1" x14ac:dyDescent="0.2">
      <c r="A952" s="157"/>
      <c r="B952" s="161"/>
      <c r="C952" s="687" t="s">
        <v>196</v>
      </c>
      <c r="D952" s="151" t="s">
        <v>72</v>
      </c>
      <c r="E952" s="158">
        <v>8.8000000000000007</v>
      </c>
      <c r="F952" s="158">
        <v>18.5</v>
      </c>
      <c r="G952" s="158">
        <v>20.3</v>
      </c>
      <c r="H952" s="158">
        <v>75.400000000000006</v>
      </c>
      <c r="I952" s="158">
        <v>146.30000000000001</v>
      </c>
      <c r="J952" s="158">
        <v>89.6</v>
      </c>
      <c r="K952" s="158">
        <v>108.8</v>
      </c>
      <c r="L952" s="158">
        <v>18.7</v>
      </c>
      <c r="M952" s="158">
        <v>19.899999999999999</v>
      </c>
      <c r="N952" s="158">
        <v>12.6</v>
      </c>
      <c r="O952" s="158">
        <v>54.9</v>
      </c>
      <c r="P952" s="158">
        <v>35.9</v>
      </c>
      <c r="Q952" s="158">
        <f t="shared" si="339"/>
        <v>609.69999999999993</v>
      </c>
      <c r="R952" s="158">
        <v>642.90000000000009</v>
      </c>
      <c r="S952" s="251">
        <f t="shared" si="334"/>
        <v>94.835899828900267</v>
      </c>
      <c r="T952" s="158">
        <v>1165.3999999999999</v>
      </c>
      <c r="U952" s="167">
        <f t="shared" si="325"/>
        <v>52.316801098335333</v>
      </c>
      <c r="V952" s="244"/>
    </row>
    <row r="953" spans="1:22" ht="13.5" customHeight="1" x14ac:dyDescent="0.2">
      <c r="A953" s="157"/>
      <c r="B953" s="161"/>
      <c r="C953" s="688"/>
      <c r="D953" s="153" t="s">
        <v>73</v>
      </c>
      <c r="E953" s="159">
        <v>1.7</v>
      </c>
      <c r="F953" s="159">
        <v>6.7</v>
      </c>
      <c r="G953" s="159">
        <v>11.4</v>
      </c>
      <c r="H953" s="159">
        <v>46.5</v>
      </c>
      <c r="I953" s="159">
        <v>93.1</v>
      </c>
      <c r="J953" s="159">
        <v>54.9</v>
      </c>
      <c r="K953" s="159">
        <v>54.2</v>
      </c>
      <c r="L953" s="159">
        <v>5.6</v>
      </c>
      <c r="M953" s="159">
        <v>4.2</v>
      </c>
      <c r="N953" s="159">
        <v>4.0999999999999996</v>
      </c>
      <c r="O953" s="159">
        <v>39.5</v>
      </c>
      <c r="P953" s="159">
        <v>18</v>
      </c>
      <c r="Q953" s="159">
        <f t="shared" si="339"/>
        <v>339.90000000000003</v>
      </c>
      <c r="R953" s="159">
        <v>293.7</v>
      </c>
      <c r="S953" s="252">
        <f t="shared" si="334"/>
        <v>115.7303370786517</v>
      </c>
      <c r="T953" s="159">
        <v>839.40000000000009</v>
      </c>
      <c r="U953" s="162">
        <f t="shared" si="325"/>
        <v>40.493209435310931</v>
      </c>
      <c r="V953" s="244"/>
    </row>
    <row r="954" spans="1:22" ht="13.5" customHeight="1" x14ac:dyDescent="0.2">
      <c r="A954" s="157"/>
      <c r="B954" s="161"/>
      <c r="C954" s="688"/>
      <c r="D954" s="153" t="s">
        <v>74</v>
      </c>
      <c r="E954" s="159">
        <f t="shared" ref="E954:P954" si="347">+E952-E953</f>
        <v>7.1000000000000005</v>
      </c>
      <c r="F954" s="159">
        <f t="shared" si="347"/>
        <v>11.8</v>
      </c>
      <c r="G954" s="159">
        <f t="shared" si="347"/>
        <v>8.9</v>
      </c>
      <c r="H954" s="159">
        <f t="shared" si="347"/>
        <v>28.900000000000006</v>
      </c>
      <c r="I954" s="159">
        <f t="shared" si="347"/>
        <v>53.200000000000017</v>
      </c>
      <c r="J954" s="159">
        <f t="shared" si="347"/>
        <v>34.699999999999996</v>
      </c>
      <c r="K954" s="159">
        <f t="shared" si="347"/>
        <v>54.599999999999994</v>
      </c>
      <c r="L954" s="159">
        <f t="shared" si="347"/>
        <v>13.1</v>
      </c>
      <c r="M954" s="159">
        <f t="shared" si="347"/>
        <v>15.7</v>
      </c>
      <c r="N954" s="159">
        <f t="shared" si="347"/>
        <v>8.5</v>
      </c>
      <c r="O954" s="159">
        <f t="shared" si="347"/>
        <v>15.399999999999999</v>
      </c>
      <c r="P954" s="159">
        <f t="shared" si="347"/>
        <v>17.899999999999999</v>
      </c>
      <c r="Q954" s="159">
        <f t="shared" si="339"/>
        <v>269.8</v>
      </c>
      <c r="R954" s="159">
        <v>349.20000000000005</v>
      </c>
      <c r="S954" s="252">
        <f t="shared" si="334"/>
        <v>77.262313860251993</v>
      </c>
      <c r="T954" s="159">
        <v>326.00000000000006</v>
      </c>
      <c r="U954" s="162">
        <f t="shared" si="325"/>
        <v>82.760736196319002</v>
      </c>
      <c r="V954" s="244"/>
    </row>
    <row r="955" spans="1:22" ht="13.5" customHeight="1" x14ac:dyDescent="0.2">
      <c r="A955" s="157"/>
      <c r="B955" s="161"/>
      <c r="C955" s="688"/>
      <c r="D955" s="153" t="s">
        <v>75</v>
      </c>
      <c r="E955" s="159">
        <f t="shared" ref="E955:P955" si="348">+E952-E956</f>
        <v>3.4000000000000004</v>
      </c>
      <c r="F955" s="159">
        <f t="shared" si="348"/>
        <v>7.5</v>
      </c>
      <c r="G955" s="159">
        <f t="shared" si="348"/>
        <v>10.3</v>
      </c>
      <c r="H955" s="159">
        <f t="shared" si="348"/>
        <v>47.800000000000004</v>
      </c>
      <c r="I955" s="159">
        <f t="shared" si="348"/>
        <v>105.30000000000001</v>
      </c>
      <c r="J955" s="159">
        <f t="shared" si="348"/>
        <v>64.5</v>
      </c>
      <c r="K955" s="159">
        <f t="shared" si="348"/>
        <v>80</v>
      </c>
      <c r="L955" s="159">
        <f t="shared" si="348"/>
        <v>4.6999999999999993</v>
      </c>
      <c r="M955" s="159">
        <f t="shared" si="348"/>
        <v>7.9999999999999982</v>
      </c>
      <c r="N955" s="159">
        <f t="shared" si="348"/>
        <v>2.0999999999999996</v>
      </c>
      <c r="O955" s="159">
        <f t="shared" si="348"/>
        <v>34.4</v>
      </c>
      <c r="P955" s="159">
        <f t="shared" si="348"/>
        <v>22</v>
      </c>
      <c r="Q955" s="159">
        <f t="shared" si="339"/>
        <v>390</v>
      </c>
      <c r="R955" s="159">
        <v>429.1</v>
      </c>
      <c r="S955" s="252">
        <f t="shared" si="334"/>
        <v>90.887904917268699</v>
      </c>
      <c r="T955" s="159">
        <v>731.9</v>
      </c>
      <c r="U955" s="162">
        <f t="shared" si="325"/>
        <v>53.285968028419184</v>
      </c>
      <c r="V955" s="244"/>
    </row>
    <row r="956" spans="1:22" ht="13.5" customHeight="1" x14ac:dyDescent="0.2">
      <c r="A956" s="157"/>
      <c r="B956" s="161"/>
      <c r="C956" s="688"/>
      <c r="D956" s="153" t="s">
        <v>76</v>
      </c>
      <c r="E956" s="159">
        <v>5.4</v>
      </c>
      <c r="F956" s="159">
        <v>11</v>
      </c>
      <c r="G956" s="159">
        <v>10</v>
      </c>
      <c r="H956" s="159">
        <v>27.6</v>
      </c>
      <c r="I956" s="159">
        <v>41</v>
      </c>
      <c r="J956" s="159">
        <v>25.1</v>
      </c>
      <c r="K956" s="159">
        <v>28.8</v>
      </c>
      <c r="L956" s="159">
        <v>14</v>
      </c>
      <c r="M956" s="159">
        <v>11.9</v>
      </c>
      <c r="N956" s="159">
        <v>10.5</v>
      </c>
      <c r="O956" s="159">
        <v>20.5</v>
      </c>
      <c r="P956" s="159">
        <v>13.9</v>
      </c>
      <c r="Q956" s="159">
        <f t="shared" si="339"/>
        <v>219.70000000000002</v>
      </c>
      <c r="R956" s="159">
        <v>213.8</v>
      </c>
      <c r="S956" s="252">
        <f t="shared" si="334"/>
        <v>102.75958840037418</v>
      </c>
      <c r="T956" s="159">
        <v>433.50000000000006</v>
      </c>
      <c r="U956" s="162">
        <f t="shared" si="325"/>
        <v>50.680507497116487</v>
      </c>
      <c r="V956" s="244"/>
    </row>
    <row r="957" spans="1:22" ht="13.5" customHeight="1" thickBot="1" x14ac:dyDescent="0.25">
      <c r="A957" s="157"/>
      <c r="B957" s="161"/>
      <c r="C957" s="689"/>
      <c r="D957" s="155" t="s">
        <v>77</v>
      </c>
      <c r="E957" s="160">
        <v>5.5</v>
      </c>
      <c r="F957" s="160">
        <v>11.2</v>
      </c>
      <c r="G957" s="160">
        <v>10.199999999999999</v>
      </c>
      <c r="H957" s="160">
        <v>28.2</v>
      </c>
      <c r="I957" s="160">
        <v>41.8</v>
      </c>
      <c r="J957" s="160">
        <v>25.6</v>
      </c>
      <c r="K957" s="160">
        <v>29.3</v>
      </c>
      <c r="L957" s="160">
        <v>14.2</v>
      </c>
      <c r="M957" s="160">
        <v>12.1</v>
      </c>
      <c r="N957" s="160">
        <v>10.7</v>
      </c>
      <c r="O957" s="160">
        <v>20.9</v>
      </c>
      <c r="P957" s="160">
        <v>14.1</v>
      </c>
      <c r="Q957" s="160">
        <f t="shared" si="339"/>
        <v>223.79999999999998</v>
      </c>
      <c r="R957" s="160">
        <v>218.2</v>
      </c>
      <c r="S957" s="327">
        <f t="shared" si="334"/>
        <v>102.56645279560037</v>
      </c>
      <c r="T957" s="160">
        <v>442.2</v>
      </c>
      <c r="U957" s="168">
        <f t="shared" si="325"/>
        <v>50.610583446404348</v>
      </c>
      <c r="V957" s="244"/>
    </row>
    <row r="958" spans="1:22" ht="13.5" customHeight="1" x14ac:dyDescent="0.2">
      <c r="A958" s="157"/>
      <c r="B958" s="146"/>
      <c r="C958" s="687" t="s">
        <v>197</v>
      </c>
      <c r="D958" s="151" t="s">
        <v>72</v>
      </c>
      <c r="E958" s="158">
        <v>5.6</v>
      </c>
      <c r="F958" s="158">
        <v>5.2</v>
      </c>
      <c r="G958" s="158">
        <v>4.4000000000000004</v>
      </c>
      <c r="H958" s="158">
        <v>17</v>
      </c>
      <c r="I958" s="158">
        <v>24.6</v>
      </c>
      <c r="J958" s="158">
        <v>13</v>
      </c>
      <c r="K958" s="158">
        <v>16.600000000000001</v>
      </c>
      <c r="L958" s="158">
        <v>5</v>
      </c>
      <c r="M958" s="158">
        <v>4.7</v>
      </c>
      <c r="N958" s="158">
        <v>4.4000000000000004</v>
      </c>
      <c r="O958" s="158">
        <v>3.9</v>
      </c>
      <c r="P958" s="158">
        <v>4.4000000000000004</v>
      </c>
      <c r="Q958" s="158">
        <f t="shared" si="339"/>
        <v>108.80000000000003</v>
      </c>
      <c r="R958" s="158">
        <v>124.5</v>
      </c>
      <c r="S958" s="251">
        <f t="shared" si="334"/>
        <v>87.389558232931748</v>
      </c>
      <c r="T958" s="158">
        <v>148.70000000000002</v>
      </c>
      <c r="U958" s="167">
        <f t="shared" si="325"/>
        <v>73.167451244115682</v>
      </c>
      <c r="V958" s="244"/>
    </row>
    <row r="959" spans="1:22" ht="13.5" customHeight="1" x14ac:dyDescent="0.2">
      <c r="A959" s="157"/>
      <c r="B959" s="146"/>
      <c r="C959" s="688"/>
      <c r="D959" s="153" t="s">
        <v>73</v>
      </c>
      <c r="E959" s="159">
        <v>1.4</v>
      </c>
      <c r="F959" s="159">
        <v>1.9</v>
      </c>
      <c r="G959" s="159">
        <v>1.9</v>
      </c>
      <c r="H959" s="159">
        <v>10.3</v>
      </c>
      <c r="I959" s="159">
        <v>15.4</v>
      </c>
      <c r="J959" s="159">
        <v>5.9</v>
      </c>
      <c r="K959" s="159">
        <v>4.0999999999999996</v>
      </c>
      <c r="L959" s="159">
        <v>1.8</v>
      </c>
      <c r="M959" s="159">
        <v>2</v>
      </c>
      <c r="N959" s="159">
        <v>2.6</v>
      </c>
      <c r="O959" s="159">
        <v>2.4</v>
      </c>
      <c r="P959" s="159">
        <v>2</v>
      </c>
      <c r="Q959" s="159">
        <f t="shared" si="339"/>
        <v>51.699999999999996</v>
      </c>
      <c r="R959" s="159">
        <v>59.5</v>
      </c>
      <c r="S959" s="252">
        <f t="shared" si="334"/>
        <v>86.890756302520998</v>
      </c>
      <c r="T959" s="159">
        <v>70.600000000000009</v>
      </c>
      <c r="U959" s="162">
        <f t="shared" si="325"/>
        <v>73.229461756373922</v>
      </c>
      <c r="V959" s="244"/>
    </row>
    <row r="960" spans="1:22" ht="13.5" customHeight="1" x14ac:dyDescent="0.2">
      <c r="A960" s="157"/>
      <c r="B960" s="146"/>
      <c r="C960" s="688"/>
      <c r="D960" s="153" t="s">
        <v>74</v>
      </c>
      <c r="E960" s="159">
        <f t="shared" ref="E960:P960" si="349">+E958-E959</f>
        <v>4.1999999999999993</v>
      </c>
      <c r="F960" s="159">
        <f t="shared" si="349"/>
        <v>3.3000000000000003</v>
      </c>
      <c r="G960" s="159">
        <f t="shared" si="349"/>
        <v>2.5000000000000004</v>
      </c>
      <c r="H960" s="159">
        <f t="shared" si="349"/>
        <v>6.6999999999999993</v>
      </c>
      <c r="I960" s="159">
        <f t="shared" si="349"/>
        <v>9.2000000000000011</v>
      </c>
      <c r="J960" s="159">
        <f t="shared" si="349"/>
        <v>7.1</v>
      </c>
      <c r="K960" s="159">
        <f t="shared" si="349"/>
        <v>12.500000000000002</v>
      </c>
      <c r="L960" s="159">
        <f t="shared" si="349"/>
        <v>3.2</v>
      </c>
      <c r="M960" s="159">
        <f t="shared" si="349"/>
        <v>2.7</v>
      </c>
      <c r="N960" s="159">
        <f t="shared" si="349"/>
        <v>1.8000000000000003</v>
      </c>
      <c r="O960" s="159">
        <f t="shared" si="349"/>
        <v>1.5</v>
      </c>
      <c r="P960" s="159">
        <f t="shared" si="349"/>
        <v>2.4000000000000004</v>
      </c>
      <c r="Q960" s="159">
        <f t="shared" si="339"/>
        <v>57.1</v>
      </c>
      <c r="R960" s="159">
        <v>65</v>
      </c>
      <c r="S960" s="252">
        <f t="shared" si="334"/>
        <v>87.846153846153854</v>
      </c>
      <c r="T960" s="159">
        <v>78.100000000000009</v>
      </c>
      <c r="U960" s="162">
        <f t="shared" si="325"/>
        <v>73.111395646606908</v>
      </c>
      <c r="V960" s="244"/>
    </row>
    <row r="961" spans="1:22" ht="13.5" customHeight="1" x14ac:dyDescent="0.2">
      <c r="A961" s="157"/>
      <c r="B961" s="146"/>
      <c r="C961" s="688"/>
      <c r="D961" s="153" t="s">
        <v>75</v>
      </c>
      <c r="E961" s="159">
        <f t="shared" ref="E961:P961" si="350">+E958-E962</f>
        <v>5</v>
      </c>
      <c r="F961" s="159">
        <f t="shared" si="350"/>
        <v>4.4000000000000004</v>
      </c>
      <c r="G961" s="159">
        <f t="shared" si="350"/>
        <v>3.4000000000000004</v>
      </c>
      <c r="H961" s="159">
        <f t="shared" si="350"/>
        <v>14.2</v>
      </c>
      <c r="I961" s="159">
        <f t="shared" si="350"/>
        <v>21.1</v>
      </c>
      <c r="J961" s="159">
        <f t="shared" si="350"/>
        <v>11.3</v>
      </c>
      <c r="K961" s="159">
        <f t="shared" si="350"/>
        <v>15.200000000000001</v>
      </c>
      <c r="L961" s="159">
        <f t="shared" si="350"/>
        <v>4.0999999999999996</v>
      </c>
      <c r="M961" s="159">
        <f t="shared" si="350"/>
        <v>3.9000000000000004</v>
      </c>
      <c r="N961" s="159">
        <f t="shared" si="350"/>
        <v>3.7</v>
      </c>
      <c r="O961" s="159">
        <f t="shared" si="350"/>
        <v>3</v>
      </c>
      <c r="P961" s="159">
        <f t="shared" si="350"/>
        <v>3.7</v>
      </c>
      <c r="Q961" s="159">
        <f t="shared" si="339"/>
        <v>93.000000000000014</v>
      </c>
      <c r="R961" s="159">
        <v>110.9</v>
      </c>
      <c r="S961" s="252">
        <f t="shared" si="334"/>
        <v>83.859332732191177</v>
      </c>
      <c r="T961" s="159">
        <v>129.6</v>
      </c>
      <c r="U961" s="162">
        <f t="shared" si="325"/>
        <v>71.759259259259281</v>
      </c>
      <c r="V961" s="244"/>
    </row>
    <row r="962" spans="1:22" ht="13.5" customHeight="1" x14ac:dyDescent="0.2">
      <c r="A962" s="157"/>
      <c r="B962" s="146"/>
      <c r="C962" s="688"/>
      <c r="D962" s="153" t="s">
        <v>76</v>
      </c>
      <c r="E962" s="159">
        <v>0.6</v>
      </c>
      <c r="F962" s="159">
        <v>0.8</v>
      </c>
      <c r="G962" s="159">
        <v>1</v>
      </c>
      <c r="H962" s="159">
        <v>2.8</v>
      </c>
      <c r="I962" s="159">
        <v>3.5</v>
      </c>
      <c r="J962" s="159">
        <v>1.7</v>
      </c>
      <c r="K962" s="159">
        <v>1.4</v>
      </c>
      <c r="L962" s="159">
        <v>0.9</v>
      </c>
      <c r="M962" s="159">
        <v>0.8</v>
      </c>
      <c r="N962" s="159">
        <v>0.7</v>
      </c>
      <c r="O962" s="159">
        <v>0.9</v>
      </c>
      <c r="P962" s="159">
        <v>0.7</v>
      </c>
      <c r="Q962" s="159">
        <f t="shared" si="339"/>
        <v>15.799999999999999</v>
      </c>
      <c r="R962" s="159">
        <v>13.6</v>
      </c>
      <c r="S962" s="252">
        <f t="shared" si="334"/>
        <v>116.17647058823528</v>
      </c>
      <c r="T962" s="159">
        <v>19.100000000000001</v>
      </c>
      <c r="U962" s="162">
        <f t="shared" si="325"/>
        <v>82.722513089005218</v>
      </c>
      <c r="V962" s="244"/>
    </row>
    <row r="963" spans="1:22" ht="13.5" customHeight="1" thickBot="1" x14ac:dyDescent="0.25">
      <c r="A963" s="157"/>
      <c r="B963" s="146"/>
      <c r="C963" s="689"/>
      <c r="D963" s="155" t="s">
        <v>77</v>
      </c>
      <c r="E963" s="160">
        <v>0.6</v>
      </c>
      <c r="F963" s="160">
        <v>0.9</v>
      </c>
      <c r="G963" s="160">
        <v>1</v>
      </c>
      <c r="H963" s="160">
        <v>2.9</v>
      </c>
      <c r="I963" s="160">
        <v>3.5</v>
      </c>
      <c r="J963" s="160">
        <v>1.8</v>
      </c>
      <c r="K963" s="160">
        <v>1.4</v>
      </c>
      <c r="L963" s="160">
        <v>1</v>
      </c>
      <c r="M963" s="160">
        <v>0.9</v>
      </c>
      <c r="N963" s="160">
        <v>0.7</v>
      </c>
      <c r="O963" s="160">
        <v>0.9</v>
      </c>
      <c r="P963" s="160">
        <v>0.7</v>
      </c>
      <c r="Q963" s="160">
        <f t="shared" si="339"/>
        <v>16.3</v>
      </c>
      <c r="R963" s="160">
        <v>14.100000000000001</v>
      </c>
      <c r="S963" s="327">
        <f t="shared" si="334"/>
        <v>115.60283687943263</v>
      </c>
      <c r="T963" s="160">
        <v>19.7</v>
      </c>
      <c r="U963" s="168">
        <f t="shared" si="325"/>
        <v>82.741116751269033</v>
      </c>
      <c r="V963" s="244"/>
    </row>
    <row r="964" spans="1:22" ht="13.5" customHeight="1" x14ac:dyDescent="0.2">
      <c r="A964" s="157"/>
      <c r="B964" s="146"/>
      <c r="C964" s="687" t="s">
        <v>198</v>
      </c>
      <c r="D964" s="151" t="s">
        <v>72</v>
      </c>
      <c r="E964" s="158">
        <v>16.8</v>
      </c>
      <c r="F964" s="158">
        <v>29.9</v>
      </c>
      <c r="G964" s="158">
        <v>38.799999999999997</v>
      </c>
      <c r="H964" s="158">
        <v>66.400000000000006</v>
      </c>
      <c r="I964" s="158">
        <v>63.8</v>
      </c>
      <c r="J964" s="158">
        <v>49</v>
      </c>
      <c r="K964" s="158">
        <v>37.200000000000003</v>
      </c>
      <c r="L964" s="158">
        <v>17.899999999999999</v>
      </c>
      <c r="M964" s="158">
        <v>15.3</v>
      </c>
      <c r="N964" s="158">
        <v>14</v>
      </c>
      <c r="O964" s="158">
        <v>21.3</v>
      </c>
      <c r="P964" s="158">
        <v>12.6</v>
      </c>
      <c r="Q964" s="158">
        <f t="shared" si="339"/>
        <v>383</v>
      </c>
      <c r="R964" s="158">
        <v>395.00000000000006</v>
      </c>
      <c r="S964" s="251">
        <f t="shared" si="334"/>
        <v>96.96202531645568</v>
      </c>
      <c r="T964" s="158">
        <v>558.70000000000005</v>
      </c>
      <c r="U964" s="167">
        <f t="shared" si="325"/>
        <v>68.551995704313583</v>
      </c>
      <c r="V964" s="244"/>
    </row>
    <row r="965" spans="1:22" ht="13.5" customHeight="1" x14ac:dyDescent="0.2">
      <c r="A965" s="157"/>
      <c r="B965" s="146"/>
      <c r="C965" s="688"/>
      <c r="D965" s="153" t="s">
        <v>73</v>
      </c>
      <c r="E965" s="159">
        <v>11.9</v>
      </c>
      <c r="F965" s="159">
        <v>20.3</v>
      </c>
      <c r="G965" s="159">
        <v>28.7</v>
      </c>
      <c r="H965" s="159">
        <v>47.1</v>
      </c>
      <c r="I965" s="159">
        <v>45.3</v>
      </c>
      <c r="J965" s="159">
        <v>34.700000000000003</v>
      </c>
      <c r="K965" s="159">
        <v>25.1</v>
      </c>
      <c r="L965" s="159">
        <v>12.8</v>
      </c>
      <c r="M965" s="159">
        <v>11</v>
      </c>
      <c r="N965" s="159">
        <v>10.1</v>
      </c>
      <c r="O965" s="159">
        <v>15.2</v>
      </c>
      <c r="P965" s="159">
        <v>12</v>
      </c>
      <c r="Q965" s="159">
        <f t="shared" si="339"/>
        <v>274.2</v>
      </c>
      <c r="R965" s="159">
        <v>278.2</v>
      </c>
      <c r="S965" s="252">
        <f t="shared" si="334"/>
        <v>98.562185478073332</v>
      </c>
      <c r="T965" s="159">
        <v>395.2</v>
      </c>
      <c r="U965" s="162">
        <f t="shared" ref="U965:U1026" si="351">IF(Q965=0,"－",Q965/T965*100)</f>
        <v>69.382591093117412</v>
      </c>
      <c r="V965" s="244"/>
    </row>
    <row r="966" spans="1:22" ht="13.5" customHeight="1" x14ac:dyDescent="0.2">
      <c r="A966" s="157"/>
      <c r="B966" s="146"/>
      <c r="C966" s="688"/>
      <c r="D966" s="153" t="s">
        <v>74</v>
      </c>
      <c r="E966" s="159">
        <f t="shared" ref="E966:P966" si="352">+E964-E965</f>
        <v>4.9000000000000004</v>
      </c>
      <c r="F966" s="159">
        <f t="shared" si="352"/>
        <v>9.5999999999999979</v>
      </c>
      <c r="G966" s="159">
        <f t="shared" si="352"/>
        <v>10.099999999999998</v>
      </c>
      <c r="H966" s="159">
        <f t="shared" si="352"/>
        <v>19.300000000000004</v>
      </c>
      <c r="I966" s="159">
        <f t="shared" si="352"/>
        <v>18.5</v>
      </c>
      <c r="J966" s="159">
        <f t="shared" si="352"/>
        <v>14.299999999999997</v>
      </c>
      <c r="K966" s="159">
        <f t="shared" si="352"/>
        <v>12.100000000000001</v>
      </c>
      <c r="L966" s="159">
        <f t="shared" si="352"/>
        <v>5.0999999999999979</v>
      </c>
      <c r="M966" s="159">
        <f t="shared" si="352"/>
        <v>4.3000000000000007</v>
      </c>
      <c r="N966" s="159">
        <f t="shared" si="352"/>
        <v>3.9000000000000004</v>
      </c>
      <c r="O966" s="159">
        <f t="shared" si="352"/>
        <v>6.1000000000000014</v>
      </c>
      <c r="P966" s="159">
        <f t="shared" si="352"/>
        <v>0.59999999999999964</v>
      </c>
      <c r="Q966" s="159">
        <f t="shared" si="339"/>
        <v>108.79999999999998</v>
      </c>
      <c r="R966" s="159">
        <v>116.80000000000003</v>
      </c>
      <c r="S966" s="252">
        <f t="shared" si="334"/>
        <v>93.150684931506817</v>
      </c>
      <c r="T966" s="159">
        <v>163.5</v>
      </c>
      <c r="U966" s="162">
        <f t="shared" si="351"/>
        <v>66.544342507645254</v>
      </c>
      <c r="V966" s="244"/>
    </row>
    <row r="967" spans="1:22" ht="13.5" customHeight="1" x14ac:dyDescent="0.2">
      <c r="A967" s="157"/>
      <c r="B967" s="146"/>
      <c r="C967" s="688"/>
      <c r="D967" s="153" t="s">
        <v>75</v>
      </c>
      <c r="E967" s="159">
        <f t="shared" ref="E967:P967" si="353">+E964-E968</f>
        <v>16.7</v>
      </c>
      <c r="F967" s="159">
        <f t="shared" si="353"/>
        <v>29.799999999999997</v>
      </c>
      <c r="G967" s="159">
        <f t="shared" si="353"/>
        <v>38.699999999999996</v>
      </c>
      <c r="H967" s="159">
        <f t="shared" si="353"/>
        <v>66</v>
      </c>
      <c r="I967" s="159">
        <f t="shared" si="353"/>
        <v>63.3</v>
      </c>
      <c r="J967" s="159">
        <f t="shared" si="353"/>
        <v>48.7</v>
      </c>
      <c r="K967" s="159">
        <f t="shared" si="353"/>
        <v>36.900000000000006</v>
      </c>
      <c r="L967" s="159">
        <f t="shared" si="353"/>
        <v>17.7</v>
      </c>
      <c r="M967" s="159">
        <f t="shared" si="353"/>
        <v>15.100000000000001</v>
      </c>
      <c r="N967" s="159">
        <f t="shared" si="353"/>
        <v>13.8</v>
      </c>
      <c r="O967" s="159">
        <f t="shared" si="353"/>
        <v>21.1</v>
      </c>
      <c r="P967" s="159">
        <f t="shared" si="353"/>
        <v>12.5</v>
      </c>
      <c r="Q967" s="159">
        <f t="shared" si="339"/>
        <v>380.30000000000007</v>
      </c>
      <c r="R967" s="159">
        <v>392.90000000000003</v>
      </c>
      <c r="S967" s="252">
        <f t="shared" si="334"/>
        <v>96.79307711885977</v>
      </c>
      <c r="T967" s="159">
        <v>554.1</v>
      </c>
      <c r="U967" s="162">
        <f t="shared" si="351"/>
        <v>68.63382060999821</v>
      </c>
      <c r="V967" s="244"/>
    </row>
    <row r="968" spans="1:22" ht="13.5" customHeight="1" x14ac:dyDescent="0.2">
      <c r="A968" s="157"/>
      <c r="B968" s="146"/>
      <c r="C968" s="688"/>
      <c r="D968" s="153" t="s">
        <v>76</v>
      </c>
      <c r="E968" s="159">
        <v>0.1</v>
      </c>
      <c r="F968" s="159">
        <v>0.1</v>
      </c>
      <c r="G968" s="159">
        <v>0.1</v>
      </c>
      <c r="H968" s="159">
        <v>0.4</v>
      </c>
      <c r="I968" s="159">
        <v>0.5</v>
      </c>
      <c r="J968" s="159">
        <v>0.3</v>
      </c>
      <c r="K968" s="159">
        <v>0.3</v>
      </c>
      <c r="L968" s="159">
        <v>0.2</v>
      </c>
      <c r="M968" s="159">
        <v>0.2</v>
      </c>
      <c r="N968" s="159">
        <v>0.2</v>
      </c>
      <c r="O968" s="159">
        <v>0.2</v>
      </c>
      <c r="P968" s="159">
        <v>0.1</v>
      </c>
      <c r="Q968" s="159">
        <f t="shared" si="339"/>
        <v>2.7000000000000011</v>
      </c>
      <c r="R968" s="159">
        <v>2.1</v>
      </c>
      <c r="S968" s="252">
        <f t="shared" si="334"/>
        <v>128.57142857142861</v>
      </c>
      <c r="T968" s="159">
        <v>4.5999999999999996</v>
      </c>
      <c r="U968" s="162">
        <f t="shared" si="351"/>
        <v>58.695652173913068</v>
      </c>
      <c r="V968" s="244"/>
    </row>
    <row r="969" spans="1:22" ht="13.5" customHeight="1" thickBot="1" x14ac:dyDescent="0.25">
      <c r="A969" s="157"/>
      <c r="B969" s="146"/>
      <c r="C969" s="689"/>
      <c r="D969" s="155" t="s">
        <v>77</v>
      </c>
      <c r="E969" s="160">
        <v>0.2</v>
      </c>
      <c r="F969" s="160">
        <v>0.1</v>
      </c>
      <c r="G969" s="160">
        <v>0.2</v>
      </c>
      <c r="H969" s="160">
        <v>0.7</v>
      </c>
      <c r="I969" s="160">
        <v>0.8</v>
      </c>
      <c r="J969" s="160">
        <v>0.4</v>
      </c>
      <c r="K969" s="160">
        <v>0.4</v>
      </c>
      <c r="L969" s="160">
        <v>0.3</v>
      </c>
      <c r="M969" s="160">
        <v>0.3</v>
      </c>
      <c r="N969" s="160">
        <v>0.2</v>
      </c>
      <c r="O969" s="160">
        <v>0.2</v>
      </c>
      <c r="P969" s="160">
        <v>0.2</v>
      </c>
      <c r="Q969" s="160">
        <f t="shared" si="339"/>
        <v>4</v>
      </c>
      <c r="R969" s="160">
        <v>3.2000000000000006</v>
      </c>
      <c r="S969" s="327">
        <f t="shared" si="334"/>
        <v>124.99999999999997</v>
      </c>
      <c r="T969" s="160">
        <v>4.5999999999999996</v>
      </c>
      <c r="U969" s="168">
        <f t="shared" si="351"/>
        <v>86.956521739130437</v>
      </c>
      <c r="V969" s="244"/>
    </row>
    <row r="970" spans="1:22" ht="18.75" customHeight="1" x14ac:dyDescent="0.3">
      <c r="A970" s="213" t="str">
        <f>$A$1</f>
        <v>５　令和３年度市町村別・月別観光入込客数</v>
      </c>
      <c r="T970" s="339"/>
      <c r="U970" s="245"/>
    </row>
    <row r="971" spans="1:22" ht="13.5" customHeight="1" thickBot="1" x14ac:dyDescent="0.25">
      <c r="T971" s="339"/>
      <c r="U971" s="147" t="s">
        <v>301</v>
      </c>
      <c r="V971" s="147"/>
    </row>
    <row r="972" spans="1:22" ht="13.5" customHeight="1" thickBot="1" x14ac:dyDescent="0.25">
      <c r="A972" s="148" t="s">
        <v>58</v>
      </c>
      <c r="B972" s="148" t="s">
        <v>344</v>
      </c>
      <c r="C972" s="148" t="s">
        <v>59</v>
      </c>
      <c r="D972" s="149" t="s">
        <v>60</v>
      </c>
      <c r="E972" s="150" t="s">
        <v>61</v>
      </c>
      <c r="F972" s="150" t="s">
        <v>62</v>
      </c>
      <c r="G972" s="150" t="s">
        <v>63</v>
      </c>
      <c r="H972" s="150" t="s">
        <v>64</v>
      </c>
      <c r="I972" s="150" t="s">
        <v>65</v>
      </c>
      <c r="J972" s="150" t="s">
        <v>66</v>
      </c>
      <c r="K972" s="150" t="s">
        <v>67</v>
      </c>
      <c r="L972" s="150" t="s">
        <v>68</v>
      </c>
      <c r="M972" s="150" t="s">
        <v>69</v>
      </c>
      <c r="N972" s="150" t="s">
        <v>36</v>
      </c>
      <c r="O972" s="150" t="s">
        <v>37</v>
      </c>
      <c r="P972" s="150" t="s">
        <v>38</v>
      </c>
      <c r="Q972" s="150" t="s">
        <v>345</v>
      </c>
      <c r="R972" s="150" t="str">
        <f>$R$3</f>
        <v>R２年度</v>
      </c>
      <c r="S972" s="326" t="s">
        <v>71</v>
      </c>
      <c r="T972" s="150" t="str">
        <f>'2頁'!$T$3</f>
        <v>R元年度</v>
      </c>
      <c r="U972" s="370" t="s">
        <v>419</v>
      </c>
      <c r="V972" s="243"/>
    </row>
    <row r="973" spans="1:22" ht="13.5" customHeight="1" x14ac:dyDescent="0.2">
      <c r="A973" s="157"/>
      <c r="B973" s="146"/>
      <c r="C973" s="687" t="s">
        <v>199</v>
      </c>
      <c r="D973" s="151" t="s">
        <v>72</v>
      </c>
      <c r="E973" s="158">
        <v>1.4</v>
      </c>
      <c r="F973" s="158">
        <v>2.9</v>
      </c>
      <c r="G973" s="158">
        <v>2</v>
      </c>
      <c r="H973" s="158">
        <v>4.7</v>
      </c>
      <c r="I973" s="158">
        <v>4.4000000000000004</v>
      </c>
      <c r="J973" s="158">
        <v>5</v>
      </c>
      <c r="K973" s="158">
        <v>3.6</v>
      </c>
      <c r="L973" s="158">
        <v>1.5</v>
      </c>
      <c r="M973" s="158">
        <v>1.3</v>
      </c>
      <c r="N973" s="158">
        <v>1</v>
      </c>
      <c r="O973" s="158">
        <v>1.1000000000000001</v>
      </c>
      <c r="P973" s="158">
        <v>1.1000000000000001</v>
      </c>
      <c r="Q973" s="158">
        <f t="shared" ref="Q973:Q1026" si="354">SUM(E973:P973)</f>
        <v>30.000000000000004</v>
      </c>
      <c r="R973" s="158">
        <v>33.199999999999996</v>
      </c>
      <c r="S973" s="332">
        <f t="shared" ref="S973:S1026" si="355">IF(Q973=0,"－",Q973/R973*100)</f>
        <v>90.361445783132552</v>
      </c>
      <c r="T973" s="158">
        <v>47.899999999999991</v>
      </c>
      <c r="U973" s="167">
        <f t="shared" si="351"/>
        <v>62.630480167014632</v>
      </c>
      <c r="V973" s="245"/>
    </row>
    <row r="974" spans="1:22" ht="13.5" customHeight="1" x14ac:dyDescent="0.2">
      <c r="A974" s="157"/>
      <c r="B974" s="146"/>
      <c r="C974" s="688"/>
      <c r="D974" s="153" t="s">
        <v>73</v>
      </c>
      <c r="E974" s="159">
        <v>0</v>
      </c>
      <c r="F974" s="159">
        <v>0</v>
      </c>
      <c r="G974" s="159">
        <v>0</v>
      </c>
      <c r="H974" s="159">
        <v>0</v>
      </c>
      <c r="I974" s="159">
        <v>0</v>
      </c>
      <c r="J974" s="159">
        <v>0</v>
      </c>
      <c r="K974" s="159">
        <v>0</v>
      </c>
      <c r="L974" s="159">
        <v>0</v>
      </c>
      <c r="M974" s="159">
        <v>0</v>
      </c>
      <c r="N974" s="159">
        <v>0</v>
      </c>
      <c r="O974" s="159">
        <v>0</v>
      </c>
      <c r="P974" s="159">
        <v>0</v>
      </c>
      <c r="Q974" s="159">
        <f t="shared" si="354"/>
        <v>0</v>
      </c>
      <c r="R974" s="159">
        <v>0</v>
      </c>
      <c r="S974" s="331" t="str">
        <f t="shared" si="355"/>
        <v>－</v>
      </c>
      <c r="T974" s="159">
        <v>0</v>
      </c>
      <c r="U974" s="162" t="str">
        <f t="shared" si="351"/>
        <v>－</v>
      </c>
      <c r="V974" s="245"/>
    </row>
    <row r="975" spans="1:22" ht="13.5" customHeight="1" x14ac:dyDescent="0.2">
      <c r="A975" s="157" t="s">
        <v>357</v>
      </c>
      <c r="B975" s="157" t="s">
        <v>357</v>
      </c>
      <c r="C975" s="688"/>
      <c r="D975" s="153" t="s">
        <v>74</v>
      </c>
      <c r="E975" s="159">
        <f t="shared" ref="E975:P975" si="356">+E973-E974</f>
        <v>1.4</v>
      </c>
      <c r="F975" s="159">
        <f t="shared" si="356"/>
        <v>2.9</v>
      </c>
      <c r="G975" s="159">
        <f t="shared" si="356"/>
        <v>2</v>
      </c>
      <c r="H975" s="159">
        <f t="shared" si="356"/>
        <v>4.7</v>
      </c>
      <c r="I975" s="159">
        <f t="shared" si="356"/>
        <v>4.4000000000000004</v>
      </c>
      <c r="J975" s="159">
        <f t="shared" si="356"/>
        <v>5</v>
      </c>
      <c r="K975" s="159">
        <f t="shared" si="356"/>
        <v>3.6</v>
      </c>
      <c r="L975" s="159">
        <f t="shared" si="356"/>
        <v>1.5</v>
      </c>
      <c r="M975" s="159">
        <f t="shared" si="356"/>
        <v>1.3</v>
      </c>
      <c r="N975" s="159">
        <f t="shared" si="356"/>
        <v>1</v>
      </c>
      <c r="O975" s="159">
        <f t="shared" si="356"/>
        <v>1.1000000000000001</v>
      </c>
      <c r="P975" s="159">
        <f t="shared" si="356"/>
        <v>1.1000000000000001</v>
      </c>
      <c r="Q975" s="159">
        <f t="shared" si="354"/>
        <v>30.000000000000004</v>
      </c>
      <c r="R975" s="159">
        <v>33.199999999999996</v>
      </c>
      <c r="S975" s="331">
        <f t="shared" si="355"/>
        <v>90.361445783132552</v>
      </c>
      <c r="T975" s="159">
        <v>47.899999999999991</v>
      </c>
      <c r="U975" s="162">
        <f t="shared" si="351"/>
        <v>62.630480167014632</v>
      </c>
      <c r="V975" s="245"/>
    </row>
    <row r="976" spans="1:22" ht="13.5" customHeight="1" x14ac:dyDescent="0.2">
      <c r="A976" s="157"/>
      <c r="B976" s="146"/>
      <c r="C976" s="688"/>
      <c r="D976" s="153" t="s">
        <v>75</v>
      </c>
      <c r="E976" s="159">
        <f t="shared" ref="E976:P976" si="357">+E973-E977</f>
        <v>1.4</v>
      </c>
      <c r="F976" s="159">
        <f t="shared" si="357"/>
        <v>2.9</v>
      </c>
      <c r="G976" s="159">
        <f t="shared" si="357"/>
        <v>2</v>
      </c>
      <c r="H976" s="159">
        <f t="shared" si="357"/>
        <v>4.7</v>
      </c>
      <c r="I976" s="159">
        <f t="shared" si="357"/>
        <v>4.4000000000000004</v>
      </c>
      <c r="J976" s="159">
        <f t="shared" si="357"/>
        <v>5</v>
      </c>
      <c r="K976" s="159">
        <f t="shared" si="357"/>
        <v>3.6</v>
      </c>
      <c r="L976" s="159">
        <f t="shared" si="357"/>
        <v>1.5</v>
      </c>
      <c r="M976" s="159">
        <f t="shared" si="357"/>
        <v>1.3</v>
      </c>
      <c r="N976" s="159">
        <f t="shared" si="357"/>
        <v>1</v>
      </c>
      <c r="O976" s="159">
        <f t="shared" si="357"/>
        <v>1.1000000000000001</v>
      </c>
      <c r="P976" s="159">
        <f t="shared" si="357"/>
        <v>1.1000000000000001</v>
      </c>
      <c r="Q976" s="159">
        <f t="shared" si="354"/>
        <v>30.000000000000004</v>
      </c>
      <c r="R976" s="159">
        <v>33.199999999999996</v>
      </c>
      <c r="S976" s="331">
        <f t="shared" si="355"/>
        <v>90.361445783132552</v>
      </c>
      <c r="T976" s="159">
        <v>47.899999999999991</v>
      </c>
      <c r="U976" s="162">
        <f t="shared" si="351"/>
        <v>62.630480167014632</v>
      </c>
      <c r="V976" s="245"/>
    </row>
    <row r="977" spans="1:22" ht="13.5" customHeight="1" x14ac:dyDescent="0.2">
      <c r="A977" s="157"/>
      <c r="B977" s="146"/>
      <c r="C977" s="688"/>
      <c r="D977" s="153" t="s">
        <v>76</v>
      </c>
      <c r="E977" s="159">
        <v>0</v>
      </c>
      <c r="F977" s="159">
        <v>0</v>
      </c>
      <c r="G977" s="159">
        <v>0</v>
      </c>
      <c r="H977" s="159">
        <v>0</v>
      </c>
      <c r="I977" s="159">
        <v>0</v>
      </c>
      <c r="J977" s="159">
        <v>0</v>
      </c>
      <c r="K977" s="159">
        <v>0</v>
      </c>
      <c r="L977" s="159">
        <v>0</v>
      </c>
      <c r="M977" s="159">
        <v>0</v>
      </c>
      <c r="N977" s="159">
        <v>0</v>
      </c>
      <c r="O977" s="159">
        <v>0</v>
      </c>
      <c r="P977" s="159">
        <v>0</v>
      </c>
      <c r="Q977" s="159">
        <f t="shared" si="354"/>
        <v>0</v>
      </c>
      <c r="R977" s="159">
        <v>0</v>
      </c>
      <c r="S977" s="331" t="str">
        <f t="shared" si="355"/>
        <v>－</v>
      </c>
      <c r="T977" s="159">
        <v>0</v>
      </c>
      <c r="U977" s="162" t="str">
        <f t="shared" si="351"/>
        <v>－</v>
      </c>
      <c r="V977" s="245"/>
    </row>
    <row r="978" spans="1:22" ht="13.5" customHeight="1" thickBot="1" x14ac:dyDescent="0.25">
      <c r="A978" s="157"/>
      <c r="B978" s="146"/>
      <c r="C978" s="689"/>
      <c r="D978" s="155" t="s">
        <v>77</v>
      </c>
      <c r="E978" s="160">
        <v>0</v>
      </c>
      <c r="F978" s="160">
        <v>0</v>
      </c>
      <c r="G978" s="160">
        <v>0</v>
      </c>
      <c r="H978" s="160">
        <v>0</v>
      </c>
      <c r="I978" s="160">
        <v>0</v>
      </c>
      <c r="J978" s="160">
        <v>0</v>
      </c>
      <c r="K978" s="160">
        <v>0</v>
      </c>
      <c r="L978" s="160">
        <v>0</v>
      </c>
      <c r="M978" s="160">
        <v>0</v>
      </c>
      <c r="N978" s="160">
        <v>0</v>
      </c>
      <c r="O978" s="160">
        <v>0</v>
      </c>
      <c r="P978" s="160">
        <v>0</v>
      </c>
      <c r="Q978" s="160">
        <f t="shared" si="354"/>
        <v>0</v>
      </c>
      <c r="R978" s="160">
        <v>0</v>
      </c>
      <c r="S978" s="333" t="str">
        <f t="shared" si="355"/>
        <v>－</v>
      </c>
      <c r="T978" s="160">
        <v>0</v>
      </c>
      <c r="U978" s="168" t="str">
        <f t="shared" si="351"/>
        <v>－</v>
      </c>
      <c r="V978" s="245"/>
    </row>
    <row r="979" spans="1:22" ht="13.5" customHeight="1" x14ac:dyDescent="0.2">
      <c r="A979" s="157"/>
      <c r="B979" s="146"/>
      <c r="C979" s="687" t="s">
        <v>200</v>
      </c>
      <c r="D979" s="151" t="s">
        <v>72</v>
      </c>
      <c r="E979" s="158">
        <v>7.1</v>
      </c>
      <c r="F979" s="158">
        <v>8.6</v>
      </c>
      <c r="G979" s="158">
        <v>6.8</v>
      </c>
      <c r="H979" s="158">
        <v>9.6999999999999993</v>
      </c>
      <c r="I979" s="158">
        <v>11.6</v>
      </c>
      <c r="J979" s="158">
        <v>13.6</v>
      </c>
      <c r="K979" s="158">
        <v>12.1</v>
      </c>
      <c r="L979" s="158">
        <v>8.9</v>
      </c>
      <c r="M979" s="158">
        <v>8.6</v>
      </c>
      <c r="N979" s="158">
        <v>8.8000000000000007</v>
      </c>
      <c r="O979" s="158">
        <v>6</v>
      </c>
      <c r="P979" s="158">
        <v>8.3000000000000007</v>
      </c>
      <c r="Q979" s="158">
        <f t="shared" si="354"/>
        <v>110.1</v>
      </c>
      <c r="R979" s="158">
        <v>75.100000000000009</v>
      </c>
      <c r="S979" s="332">
        <f t="shared" si="355"/>
        <v>146.60452729693739</v>
      </c>
      <c r="T979" s="158">
        <v>121.5</v>
      </c>
      <c r="U979" s="167">
        <f t="shared" si="351"/>
        <v>90.617283950617278</v>
      </c>
      <c r="V979" s="245"/>
    </row>
    <row r="980" spans="1:22" ht="13.5" customHeight="1" x14ac:dyDescent="0.2">
      <c r="A980" s="157"/>
      <c r="B980" s="146"/>
      <c r="C980" s="688"/>
      <c r="D980" s="153" t="s">
        <v>73</v>
      </c>
      <c r="E980" s="159">
        <v>0.3</v>
      </c>
      <c r="F980" s="159">
        <v>0.3</v>
      </c>
      <c r="G980" s="159">
        <v>0.3</v>
      </c>
      <c r="H980" s="159">
        <v>0.4</v>
      </c>
      <c r="I980" s="159">
        <v>0.4</v>
      </c>
      <c r="J980" s="159">
        <v>0.3</v>
      </c>
      <c r="K980" s="159">
        <v>0.2</v>
      </c>
      <c r="L980" s="159">
        <v>0.1</v>
      </c>
      <c r="M980" s="159">
        <v>0.1</v>
      </c>
      <c r="N980" s="159">
        <v>0.1</v>
      </c>
      <c r="O980" s="159">
        <v>0.1</v>
      </c>
      <c r="P980" s="159">
        <v>0.1</v>
      </c>
      <c r="Q980" s="159">
        <f t="shared" si="354"/>
        <v>2.7</v>
      </c>
      <c r="R980" s="159">
        <v>2.0000000000000004</v>
      </c>
      <c r="S980" s="331">
        <f t="shared" si="355"/>
        <v>135</v>
      </c>
      <c r="T980" s="159">
        <v>2.6000000000000005</v>
      </c>
      <c r="U980" s="162">
        <f t="shared" si="351"/>
        <v>103.84615384615384</v>
      </c>
      <c r="V980" s="245"/>
    </row>
    <row r="981" spans="1:22" ht="13.5" customHeight="1" x14ac:dyDescent="0.2">
      <c r="A981" s="157"/>
      <c r="B981" s="146"/>
      <c r="C981" s="688"/>
      <c r="D981" s="153" t="s">
        <v>74</v>
      </c>
      <c r="E981" s="159">
        <f t="shared" ref="E981:P981" si="358">+E979-E980</f>
        <v>6.8</v>
      </c>
      <c r="F981" s="159">
        <f t="shared" si="358"/>
        <v>8.2999999999999989</v>
      </c>
      <c r="G981" s="159">
        <f t="shared" si="358"/>
        <v>6.5</v>
      </c>
      <c r="H981" s="159">
        <f t="shared" si="358"/>
        <v>9.2999999999999989</v>
      </c>
      <c r="I981" s="159">
        <f t="shared" si="358"/>
        <v>11.2</v>
      </c>
      <c r="J981" s="159">
        <f t="shared" si="358"/>
        <v>13.299999999999999</v>
      </c>
      <c r="K981" s="159">
        <f t="shared" si="358"/>
        <v>11.9</v>
      </c>
      <c r="L981" s="159">
        <f t="shared" si="358"/>
        <v>8.8000000000000007</v>
      </c>
      <c r="M981" s="159">
        <f t="shared" si="358"/>
        <v>8.5</v>
      </c>
      <c r="N981" s="159">
        <f t="shared" si="358"/>
        <v>8.7000000000000011</v>
      </c>
      <c r="O981" s="159">
        <f t="shared" si="358"/>
        <v>5.9</v>
      </c>
      <c r="P981" s="159">
        <f t="shared" si="358"/>
        <v>8.2000000000000011</v>
      </c>
      <c r="Q981" s="159">
        <f t="shared" si="354"/>
        <v>107.4</v>
      </c>
      <c r="R981" s="159">
        <v>73.100000000000009</v>
      </c>
      <c r="S981" s="331">
        <f t="shared" si="355"/>
        <v>146.922024623803</v>
      </c>
      <c r="T981" s="159">
        <v>118.9</v>
      </c>
      <c r="U981" s="162">
        <f t="shared" si="351"/>
        <v>90.328006728343141</v>
      </c>
      <c r="V981" s="245"/>
    </row>
    <row r="982" spans="1:22" ht="13.5" customHeight="1" x14ac:dyDescent="0.2">
      <c r="A982" s="157"/>
      <c r="B982" s="146"/>
      <c r="C982" s="688"/>
      <c r="D982" s="153" t="s">
        <v>75</v>
      </c>
      <c r="E982" s="159">
        <f t="shared" ref="E982:P982" si="359">+E979-E983</f>
        <v>6.6999999999999993</v>
      </c>
      <c r="F982" s="159">
        <f t="shared" si="359"/>
        <v>8.2999999999999989</v>
      </c>
      <c r="G982" s="159">
        <f t="shared" si="359"/>
        <v>6.3999999999999995</v>
      </c>
      <c r="H982" s="159">
        <f t="shared" si="359"/>
        <v>9.1999999999999993</v>
      </c>
      <c r="I982" s="159">
        <f t="shared" si="359"/>
        <v>11.1</v>
      </c>
      <c r="J982" s="159">
        <f t="shared" si="359"/>
        <v>13.1</v>
      </c>
      <c r="K982" s="159">
        <f t="shared" si="359"/>
        <v>11.5</v>
      </c>
      <c r="L982" s="159">
        <f t="shared" si="359"/>
        <v>8.3000000000000007</v>
      </c>
      <c r="M982" s="159">
        <f t="shared" si="359"/>
        <v>8</v>
      </c>
      <c r="N982" s="159">
        <f t="shared" si="359"/>
        <v>8.2000000000000011</v>
      </c>
      <c r="O982" s="159">
        <f t="shared" si="359"/>
        <v>5.6</v>
      </c>
      <c r="P982" s="159">
        <f t="shared" si="359"/>
        <v>7.7000000000000011</v>
      </c>
      <c r="Q982" s="159">
        <f t="shared" si="354"/>
        <v>104.1</v>
      </c>
      <c r="R982" s="159">
        <v>70.699999999999989</v>
      </c>
      <c r="S982" s="331">
        <f t="shared" si="355"/>
        <v>147.24186704384726</v>
      </c>
      <c r="T982" s="159">
        <v>117.1</v>
      </c>
      <c r="U982" s="162">
        <f t="shared" si="351"/>
        <v>88.898377455166525</v>
      </c>
      <c r="V982" s="245"/>
    </row>
    <row r="983" spans="1:22" ht="13.5" customHeight="1" x14ac:dyDescent="0.2">
      <c r="A983" s="157"/>
      <c r="B983" s="146"/>
      <c r="C983" s="688"/>
      <c r="D983" s="153" t="s">
        <v>76</v>
      </c>
      <c r="E983" s="159">
        <v>0.4</v>
      </c>
      <c r="F983" s="159">
        <v>0.3</v>
      </c>
      <c r="G983" s="159">
        <v>0.4</v>
      </c>
      <c r="H983" s="159">
        <v>0.5</v>
      </c>
      <c r="I983" s="159">
        <v>0.5</v>
      </c>
      <c r="J983" s="159">
        <v>0.5</v>
      </c>
      <c r="K983" s="159">
        <v>0.6</v>
      </c>
      <c r="L983" s="159">
        <v>0.6</v>
      </c>
      <c r="M983" s="159">
        <v>0.6</v>
      </c>
      <c r="N983" s="159">
        <v>0.6</v>
      </c>
      <c r="O983" s="159">
        <v>0.4</v>
      </c>
      <c r="P983" s="159">
        <v>0.6</v>
      </c>
      <c r="Q983" s="159">
        <f t="shared" si="354"/>
        <v>6</v>
      </c>
      <c r="R983" s="159">
        <v>4.3999999999999995</v>
      </c>
      <c r="S983" s="331">
        <f t="shared" si="355"/>
        <v>136.36363636363637</v>
      </c>
      <c r="T983" s="159">
        <v>4.3999999999999995</v>
      </c>
      <c r="U983" s="162">
        <f t="shared" si="351"/>
        <v>136.36363636363637</v>
      </c>
      <c r="V983" s="245"/>
    </row>
    <row r="984" spans="1:22" ht="13.5" customHeight="1" thickBot="1" x14ac:dyDescent="0.25">
      <c r="A984" s="157"/>
      <c r="B984" s="146"/>
      <c r="C984" s="689"/>
      <c r="D984" s="155" t="s">
        <v>77</v>
      </c>
      <c r="E984" s="160">
        <v>0.4</v>
      </c>
      <c r="F984" s="160">
        <v>0.3</v>
      </c>
      <c r="G984" s="160">
        <v>0.4</v>
      </c>
      <c r="H984" s="160">
        <v>0.5</v>
      </c>
      <c r="I984" s="160">
        <v>0.5</v>
      </c>
      <c r="J984" s="160">
        <v>0.5</v>
      </c>
      <c r="K984" s="160">
        <v>0.6</v>
      </c>
      <c r="L984" s="160">
        <v>0.6</v>
      </c>
      <c r="M984" s="160">
        <v>0.6</v>
      </c>
      <c r="N984" s="160">
        <v>0.6</v>
      </c>
      <c r="O984" s="160">
        <v>0.4</v>
      </c>
      <c r="P984" s="160">
        <v>0.6</v>
      </c>
      <c r="Q984" s="160">
        <f t="shared" si="354"/>
        <v>6</v>
      </c>
      <c r="R984" s="160">
        <v>4.3999999999999995</v>
      </c>
      <c r="S984" s="333">
        <f t="shared" si="355"/>
        <v>136.36363636363637</v>
      </c>
      <c r="T984" s="160">
        <v>4.3999999999999995</v>
      </c>
      <c r="U984" s="168">
        <f t="shared" si="351"/>
        <v>136.36363636363637</v>
      </c>
      <c r="V984" s="245"/>
    </row>
    <row r="985" spans="1:22" ht="13.5" customHeight="1" x14ac:dyDescent="0.2">
      <c r="A985" s="157"/>
      <c r="B985" s="146"/>
      <c r="C985" s="687" t="s">
        <v>201</v>
      </c>
      <c r="D985" s="151" t="s">
        <v>72</v>
      </c>
      <c r="E985" s="158">
        <v>6.5</v>
      </c>
      <c r="F985" s="158">
        <v>14.7</v>
      </c>
      <c r="G985" s="158">
        <v>11.5</v>
      </c>
      <c r="H985" s="158">
        <v>22.8</v>
      </c>
      <c r="I985" s="158">
        <v>28.3</v>
      </c>
      <c r="J985" s="158">
        <v>19.8</v>
      </c>
      <c r="K985" s="158">
        <v>12.2</v>
      </c>
      <c r="L985" s="158">
        <v>7.4</v>
      </c>
      <c r="M985" s="158">
        <v>4.8</v>
      </c>
      <c r="N985" s="158">
        <v>3.5</v>
      </c>
      <c r="O985" s="158">
        <v>7</v>
      </c>
      <c r="P985" s="158">
        <v>5.8</v>
      </c>
      <c r="Q985" s="158">
        <f t="shared" si="354"/>
        <v>144.30000000000001</v>
      </c>
      <c r="R985" s="158">
        <v>126.19999999999999</v>
      </c>
      <c r="S985" s="332">
        <f t="shared" si="355"/>
        <v>114.34231378763869</v>
      </c>
      <c r="T985" s="158">
        <v>198.1</v>
      </c>
      <c r="U985" s="167">
        <f t="shared" si="351"/>
        <v>72.841998990408896</v>
      </c>
      <c r="V985" s="245"/>
    </row>
    <row r="986" spans="1:22" ht="13.5" customHeight="1" x14ac:dyDescent="0.2">
      <c r="A986" s="157"/>
      <c r="B986" s="146"/>
      <c r="C986" s="688"/>
      <c r="D986" s="153" t="s">
        <v>73</v>
      </c>
      <c r="E986" s="159">
        <v>0.5</v>
      </c>
      <c r="F986" s="159">
        <v>3.2</v>
      </c>
      <c r="G986" s="159">
        <v>5.9</v>
      </c>
      <c r="H986" s="159">
        <v>11.1</v>
      </c>
      <c r="I986" s="159">
        <v>14</v>
      </c>
      <c r="J986" s="159">
        <v>11</v>
      </c>
      <c r="K986" s="159">
        <v>2</v>
      </c>
      <c r="L986" s="159">
        <v>0.4</v>
      </c>
      <c r="M986" s="159">
        <v>0.6</v>
      </c>
      <c r="N986" s="159">
        <v>0.5</v>
      </c>
      <c r="O986" s="159">
        <v>2</v>
      </c>
      <c r="P986" s="159">
        <v>2.2000000000000002</v>
      </c>
      <c r="Q986" s="159">
        <f t="shared" si="354"/>
        <v>53.400000000000006</v>
      </c>
      <c r="R986" s="159">
        <v>33.900000000000006</v>
      </c>
      <c r="S986" s="331">
        <f t="shared" si="355"/>
        <v>157.52212389380531</v>
      </c>
      <c r="T986" s="159">
        <v>99.5</v>
      </c>
      <c r="U986" s="162">
        <f t="shared" si="351"/>
        <v>53.668341708542719</v>
      </c>
      <c r="V986" s="245"/>
    </row>
    <row r="987" spans="1:22" ht="13.5" customHeight="1" x14ac:dyDescent="0.2">
      <c r="A987" s="157"/>
      <c r="B987" s="146"/>
      <c r="C987" s="688"/>
      <c r="D987" s="153" t="s">
        <v>74</v>
      </c>
      <c r="E987" s="159">
        <f t="shared" ref="E987:P987" si="360">+E985-E986</f>
        <v>6</v>
      </c>
      <c r="F987" s="159">
        <f t="shared" si="360"/>
        <v>11.5</v>
      </c>
      <c r="G987" s="159">
        <f t="shared" si="360"/>
        <v>5.6</v>
      </c>
      <c r="H987" s="159">
        <f t="shared" si="360"/>
        <v>11.700000000000001</v>
      </c>
      <c r="I987" s="159">
        <f t="shared" si="360"/>
        <v>14.3</v>
      </c>
      <c r="J987" s="159">
        <f t="shared" si="360"/>
        <v>8.8000000000000007</v>
      </c>
      <c r="K987" s="159">
        <f t="shared" si="360"/>
        <v>10.199999999999999</v>
      </c>
      <c r="L987" s="159">
        <f t="shared" si="360"/>
        <v>7</v>
      </c>
      <c r="M987" s="159">
        <f t="shared" si="360"/>
        <v>4.2</v>
      </c>
      <c r="N987" s="159">
        <f t="shared" si="360"/>
        <v>3</v>
      </c>
      <c r="O987" s="159">
        <f t="shared" si="360"/>
        <v>5</v>
      </c>
      <c r="P987" s="159">
        <f t="shared" si="360"/>
        <v>3.5999999999999996</v>
      </c>
      <c r="Q987" s="159">
        <f t="shared" si="354"/>
        <v>90.9</v>
      </c>
      <c r="R987" s="159">
        <v>92.3</v>
      </c>
      <c r="S987" s="331">
        <f t="shared" si="355"/>
        <v>98.483206933911177</v>
      </c>
      <c r="T987" s="159">
        <v>98.6</v>
      </c>
      <c r="U987" s="162">
        <f t="shared" si="351"/>
        <v>92.190669371196762</v>
      </c>
      <c r="V987" s="245"/>
    </row>
    <row r="988" spans="1:22" ht="13.5" customHeight="1" x14ac:dyDescent="0.2">
      <c r="A988" s="157"/>
      <c r="B988" s="146"/>
      <c r="C988" s="688"/>
      <c r="D988" s="153" t="s">
        <v>75</v>
      </c>
      <c r="E988" s="159">
        <f t="shared" ref="E988:P988" si="361">+E985-E989</f>
        <v>6.1</v>
      </c>
      <c r="F988" s="159">
        <f t="shared" si="361"/>
        <v>14</v>
      </c>
      <c r="G988" s="159">
        <f t="shared" si="361"/>
        <v>10.8</v>
      </c>
      <c r="H988" s="159">
        <f t="shared" si="361"/>
        <v>21.6</v>
      </c>
      <c r="I988" s="159">
        <f t="shared" si="361"/>
        <v>27.1</v>
      </c>
      <c r="J988" s="159">
        <f t="shared" si="361"/>
        <v>19.2</v>
      </c>
      <c r="K988" s="159">
        <f t="shared" si="361"/>
        <v>11.7</v>
      </c>
      <c r="L988" s="159">
        <f t="shared" si="361"/>
        <v>7</v>
      </c>
      <c r="M988" s="159">
        <f t="shared" si="361"/>
        <v>4.5</v>
      </c>
      <c r="N988" s="159">
        <f t="shared" si="361"/>
        <v>3.2</v>
      </c>
      <c r="O988" s="159">
        <f t="shared" si="361"/>
        <v>6.7</v>
      </c>
      <c r="P988" s="159">
        <f t="shared" si="361"/>
        <v>5.5</v>
      </c>
      <c r="Q988" s="159">
        <f t="shared" si="354"/>
        <v>137.4</v>
      </c>
      <c r="R988" s="159">
        <v>119.50000000000003</v>
      </c>
      <c r="S988" s="331">
        <f t="shared" si="355"/>
        <v>114.97907949790793</v>
      </c>
      <c r="T988" s="159">
        <v>194.4</v>
      </c>
      <c r="U988" s="162">
        <f t="shared" si="351"/>
        <v>70.679012345679013</v>
      </c>
      <c r="V988" s="245"/>
    </row>
    <row r="989" spans="1:22" ht="13.5" customHeight="1" x14ac:dyDescent="0.2">
      <c r="A989" s="157"/>
      <c r="B989" s="146"/>
      <c r="C989" s="688"/>
      <c r="D989" s="153" t="s">
        <v>76</v>
      </c>
      <c r="E989" s="159">
        <v>0.4</v>
      </c>
      <c r="F989" s="159">
        <v>0.7</v>
      </c>
      <c r="G989" s="159">
        <v>0.7</v>
      </c>
      <c r="H989" s="159">
        <v>1.2</v>
      </c>
      <c r="I989" s="159">
        <v>1.2</v>
      </c>
      <c r="J989" s="159">
        <v>0.6</v>
      </c>
      <c r="K989" s="159">
        <v>0.5</v>
      </c>
      <c r="L989" s="159">
        <v>0.4</v>
      </c>
      <c r="M989" s="159">
        <v>0.3</v>
      </c>
      <c r="N989" s="159">
        <v>0.3</v>
      </c>
      <c r="O989" s="159">
        <v>0.3</v>
      </c>
      <c r="P989" s="159">
        <v>0.3</v>
      </c>
      <c r="Q989" s="159">
        <f t="shared" si="354"/>
        <v>6.8999999999999995</v>
      </c>
      <c r="R989" s="159">
        <v>6.7000000000000011</v>
      </c>
      <c r="S989" s="331">
        <f t="shared" si="355"/>
        <v>102.98507462686565</v>
      </c>
      <c r="T989" s="159">
        <v>3.7000000000000006</v>
      </c>
      <c r="U989" s="162">
        <f t="shared" si="351"/>
        <v>186.48648648648646</v>
      </c>
      <c r="V989" s="245"/>
    </row>
    <row r="990" spans="1:22" ht="13.5" customHeight="1" thickBot="1" x14ac:dyDescent="0.25">
      <c r="A990" s="157"/>
      <c r="B990" s="146"/>
      <c r="C990" s="689"/>
      <c r="D990" s="155" t="s">
        <v>77</v>
      </c>
      <c r="E990" s="160">
        <v>0.6</v>
      </c>
      <c r="F990" s="160">
        <v>1</v>
      </c>
      <c r="G990" s="160">
        <v>0.9</v>
      </c>
      <c r="H990" s="160">
        <v>1.6</v>
      </c>
      <c r="I990" s="160">
        <v>1.4</v>
      </c>
      <c r="J990" s="160">
        <v>0.8</v>
      </c>
      <c r="K990" s="160">
        <v>0.5</v>
      </c>
      <c r="L990" s="160">
        <v>0.5</v>
      </c>
      <c r="M990" s="160">
        <v>0.3</v>
      </c>
      <c r="N990" s="160">
        <v>0.3</v>
      </c>
      <c r="O990" s="160">
        <v>0.4</v>
      </c>
      <c r="P990" s="160">
        <v>0.4</v>
      </c>
      <c r="Q990" s="160">
        <f t="shared" si="354"/>
        <v>8.6999999999999993</v>
      </c>
      <c r="R990" s="160">
        <v>7.8999999999999995</v>
      </c>
      <c r="S990" s="333">
        <f t="shared" si="355"/>
        <v>110.126582278481</v>
      </c>
      <c r="T990" s="160">
        <v>4.0999999999999996</v>
      </c>
      <c r="U990" s="168">
        <f t="shared" si="351"/>
        <v>212.19512195121953</v>
      </c>
      <c r="V990" s="245"/>
    </row>
    <row r="991" spans="1:22" ht="13.5" customHeight="1" x14ac:dyDescent="0.2">
      <c r="A991" s="157"/>
      <c r="B991" s="146"/>
      <c r="C991" s="687" t="s">
        <v>286</v>
      </c>
      <c r="D991" s="151" t="s">
        <v>72</v>
      </c>
      <c r="E991" s="158">
        <v>37.299999999999997</v>
      </c>
      <c r="F991" s="158">
        <v>59.6</v>
      </c>
      <c r="G991" s="158">
        <v>40.9</v>
      </c>
      <c r="H991" s="158">
        <v>79.599999999999994</v>
      </c>
      <c r="I991" s="158">
        <v>99.8</v>
      </c>
      <c r="J991" s="158">
        <v>67.8</v>
      </c>
      <c r="K991" s="158">
        <v>62</v>
      </c>
      <c r="L991" s="158">
        <v>40.799999999999997</v>
      </c>
      <c r="M991" s="158">
        <v>35.6</v>
      </c>
      <c r="N991" s="158">
        <v>39.700000000000003</v>
      </c>
      <c r="O991" s="158">
        <v>28.9</v>
      </c>
      <c r="P991" s="158">
        <v>38.4</v>
      </c>
      <c r="Q991" s="158">
        <f t="shared" si="354"/>
        <v>630.4</v>
      </c>
      <c r="R991" s="158">
        <v>603.30000000000007</v>
      </c>
      <c r="S991" s="332">
        <f t="shared" si="355"/>
        <v>104.49196088181667</v>
      </c>
      <c r="T991" s="158">
        <v>410.79999999999995</v>
      </c>
      <c r="U991" s="167">
        <f t="shared" si="351"/>
        <v>153.45666991236612</v>
      </c>
      <c r="V991" s="245"/>
    </row>
    <row r="992" spans="1:22" ht="13.5" customHeight="1" x14ac:dyDescent="0.2">
      <c r="A992" s="157"/>
      <c r="B992" s="146"/>
      <c r="C992" s="688"/>
      <c r="D992" s="153" t="s">
        <v>73</v>
      </c>
      <c r="E992" s="159">
        <v>5.6</v>
      </c>
      <c r="F992" s="159">
        <v>8.9</v>
      </c>
      <c r="G992" s="159">
        <v>6.1</v>
      </c>
      <c r="H992" s="159">
        <v>11.9</v>
      </c>
      <c r="I992" s="159">
        <v>15</v>
      </c>
      <c r="J992" s="159">
        <v>10.199999999999999</v>
      </c>
      <c r="K992" s="159">
        <v>9.3000000000000007</v>
      </c>
      <c r="L992" s="159">
        <v>6.1</v>
      </c>
      <c r="M992" s="159">
        <v>5.3</v>
      </c>
      <c r="N992" s="159">
        <v>6</v>
      </c>
      <c r="O992" s="159">
        <v>4.3</v>
      </c>
      <c r="P992" s="159">
        <v>5.8</v>
      </c>
      <c r="Q992" s="159">
        <f t="shared" si="354"/>
        <v>94.499999999999986</v>
      </c>
      <c r="R992" s="159">
        <v>90.600000000000009</v>
      </c>
      <c r="S992" s="331">
        <f t="shared" si="355"/>
        <v>104.30463576158937</v>
      </c>
      <c r="T992" s="159">
        <v>61.800000000000004</v>
      </c>
      <c r="U992" s="162">
        <f t="shared" si="351"/>
        <v>152.91262135922327</v>
      </c>
      <c r="V992" s="245"/>
    </row>
    <row r="993" spans="1:22" ht="13.5" customHeight="1" x14ac:dyDescent="0.2">
      <c r="A993" s="157"/>
      <c r="B993" s="146"/>
      <c r="C993" s="688"/>
      <c r="D993" s="153" t="s">
        <v>74</v>
      </c>
      <c r="E993" s="159">
        <f t="shared" ref="E993:P993" si="362">+E991-E992</f>
        <v>31.699999999999996</v>
      </c>
      <c r="F993" s="159">
        <f t="shared" si="362"/>
        <v>50.7</v>
      </c>
      <c r="G993" s="159">
        <f t="shared" si="362"/>
        <v>34.799999999999997</v>
      </c>
      <c r="H993" s="159">
        <f t="shared" si="362"/>
        <v>67.699999999999989</v>
      </c>
      <c r="I993" s="159">
        <f t="shared" si="362"/>
        <v>84.8</v>
      </c>
      <c r="J993" s="159">
        <f t="shared" si="362"/>
        <v>57.599999999999994</v>
      </c>
      <c r="K993" s="159">
        <f t="shared" si="362"/>
        <v>52.7</v>
      </c>
      <c r="L993" s="159">
        <f t="shared" si="362"/>
        <v>34.699999999999996</v>
      </c>
      <c r="M993" s="159">
        <f t="shared" si="362"/>
        <v>30.3</v>
      </c>
      <c r="N993" s="159">
        <f t="shared" si="362"/>
        <v>33.700000000000003</v>
      </c>
      <c r="O993" s="159">
        <f t="shared" si="362"/>
        <v>24.599999999999998</v>
      </c>
      <c r="P993" s="159">
        <f t="shared" si="362"/>
        <v>32.6</v>
      </c>
      <c r="Q993" s="159">
        <f t="shared" si="354"/>
        <v>535.9</v>
      </c>
      <c r="R993" s="159">
        <v>512.70000000000005</v>
      </c>
      <c r="S993" s="331">
        <f t="shared" si="355"/>
        <v>104.52506338989662</v>
      </c>
      <c r="T993" s="159">
        <v>348.99999999999994</v>
      </c>
      <c r="U993" s="162">
        <f t="shared" si="351"/>
        <v>153.55300859598856</v>
      </c>
      <c r="V993" s="245"/>
    </row>
    <row r="994" spans="1:22" ht="13.5" customHeight="1" x14ac:dyDescent="0.2">
      <c r="A994" s="157"/>
      <c r="B994" s="146"/>
      <c r="C994" s="688"/>
      <c r="D994" s="153" t="s">
        <v>75</v>
      </c>
      <c r="E994" s="159">
        <f t="shared" ref="E994:P994" si="363">+E991-E995</f>
        <v>36.299999999999997</v>
      </c>
      <c r="F994" s="159">
        <f t="shared" si="363"/>
        <v>57.4</v>
      </c>
      <c r="G994" s="159">
        <f t="shared" si="363"/>
        <v>39.5</v>
      </c>
      <c r="H994" s="159">
        <f t="shared" si="363"/>
        <v>71.5</v>
      </c>
      <c r="I994" s="159">
        <f t="shared" si="363"/>
        <v>90.7</v>
      </c>
      <c r="J994" s="159">
        <f t="shared" si="363"/>
        <v>66.399999999999991</v>
      </c>
      <c r="K994" s="159">
        <f t="shared" si="363"/>
        <v>58.6</v>
      </c>
      <c r="L994" s="159">
        <f t="shared" si="363"/>
        <v>39</v>
      </c>
      <c r="M994" s="159">
        <f t="shared" si="363"/>
        <v>33.800000000000004</v>
      </c>
      <c r="N994" s="159">
        <f t="shared" si="363"/>
        <v>38.300000000000004</v>
      </c>
      <c r="O994" s="159">
        <f t="shared" si="363"/>
        <v>27.9</v>
      </c>
      <c r="P994" s="159">
        <f t="shared" si="363"/>
        <v>37.199999999999996</v>
      </c>
      <c r="Q994" s="159">
        <f t="shared" si="354"/>
        <v>596.6</v>
      </c>
      <c r="R994" s="159">
        <v>570.4</v>
      </c>
      <c r="S994" s="331">
        <f t="shared" si="355"/>
        <v>104.59326788218794</v>
      </c>
      <c r="T994" s="159">
        <v>362</v>
      </c>
      <c r="U994" s="162">
        <f t="shared" si="351"/>
        <v>164.80662983425415</v>
      </c>
      <c r="V994" s="245"/>
    </row>
    <row r="995" spans="1:22" ht="13.5" customHeight="1" x14ac:dyDescent="0.2">
      <c r="A995" s="157"/>
      <c r="B995" s="146"/>
      <c r="C995" s="688"/>
      <c r="D995" s="153" t="s">
        <v>76</v>
      </c>
      <c r="E995" s="159">
        <v>1</v>
      </c>
      <c r="F995" s="159">
        <v>2.2000000000000002</v>
      </c>
      <c r="G995" s="159">
        <v>1.4</v>
      </c>
      <c r="H995" s="159">
        <v>8.1</v>
      </c>
      <c r="I995" s="159">
        <v>9.1</v>
      </c>
      <c r="J995" s="159">
        <v>1.4</v>
      </c>
      <c r="K995" s="159">
        <v>3.4</v>
      </c>
      <c r="L995" s="159">
        <v>1.8</v>
      </c>
      <c r="M995" s="159">
        <v>1.8</v>
      </c>
      <c r="N995" s="159">
        <v>1.4</v>
      </c>
      <c r="O995" s="159">
        <v>1</v>
      </c>
      <c r="P995" s="159">
        <v>1.2</v>
      </c>
      <c r="Q995" s="159">
        <f t="shared" si="354"/>
        <v>33.799999999999997</v>
      </c>
      <c r="R995" s="159">
        <v>32.9</v>
      </c>
      <c r="S995" s="331">
        <f t="shared" si="355"/>
        <v>102.73556231003039</v>
      </c>
      <c r="T995" s="159">
        <v>48.800000000000004</v>
      </c>
      <c r="U995" s="162">
        <f t="shared" si="351"/>
        <v>69.26229508196721</v>
      </c>
      <c r="V995" s="245"/>
    </row>
    <row r="996" spans="1:22" ht="13.5" customHeight="1" thickBot="1" x14ac:dyDescent="0.25">
      <c r="A996" s="157"/>
      <c r="B996" s="146"/>
      <c r="C996" s="689"/>
      <c r="D996" s="155" t="s">
        <v>77</v>
      </c>
      <c r="E996" s="160">
        <v>1</v>
      </c>
      <c r="F996" s="160">
        <v>2.4</v>
      </c>
      <c r="G996" s="160">
        <v>1.4</v>
      </c>
      <c r="H996" s="160">
        <v>9</v>
      </c>
      <c r="I996" s="160">
        <v>9.4</v>
      </c>
      <c r="J996" s="160">
        <v>1.4</v>
      </c>
      <c r="K996" s="160">
        <v>3.6</v>
      </c>
      <c r="L996" s="160">
        <v>2.2000000000000002</v>
      </c>
      <c r="M996" s="160">
        <v>2.1</v>
      </c>
      <c r="N996" s="160">
        <v>1.6</v>
      </c>
      <c r="O996" s="160">
        <v>1.2</v>
      </c>
      <c r="P996" s="160">
        <v>1.3</v>
      </c>
      <c r="Q996" s="160">
        <f t="shared" si="354"/>
        <v>36.6</v>
      </c>
      <c r="R996" s="160">
        <v>37.300000000000004</v>
      </c>
      <c r="S996" s="333">
        <f t="shared" si="355"/>
        <v>98.123324396782834</v>
      </c>
      <c r="T996" s="160">
        <v>55.4</v>
      </c>
      <c r="U996" s="168">
        <f t="shared" si="351"/>
        <v>66.064981949458485</v>
      </c>
      <c r="V996" s="245"/>
    </row>
    <row r="997" spans="1:22" ht="13.5" customHeight="1" x14ac:dyDescent="0.2">
      <c r="A997" s="157"/>
      <c r="B997" s="146"/>
      <c r="C997" s="687" t="s">
        <v>202</v>
      </c>
      <c r="D997" s="151" t="s">
        <v>72</v>
      </c>
      <c r="E997" s="158">
        <v>21</v>
      </c>
      <c r="F997" s="158">
        <v>48.7</v>
      </c>
      <c r="G997" s="158">
        <v>27.4</v>
      </c>
      <c r="H997" s="158">
        <v>43.7</v>
      </c>
      <c r="I997" s="158">
        <v>49</v>
      </c>
      <c r="J997" s="158">
        <v>34.700000000000003</v>
      </c>
      <c r="K997" s="158">
        <v>26.7</v>
      </c>
      <c r="L997" s="158">
        <v>20.2</v>
      </c>
      <c r="M997" s="158">
        <v>17.600000000000001</v>
      </c>
      <c r="N997" s="158">
        <v>15</v>
      </c>
      <c r="O997" s="158">
        <v>13.9</v>
      </c>
      <c r="P997" s="158">
        <v>16.100000000000001</v>
      </c>
      <c r="Q997" s="158">
        <f t="shared" si="354"/>
        <v>334</v>
      </c>
      <c r="R997" s="158">
        <v>296.5</v>
      </c>
      <c r="S997" s="332">
        <f t="shared" si="355"/>
        <v>112.64755480607083</v>
      </c>
      <c r="T997" s="158">
        <v>525.4</v>
      </c>
      <c r="U997" s="167">
        <f t="shared" si="351"/>
        <v>63.570612866387521</v>
      </c>
      <c r="V997" s="245"/>
    </row>
    <row r="998" spans="1:22" ht="13.5" customHeight="1" x14ac:dyDescent="0.2">
      <c r="A998" s="157"/>
      <c r="B998" s="146"/>
      <c r="C998" s="688"/>
      <c r="D998" s="153" t="s">
        <v>73</v>
      </c>
      <c r="E998" s="159">
        <v>1</v>
      </c>
      <c r="F998" s="159">
        <v>2.4</v>
      </c>
      <c r="G998" s="159">
        <v>1.3</v>
      </c>
      <c r="H998" s="159">
        <v>2.1</v>
      </c>
      <c r="I998" s="159">
        <v>1.5</v>
      </c>
      <c r="J998" s="159">
        <v>1.7</v>
      </c>
      <c r="K998" s="159">
        <v>1.3</v>
      </c>
      <c r="L998" s="159">
        <v>1</v>
      </c>
      <c r="M998" s="159">
        <v>0.9</v>
      </c>
      <c r="N998" s="159">
        <v>0.8</v>
      </c>
      <c r="O998" s="159">
        <v>0.7</v>
      </c>
      <c r="P998" s="159">
        <v>0.8</v>
      </c>
      <c r="Q998" s="159">
        <f t="shared" si="354"/>
        <v>15.500000000000002</v>
      </c>
      <c r="R998" s="159">
        <v>13.700000000000003</v>
      </c>
      <c r="S998" s="331">
        <f t="shared" si="355"/>
        <v>113.13868613138685</v>
      </c>
      <c r="T998" s="159">
        <v>142.5</v>
      </c>
      <c r="U998" s="162">
        <f t="shared" si="351"/>
        <v>10.877192982456142</v>
      </c>
      <c r="V998" s="245"/>
    </row>
    <row r="999" spans="1:22" ht="13.5" customHeight="1" x14ac:dyDescent="0.2">
      <c r="A999" s="157"/>
      <c r="B999" s="146"/>
      <c r="C999" s="688"/>
      <c r="D999" s="153" t="s">
        <v>74</v>
      </c>
      <c r="E999" s="159">
        <f t="shared" ref="E999:P999" si="364">+E997-E998</f>
        <v>20</v>
      </c>
      <c r="F999" s="159">
        <f t="shared" si="364"/>
        <v>46.300000000000004</v>
      </c>
      <c r="G999" s="159">
        <f t="shared" si="364"/>
        <v>26.099999999999998</v>
      </c>
      <c r="H999" s="159">
        <f t="shared" si="364"/>
        <v>41.6</v>
      </c>
      <c r="I999" s="159">
        <f t="shared" si="364"/>
        <v>47.5</v>
      </c>
      <c r="J999" s="159">
        <f t="shared" si="364"/>
        <v>33</v>
      </c>
      <c r="K999" s="159">
        <f t="shared" si="364"/>
        <v>25.4</v>
      </c>
      <c r="L999" s="159">
        <f t="shared" si="364"/>
        <v>19.2</v>
      </c>
      <c r="M999" s="159">
        <f t="shared" si="364"/>
        <v>16.700000000000003</v>
      </c>
      <c r="N999" s="159">
        <f t="shared" si="364"/>
        <v>14.2</v>
      </c>
      <c r="O999" s="159">
        <f t="shared" si="364"/>
        <v>13.200000000000001</v>
      </c>
      <c r="P999" s="159">
        <f t="shared" si="364"/>
        <v>15.3</v>
      </c>
      <c r="Q999" s="159">
        <f t="shared" si="354"/>
        <v>318.5</v>
      </c>
      <c r="R999" s="159">
        <v>282.8</v>
      </c>
      <c r="S999" s="331">
        <f t="shared" si="355"/>
        <v>112.62376237623761</v>
      </c>
      <c r="T999" s="159">
        <v>382.90000000000003</v>
      </c>
      <c r="U999" s="162">
        <f t="shared" si="351"/>
        <v>83.180987202925039</v>
      </c>
      <c r="V999" s="245"/>
    </row>
    <row r="1000" spans="1:22" ht="13.5" customHeight="1" x14ac:dyDescent="0.2">
      <c r="A1000" s="157"/>
      <c r="B1000" s="146"/>
      <c r="C1000" s="688"/>
      <c r="D1000" s="153" t="s">
        <v>75</v>
      </c>
      <c r="E1000" s="159">
        <f t="shared" ref="E1000:P1000" si="365">+E997-E1001</f>
        <v>20.9</v>
      </c>
      <c r="F1000" s="159">
        <f t="shared" si="365"/>
        <v>48</v>
      </c>
      <c r="G1000" s="159">
        <f t="shared" si="365"/>
        <v>26.9</v>
      </c>
      <c r="H1000" s="159">
        <f t="shared" si="365"/>
        <v>43.2</v>
      </c>
      <c r="I1000" s="159">
        <f t="shared" si="365"/>
        <v>48</v>
      </c>
      <c r="J1000" s="159">
        <f t="shared" si="365"/>
        <v>34.1</v>
      </c>
      <c r="K1000" s="159">
        <f t="shared" si="365"/>
        <v>26.599999999999998</v>
      </c>
      <c r="L1000" s="159">
        <f t="shared" si="365"/>
        <v>20.099999999999998</v>
      </c>
      <c r="M1000" s="159">
        <f t="shared" si="365"/>
        <v>17.600000000000001</v>
      </c>
      <c r="N1000" s="159">
        <f t="shared" si="365"/>
        <v>15</v>
      </c>
      <c r="O1000" s="159">
        <f t="shared" si="365"/>
        <v>13.9</v>
      </c>
      <c r="P1000" s="159">
        <f t="shared" si="365"/>
        <v>16.100000000000001</v>
      </c>
      <c r="Q1000" s="159">
        <f t="shared" si="354"/>
        <v>330.40000000000003</v>
      </c>
      <c r="R1000" s="159">
        <v>292.70000000000005</v>
      </c>
      <c r="S1000" s="331">
        <f t="shared" si="355"/>
        <v>112.88008199521693</v>
      </c>
      <c r="T1000" s="159">
        <v>514.9</v>
      </c>
      <c r="U1000" s="162">
        <f t="shared" si="351"/>
        <v>64.167799572732577</v>
      </c>
      <c r="V1000" s="245"/>
    </row>
    <row r="1001" spans="1:22" ht="13.5" customHeight="1" x14ac:dyDescent="0.2">
      <c r="A1001" s="157"/>
      <c r="B1001" s="146"/>
      <c r="C1001" s="688"/>
      <c r="D1001" s="153" t="s">
        <v>76</v>
      </c>
      <c r="E1001" s="159">
        <v>0.1</v>
      </c>
      <c r="F1001" s="159">
        <v>0.7</v>
      </c>
      <c r="G1001" s="159">
        <v>0.5</v>
      </c>
      <c r="H1001" s="159">
        <v>0.5</v>
      </c>
      <c r="I1001" s="159">
        <v>1</v>
      </c>
      <c r="J1001" s="159">
        <v>0.6</v>
      </c>
      <c r="K1001" s="159">
        <v>0.1</v>
      </c>
      <c r="L1001" s="159">
        <v>0.1</v>
      </c>
      <c r="M1001" s="159">
        <v>0</v>
      </c>
      <c r="N1001" s="159">
        <v>0</v>
      </c>
      <c r="O1001" s="159">
        <v>0</v>
      </c>
      <c r="P1001" s="159">
        <v>0</v>
      </c>
      <c r="Q1001" s="159">
        <f t="shared" si="354"/>
        <v>3.6</v>
      </c>
      <c r="R1001" s="159">
        <v>3.8</v>
      </c>
      <c r="S1001" s="331">
        <f t="shared" si="355"/>
        <v>94.736842105263165</v>
      </c>
      <c r="T1001" s="159">
        <v>10.499999999999998</v>
      </c>
      <c r="U1001" s="162">
        <f t="shared" si="351"/>
        <v>34.285714285714292</v>
      </c>
      <c r="V1001" s="245"/>
    </row>
    <row r="1002" spans="1:22" ht="13.5" customHeight="1" thickBot="1" x14ac:dyDescent="0.25">
      <c r="A1002" s="157"/>
      <c r="B1002" s="146"/>
      <c r="C1002" s="689"/>
      <c r="D1002" s="155" t="s">
        <v>77</v>
      </c>
      <c r="E1002" s="160">
        <v>0.1</v>
      </c>
      <c r="F1002" s="160">
        <v>0.7</v>
      </c>
      <c r="G1002" s="160">
        <v>0.5</v>
      </c>
      <c r="H1002" s="160">
        <v>0.5</v>
      </c>
      <c r="I1002" s="160">
        <v>1</v>
      </c>
      <c r="J1002" s="160">
        <v>0.6</v>
      </c>
      <c r="K1002" s="160">
        <v>0.1</v>
      </c>
      <c r="L1002" s="160">
        <v>0.1</v>
      </c>
      <c r="M1002" s="160">
        <v>0</v>
      </c>
      <c r="N1002" s="160">
        <v>0</v>
      </c>
      <c r="O1002" s="160">
        <v>0</v>
      </c>
      <c r="P1002" s="160">
        <v>0</v>
      </c>
      <c r="Q1002" s="160">
        <f t="shared" si="354"/>
        <v>3.6</v>
      </c>
      <c r="R1002" s="160">
        <v>3.8</v>
      </c>
      <c r="S1002" s="333">
        <f t="shared" si="355"/>
        <v>94.736842105263165</v>
      </c>
      <c r="T1002" s="160">
        <v>10.499999999999998</v>
      </c>
      <c r="U1002" s="168">
        <f t="shared" si="351"/>
        <v>34.285714285714292</v>
      </c>
      <c r="V1002" s="245"/>
    </row>
    <row r="1003" spans="1:22" ht="13.5" customHeight="1" x14ac:dyDescent="0.2">
      <c r="A1003" s="157"/>
      <c r="B1003" s="146"/>
      <c r="C1003" s="687" t="s">
        <v>203</v>
      </c>
      <c r="D1003" s="151" t="s">
        <v>72</v>
      </c>
      <c r="E1003" s="158">
        <v>2.2000000000000002</v>
      </c>
      <c r="F1003" s="158">
        <v>2.7</v>
      </c>
      <c r="G1003" s="158">
        <v>2.4</v>
      </c>
      <c r="H1003" s="158">
        <v>3</v>
      </c>
      <c r="I1003" s="158">
        <v>3.2</v>
      </c>
      <c r="J1003" s="158">
        <v>3</v>
      </c>
      <c r="K1003" s="158">
        <v>3.5</v>
      </c>
      <c r="L1003" s="158">
        <v>2.4</v>
      </c>
      <c r="M1003" s="158">
        <v>2.2999999999999998</v>
      </c>
      <c r="N1003" s="158">
        <v>2.2000000000000002</v>
      </c>
      <c r="O1003" s="158">
        <v>1.6</v>
      </c>
      <c r="P1003" s="158">
        <v>1.7</v>
      </c>
      <c r="Q1003" s="158">
        <f t="shared" si="354"/>
        <v>30.2</v>
      </c>
      <c r="R1003" s="158">
        <v>72.7</v>
      </c>
      <c r="S1003" s="332">
        <f t="shared" si="355"/>
        <v>41.540577716643739</v>
      </c>
      <c r="T1003" s="158">
        <v>60.2</v>
      </c>
      <c r="U1003" s="167">
        <f t="shared" si="351"/>
        <v>50.166112956810629</v>
      </c>
      <c r="V1003" s="245"/>
    </row>
    <row r="1004" spans="1:22" ht="13.5" customHeight="1" x14ac:dyDescent="0.2">
      <c r="A1004" s="157"/>
      <c r="B1004" s="146"/>
      <c r="C1004" s="688"/>
      <c r="D1004" s="153" t="s">
        <v>73</v>
      </c>
      <c r="E1004" s="159">
        <v>0.1</v>
      </c>
      <c r="F1004" s="159">
        <v>0.1</v>
      </c>
      <c r="G1004" s="159">
        <v>0.2</v>
      </c>
      <c r="H1004" s="159">
        <v>0.2</v>
      </c>
      <c r="I1004" s="159">
        <v>0.2</v>
      </c>
      <c r="J1004" s="159">
        <v>0.3</v>
      </c>
      <c r="K1004" s="159">
        <v>0.1</v>
      </c>
      <c r="L1004" s="159">
        <v>0.1</v>
      </c>
      <c r="M1004" s="159">
        <v>0.1</v>
      </c>
      <c r="N1004" s="159">
        <v>0.1</v>
      </c>
      <c r="O1004" s="159">
        <v>0.1</v>
      </c>
      <c r="P1004" s="159">
        <v>0.1</v>
      </c>
      <c r="Q1004" s="159">
        <f t="shared" si="354"/>
        <v>1.7000000000000006</v>
      </c>
      <c r="R1004" s="159">
        <v>0.4</v>
      </c>
      <c r="S1004" s="331">
        <f t="shared" si="355"/>
        <v>425.00000000000011</v>
      </c>
      <c r="T1004" s="159">
        <v>2.7000000000000006</v>
      </c>
      <c r="U1004" s="162">
        <f t="shared" si="351"/>
        <v>62.962962962962976</v>
      </c>
      <c r="V1004" s="245"/>
    </row>
    <row r="1005" spans="1:22" ht="13.5" customHeight="1" x14ac:dyDescent="0.2">
      <c r="A1005" s="157"/>
      <c r="B1005" s="146"/>
      <c r="C1005" s="688"/>
      <c r="D1005" s="153" t="s">
        <v>74</v>
      </c>
      <c r="E1005" s="159">
        <f t="shared" ref="E1005:P1005" si="366">+E1003-E1004</f>
        <v>2.1</v>
      </c>
      <c r="F1005" s="159">
        <f t="shared" si="366"/>
        <v>2.6</v>
      </c>
      <c r="G1005" s="159">
        <f t="shared" si="366"/>
        <v>2.1999999999999997</v>
      </c>
      <c r="H1005" s="159">
        <f t="shared" si="366"/>
        <v>2.8</v>
      </c>
      <c r="I1005" s="159">
        <f t="shared" si="366"/>
        <v>3</v>
      </c>
      <c r="J1005" s="159">
        <f t="shared" si="366"/>
        <v>2.7</v>
      </c>
      <c r="K1005" s="159">
        <f t="shared" si="366"/>
        <v>3.4</v>
      </c>
      <c r="L1005" s="159">
        <f t="shared" si="366"/>
        <v>2.2999999999999998</v>
      </c>
      <c r="M1005" s="159">
        <f t="shared" si="366"/>
        <v>2.1999999999999997</v>
      </c>
      <c r="N1005" s="159">
        <f t="shared" si="366"/>
        <v>2.1</v>
      </c>
      <c r="O1005" s="159">
        <f t="shared" si="366"/>
        <v>1.5</v>
      </c>
      <c r="P1005" s="159">
        <f t="shared" si="366"/>
        <v>1.5999999999999999</v>
      </c>
      <c r="Q1005" s="159">
        <f t="shared" si="354"/>
        <v>28.5</v>
      </c>
      <c r="R1005" s="159">
        <v>72.3</v>
      </c>
      <c r="S1005" s="331">
        <f t="shared" si="355"/>
        <v>39.419087136929463</v>
      </c>
      <c r="T1005" s="159">
        <v>57.500000000000014</v>
      </c>
      <c r="U1005" s="162">
        <f t="shared" si="351"/>
        <v>49.565217391304337</v>
      </c>
      <c r="V1005" s="245"/>
    </row>
    <row r="1006" spans="1:22" ht="13.5" customHeight="1" x14ac:dyDescent="0.2">
      <c r="A1006" s="157"/>
      <c r="B1006" s="146"/>
      <c r="C1006" s="688"/>
      <c r="D1006" s="153" t="s">
        <v>75</v>
      </c>
      <c r="E1006" s="159">
        <f t="shared" ref="E1006:P1006" si="367">+E1003-E1007</f>
        <v>1.8000000000000003</v>
      </c>
      <c r="F1006" s="159">
        <f t="shared" si="367"/>
        <v>2.1</v>
      </c>
      <c r="G1006" s="159">
        <f t="shared" si="367"/>
        <v>1.7999999999999998</v>
      </c>
      <c r="H1006" s="159">
        <f t="shared" si="367"/>
        <v>2.2000000000000002</v>
      </c>
      <c r="I1006" s="159">
        <f t="shared" si="367"/>
        <v>2.4000000000000004</v>
      </c>
      <c r="J1006" s="159">
        <f t="shared" si="367"/>
        <v>2.2000000000000002</v>
      </c>
      <c r="K1006" s="159">
        <f t="shared" si="367"/>
        <v>2.6</v>
      </c>
      <c r="L1006" s="159">
        <f t="shared" si="367"/>
        <v>1.7999999999999998</v>
      </c>
      <c r="M1006" s="159">
        <f t="shared" si="367"/>
        <v>1.7999999999999998</v>
      </c>
      <c r="N1006" s="159">
        <f t="shared" si="367"/>
        <v>1.7000000000000002</v>
      </c>
      <c r="O1006" s="159">
        <f t="shared" si="367"/>
        <v>1.1000000000000001</v>
      </c>
      <c r="P1006" s="159">
        <f t="shared" si="367"/>
        <v>1.2999999999999998</v>
      </c>
      <c r="Q1006" s="159">
        <f t="shared" si="354"/>
        <v>22.8</v>
      </c>
      <c r="R1006" s="159">
        <v>65.900000000000006</v>
      </c>
      <c r="S1006" s="331">
        <f t="shared" si="355"/>
        <v>34.597875569044007</v>
      </c>
      <c r="T1006" s="159">
        <v>52.000000000000007</v>
      </c>
      <c r="U1006" s="162">
        <f t="shared" si="351"/>
        <v>43.84615384615384</v>
      </c>
      <c r="V1006" s="245"/>
    </row>
    <row r="1007" spans="1:22" ht="13.5" customHeight="1" x14ac:dyDescent="0.2">
      <c r="A1007" s="157"/>
      <c r="B1007" s="146"/>
      <c r="C1007" s="688"/>
      <c r="D1007" s="153" t="s">
        <v>76</v>
      </c>
      <c r="E1007" s="159">
        <v>0.4</v>
      </c>
      <c r="F1007" s="159">
        <v>0.6</v>
      </c>
      <c r="G1007" s="159">
        <v>0.6</v>
      </c>
      <c r="H1007" s="159">
        <v>0.8</v>
      </c>
      <c r="I1007" s="159">
        <v>0.8</v>
      </c>
      <c r="J1007" s="159">
        <v>0.8</v>
      </c>
      <c r="K1007" s="159">
        <v>0.9</v>
      </c>
      <c r="L1007" s="159">
        <v>0.6</v>
      </c>
      <c r="M1007" s="159">
        <v>0.5</v>
      </c>
      <c r="N1007" s="159">
        <v>0.5</v>
      </c>
      <c r="O1007" s="159">
        <v>0.5</v>
      </c>
      <c r="P1007" s="159">
        <v>0.4</v>
      </c>
      <c r="Q1007" s="159">
        <f t="shared" si="354"/>
        <v>7.4</v>
      </c>
      <c r="R1007" s="159">
        <v>6.8000000000000007</v>
      </c>
      <c r="S1007" s="331">
        <f t="shared" si="355"/>
        <v>108.8235294117647</v>
      </c>
      <c r="T1007" s="159">
        <v>8.1999999999999993</v>
      </c>
      <c r="U1007" s="162">
        <f t="shared" si="351"/>
        <v>90.24390243902441</v>
      </c>
      <c r="V1007" s="245"/>
    </row>
    <row r="1008" spans="1:22" ht="13.5" customHeight="1" thickBot="1" x14ac:dyDescent="0.25">
      <c r="A1008" s="157"/>
      <c r="B1008" s="146"/>
      <c r="C1008" s="689"/>
      <c r="D1008" s="155" t="s">
        <v>77</v>
      </c>
      <c r="E1008" s="160">
        <v>0.4</v>
      </c>
      <c r="F1008" s="160">
        <v>0.6</v>
      </c>
      <c r="G1008" s="160">
        <v>0.6</v>
      </c>
      <c r="H1008" s="160">
        <v>0.8</v>
      </c>
      <c r="I1008" s="160">
        <v>0.8</v>
      </c>
      <c r="J1008" s="160">
        <v>0.8</v>
      </c>
      <c r="K1008" s="160">
        <v>0.9</v>
      </c>
      <c r="L1008" s="160">
        <v>0.6</v>
      </c>
      <c r="M1008" s="160">
        <v>0.5</v>
      </c>
      <c r="N1008" s="160">
        <v>0.5</v>
      </c>
      <c r="O1008" s="160">
        <v>0.5</v>
      </c>
      <c r="P1008" s="160">
        <v>0.4</v>
      </c>
      <c r="Q1008" s="160">
        <f t="shared" si="354"/>
        <v>7.4</v>
      </c>
      <c r="R1008" s="160">
        <v>19.900000000000002</v>
      </c>
      <c r="S1008" s="333">
        <f t="shared" si="355"/>
        <v>37.185929648241206</v>
      </c>
      <c r="T1008" s="160">
        <v>13.500000000000002</v>
      </c>
      <c r="U1008" s="168">
        <f t="shared" si="351"/>
        <v>54.814814814814802</v>
      </c>
      <c r="V1008" s="245"/>
    </row>
    <row r="1009" spans="1:22" ht="13.5" customHeight="1" x14ac:dyDescent="0.2">
      <c r="A1009" s="157"/>
      <c r="B1009" s="146"/>
      <c r="C1009" s="687" t="s">
        <v>204</v>
      </c>
      <c r="D1009" s="151" t="s">
        <v>72</v>
      </c>
      <c r="E1009" s="158">
        <v>1.8</v>
      </c>
      <c r="F1009" s="158">
        <v>3.8</v>
      </c>
      <c r="G1009" s="158">
        <v>2.2999999999999998</v>
      </c>
      <c r="H1009" s="158">
        <v>8</v>
      </c>
      <c r="I1009" s="158">
        <v>8.3000000000000007</v>
      </c>
      <c r="J1009" s="158">
        <v>3.8</v>
      </c>
      <c r="K1009" s="158">
        <v>2.9</v>
      </c>
      <c r="L1009" s="158">
        <v>1.8</v>
      </c>
      <c r="M1009" s="158">
        <v>0.9</v>
      </c>
      <c r="N1009" s="158">
        <v>0.6</v>
      </c>
      <c r="O1009" s="158">
        <v>0.7</v>
      </c>
      <c r="P1009" s="158">
        <v>1.4</v>
      </c>
      <c r="Q1009" s="158">
        <f t="shared" si="354"/>
        <v>36.299999999999997</v>
      </c>
      <c r="R1009" s="158">
        <v>35.700000000000003</v>
      </c>
      <c r="S1009" s="332">
        <f t="shared" si="355"/>
        <v>101.68067226890756</v>
      </c>
      <c r="T1009" s="158">
        <v>55.199999999999996</v>
      </c>
      <c r="U1009" s="167">
        <f t="shared" si="351"/>
        <v>65.760869565217391</v>
      </c>
      <c r="V1009" s="245"/>
    </row>
    <row r="1010" spans="1:22" ht="13.5" customHeight="1" x14ac:dyDescent="0.2">
      <c r="A1010" s="157"/>
      <c r="B1010" s="146"/>
      <c r="C1010" s="688"/>
      <c r="D1010" s="153" t="s">
        <v>73</v>
      </c>
      <c r="E1010" s="159">
        <v>0.1</v>
      </c>
      <c r="F1010" s="159">
        <v>0.3</v>
      </c>
      <c r="G1010" s="159">
        <v>0.2</v>
      </c>
      <c r="H1010" s="159">
        <v>1.8</v>
      </c>
      <c r="I1010" s="159">
        <v>0.8</v>
      </c>
      <c r="J1010" s="159">
        <v>0.3</v>
      </c>
      <c r="K1010" s="159">
        <v>0.1</v>
      </c>
      <c r="L1010" s="159">
        <v>0.1</v>
      </c>
      <c r="M1010" s="159">
        <v>0.1</v>
      </c>
      <c r="N1010" s="159">
        <v>0.1</v>
      </c>
      <c r="O1010" s="159">
        <v>0.1</v>
      </c>
      <c r="P1010" s="159">
        <v>0.1</v>
      </c>
      <c r="Q1010" s="159">
        <f t="shared" si="354"/>
        <v>4.0999999999999996</v>
      </c>
      <c r="R1010" s="159">
        <v>3.2000000000000006</v>
      </c>
      <c r="S1010" s="331">
        <f t="shared" si="355"/>
        <v>128.12499999999994</v>
      </c>
      <c r="T1010" s="159">
        <v>5.1999999999999984</v>
      </c>
      <c r="U1010" s="162">
        <f t="shared" si="351"/>
        <v>78.846153846153868</v>
      </c>
      <c r="V1010" s="245"/>
    </row>
    <row r="1011" spans="1:22" ht="13.5" customHeight="1" x14ac:dyDescent="0.2">
      <c r="A1011" s="157"/>
      <c r="B1011" s="146"/>
      <c r="C1011" s="688"/>
      <c r="D1011" s="153" t="s">
        <v>74</v>
      </c>
      <c r="E1011" s="159">
        <f t="shared" ref="E1011:P1011" si="368">+E1009-E1010</f>
        <v>1.7</v>
      </c>
      <c r="F1011" s="159">
        <f t="shared" si="368"/>
        <v>3.5</v>
      </c>
      <c r="G1011" s="159">
        <f t="shared" si="368"/>
        <v>2.0999999999999996</v>
      </c>
      <c r="H1011" s="159">
        <f t="shared" si="368"/>
        <v>6.2</v>
      </c>
      <c r="I1011" s="159">
        <f t="shared" si="368"/>
        <v>7.5000000000000009</v>
      </c>
      <c r="J1011" s="159">
        <f t="shared" si="368"/>
        <v>3.5</v>
      </c>
      <c r="K1011" s="159">
        <f t="shared" si="368"/>
        <v>2.8</v>
      </c>
      <c r="L1011" s="159">
        <f t="shared" si="368"/>
        <v>1.7</v>
      </c>
      <c r="M1011" s="159">
        <f t="shared" si="368"/>
        <v>0.8</v>
      </c>
      <c r="N1011" s="159">
        <f t="shared" si="368"/>
        <v>0.5</v>
      </c>
      <c r="O1011" s="159">
        <f t="shared" si="368"/>
        <v>0.6</v>
      </c>
      <c r="P1011" s="159">
        <f t="shared" si="368"/>
        <v>1.2999999999999998</v>
      </c>
      <c r="Q1011" s="159">
        <f t="shared" si="354"/>
        <v>32.200000000000003</v>
      </c>
      <c r="R1011" s="159">
        <v>32.5</v>
      </c>
      <c r="S1011" s="331">
        <f t="shared" si="355"/>
        <v>99.07692307692308</v>
      </c>
      <c r="T1011" s="159">
        <v>50</v>
      </c>
      <c r="U1011" s="162">
        <f t="shared" si="351"/>
        <v>64.400000000000006</v>
      </c>
      <c r="V1011" s="245"/>
    </row>
    <row r="1012" spans="1:22" ht="13.5" customHeight="1" x14ac:dyDescent="0.2">
      <c r="A1012" s="157"/>
      <c r="B1012" s="146"/>
      <c r="C1012" s="688"/>
      <c r="D1012" s="153" t="s">
        <v>75</v>
      </c>
      <c r="E1012" s="159">
        <f t="shared" ref="E1012:P1012" si="369">+E1009-E1013</f>
        <v>1.8</v>
      </c>
      <c r="F1012" s="159">
        <f t="shared" si="369"/>
        <v>3.8</v>
      </c>
      <c r="G1012" s="159">
        <f t="shared" si="369"/>
        <v>2.2999999999999998</v>
      </c>
      <c r="H1012" s="159">
        <f t="shared" si="369"/>
        <v>7.8</v>
      </c>
      <c r="I1012" s="159">
        <f t="shared" si="369"/>
        <v>8.1000000000000014</v>
      </c>
      <c r="J1012" s="159">
        <f t="shared" si="369"/>
        <v>3.6999999999999997</v>
      </c>
      <c r="K1012" s="159">
        <f t="shared" si="369"/>
        <v>2.9</v>
      </c>
      <c r="L1012" s="159">
        <f t="shared" si="369"/>
        <v>1.8</v>
      </c>
      <c r="M1012" s="159">
        <f t="shared" si="369"/>
        <v>0.9</v>
      </c>
      <c r="N1012" s="159">
        <f t="shared" si="369"/>
        <v>0.6</v>
      </c>
      <c r="O1012" s="159">
        <f t="shared" si="369"/>
        <v>0.7</v>
      </c>
      <c r="P1012" s="159">
        <f t="shared" si="369"/>
        <v>1.4</v>
      </c>
      <c r="Q1012" s="159">
        <f t="shared" si="354"/>
        <v>35.799999999999997</v>
      </c>
      <c r="R1012" s="159">
        <v>35.4</v>
      </c>
      <c r="S1012" s="331">
        <f t="shared" si="355"/>
        <v>101.12994350282484</v>
      </c>
      <c r="T1012" s="159">
        <v>53.999999999999986</v>
      </c>
      <c r="U1012" s="162">
        <f t="shared" si="351"/>
        <v>66.296296296296305</v>
      </c>
      <c r="V1012" s="245"/>
    </row>
    <row r="1013" spans="1:22" ht="13.5" customHeight="1" x14ac:dyDescent="0.2">
      <c r="A1013" s="157"/>
      <c r="B1013" s="146"/>
      <c r="C1013" s="688"/>
      <c r="D1013" s="153" t="s">
        <v>76</v>
      </c>
      <c r="E1013" s="159">
        <v>0</v>
      </c>
      <c r="F1013" s="159">
        <v>0</v>
      </c>
      <c r="G1013" s="159">
        <v>0</v>
      </c>
      <c r="H1013" s="159">
        <v>0.2</v>
      </c>
      <c r="I1013" s="159">
        <v>0.2</v>
      </c>
      <c r="J1013" s="159">
        <v>0.1</v>
      </c>
      <c r="K1013" s="159">
        <v>0</v>
      </c>
      <c r="L1013" s="159">
        <v>0</v>
      </c>
      <c r="M1013" s="159">
        <v>0</v>
      </c>
      <c r="N1013" s="159">
        <v>0</v>
      </c>
      <c r="O1013" s="159">
        <v>0</v>
      </c>
      <c r="P1013" s="159">
        <v>0</v>
      </c>
      <c r="Q1013" s="159">
        <f t="shared" si="354"/>
        <v>0.5</v>
      </c>
      <c r="R1013" s="159">
        <v>0.30000000000000004</v>
      </c>
      <c r="S1013" s="331">
        <f t="shared" si="355"/>
        <v>166.66666666666666</v>
      </c>
      <c r="T1013" s="159">
        <v>1.2000000000000002</v>
      </c>
      <c r="U1013" s="162">
        <f t="shared" si="351"/>
        <v>41.666666666666664</v>
      </c>
      <c r="V1013" s="245"/>
    </row>
    <row r="1014" spans="1:22" ht="13.5" customHeight="1" thickBot="1" x14ac:dyDescent="0.25">
      <c r="A1014" s="157"/>
      <c r="B1014" s="146"/>
      <c r="C1014" s="689"/>
      <c r="D1014" s="155" t="s">
        <v>77</v>
      </c>
      <c r="E1014" s="160">
        <v>0</v>
      </c>
      <c r="F1014" s="160">
        <v>0</v>
      </c>
      <c r="G1014" s="160">
        <v>0</v>
      </c>
      <c r="H1014" s="160">
        <v>0.2</v>
      </c>
      <c r="I1014" s="160">
        <v>0.2</v>
      </c>
      <c r="J1014" s="160">
        <v>0.1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60">
        <f t="shared" si="354"/>
        <v>0.5</v>
      </c>
      <c r="R1014" s="160">
        <v>0.30000000000000004</v>
      </c>
      <c r="S1014" s="333">
        <f t="shared" si="355"/>
        <v>166.66666666666666</v>
      </c>
      <c r="T1014" s="160">
        <v>1.2000000000000002</v>
      </c>
      <c r="U1014" s="168">
        <f t="shared" si="351"/>
        <v>41.666666666666664</v>
      </c>
      <c r="V1014" s="245"/>
    </row>
    <row r="1015" spans="1:22" ht="13.5" customHeight="1" x14ac:dyDescent="0.2">
      <c r="A1015" s="157"/>
      <c r="B1015" s="146"/>
      <c r="C1015" s="687" t="s">
        <v>205</v>
      </c>
      <c r="D1015" s="151" t="s">
        <v>72</v>
      </c>
      <c r="E1015" s="158">
        <v>1.1000000000000001</v>
      </c>
      <c r="F1015" s="158">
        <v>2</v>
      </c>
      <c r="G1015" s="158">
        <v>1</v>
      </c>
      <c r="H1015" s="158">
        <v>2.8</v>
      </c>
      <c r="I1015" s="158">
        <v>3.4</v>
      </c>
      <c r="J1015" s="158">
        <v>2.7</v>
      </c>
      <c r="K1015" s="158">
        <v>2.2999999999999998</v>
      </c>
      <c r="L1015" s="158">
        <v>1.5</v>
      </c>
      <c r="M1015" s="158">
        <v>1.2</v>
      </c>
      <c r="N1015" s="158">
        <v>1</v>
      </c>
      <c r="O1015" s="158">
        <v>1</v>
      </c>
      <c r="P1015" s="158">
        <v>1</v>
      </c>
      <c r="Q1015" s="158">
        <f t="shared" si="354"/>
        <v>21</v>
      </c>
      <c r="R1015" s="158">
        <v>18.500000000000004</v>
      </c>
      <c r="S1015" s="332">
        <f t="shared" si="355"/>
        <v>113.51351351351349</v>
      </c>
      <c r="T1015" s="158">
        <v>31.199999999999996</v>
      </c>
      <c r="U1015" s="167">
        <f t="shared" si="351"/>
        <v>67.307692307692307</v>
      </c>
      <c r="V1015" s="245"/>
    </row>
    <row r="1016" spans="1:22" ht="13.5" customHeight="1" x14ac:dyDescent="0.2">
      <c r="A1016" s="157"/>
      <c r="B1016" s="146"/>
      <c r="C1016" s="688"/>
      <c r="D1016" s="153" t="s">
        <v>73</v>
      </c>
      <c r="E1016" s="159">
        <v>0</v>
      </c>
      <c r="F1016" s="159">
        <v>0</v>
      </c>
      <c r="G1016" s="159">
        <v>0</v>
      </c>
      <c r="H1016" s="159">
        <v>0.6</v>
      </c>
      <c r="I1016" s="159">
        <v>0.7</v>
      </c>
      <c r="J1016" s="159">
        <v>0.3</v>
      </c>
      <c r="K1016" s="159">
        <v>0.1</v>
      </c>
      <c r="L1016" s="159">
        <v>0.2</v>
      </c>
      <c r="M1016" s="159">
        <v>0.1</v>
      </c>
      <c r="N1016" s="159">
        <v>0.1</v>
      </c>
      <c r="O1016" s="159">
        <v>0</v>
      </c>
      <c r="P1016" s="159">
        <v>0</v>
      </c>
      <c r="Q1016" s="159">
        <f t="shared" si="354"/>
        <v>2.1</v>
      </c>
      <c r="R1016" s="159">
        <v>2</v>
      </c>
      <c r="S1016" s="331">
        <f t="shared" si="355"/>
        <v>105</v>
      </c>
      <c r="T1016" s="159">
        <v>3.4</v>
      </c>
      <c r="U1016" s="162">
        <f t="shared" si="351"/>
        <v>61.764705882352942</v>
      </c>
      <c r="V1016" s="245"/>
    </row>
    <row r="1017" spans="1:22" ht="13.5" customHeight="1" x14ac:dyDescent="0.2">
      <c r="A1017" s="157"/>
      <c r="B1017" s="146"/>
      <c r="C1017" s="688"/>
      <c r="D1017" s="153" t="s">
        <v>74</v>
      </c>
      <c r="E1017" s="159">
        <f t="shared" ref="E1017:P1017" si="370">+E1015-E1016</f>
        <v>1.1000000000000001</v>
      </c>
      <c r="F1017" s="159">
        <f t="shared" si="370"/>
        <v>2</v>
      </c>
      <c r="G1017" s="159">
        <f t="shared" si="370"/>
        <v>1</v>
      </c>
      <c r="H1017" s="159">
        <f t="shared" si="370"/>
        <v>2.1999999999999997</v>
      </c>
      <c r="I1017" s="159">
        <f t="shared" si="370"/>
        <v>2.7</v>
      </c>
      <c r="J1017" s="159">
        <f t="shared" si="370"/>
        <v>2.4000000000000004</v>
      </c>
      <c r="K1017" s="159">
        <f t="shared" si="370"/>
        <v>2.1999999999999997</v>
      </c>
      <c r="L1017" s="159">
        <f t="shared" si="370"/>
        <v>1.3</v>
      </c>
      <c r="M1017" s="159">
        <f t="shared" si="370"/>
        <v>1.0999999999999999</v>
      </c>
      <c r="N1017" s="159">
        <f t="shared" si="370"/>
        <v>0.9</v>
      </c>
      <c r="O1017" s="159">
        <f t="shared" si="370"/>
        <v>1</v>
      </c>
      <c r="P1017" s="159">
        <f t="shared" si="370"/>
        <v>1</v>
      </c>
      <c r="Q1017" s="159">
        <f t="shared" si="354"/>
        <v>18.899999999999999</v>
      </c>
      <c r="R1017" s="159">
        <v>16.5</v>
      </c>
      <c r="S1017" s="331">
        <f t="shared" si="355"/>
        <v>114.54545454545453</v>
      </c>
      <c r="T1017" s="159">
        <v>27.799999999999997</v>
      </c>
      <c r="U1017" s="162">
        <f t="shared" si="351"/>
        <v>67.985611510791372</v>
      </c>
      <c r="V1017" s="245"/>
    </row>
    <row r="1018" spans="1:22" ht="13.5" customHeight="1" x14ac:dyDescent="0.2">
      <c r="A1018" s="157"/>
      <c r="B1018" s="161"/>
      <c r="C1018" s="688"/>
      <c r="D1018" s="153" t="s">
        <v>75</v>
      </c>
      <c r="E1018" s="159">
        <f t="shared" ref="E1018:P1018" si="371">+E1015-E1019</f>
        <v>0.90000000000000013</v>
      </c>
      <c r="F1018" s="159">
        <f t="shared" si="371"/>
        <v>1.7</v>
      </c>
      <c r="G1018" s="159">
        <f t="shared" si="371"/>
        <v>0.7</v>
      </c>
      <c r="H1018" s="159">
        <f t="shared" si="371"/>
        <v>2.2999999999999998</v>
      </c>
      <c r="I1018" s="159">
        <f t="shared" si="371"/>
        <v>2.7</v>
      </c>
      <c r="J1018" s="159">
        <f t="shared" si="371"/>
        <v>2.1</v>
      </c>
      <c r="K1018" s="159">
        <f t="shared" si="371"/>
        <v>1.5999999999999999</v>
      </c>
      <c r="L1018" s="159">
        <f t="shared" si="371"/>
        <v>1</v>
      </c>
      <c r="M1018" s="159">
        <f t="shared" si="371"/>
        <v>0.7</v>
      </c>
      <c r="N1018" s="159">
        <f t="shared" si="371"/>
        <v>0.6</v>
      </c>
      <c r="O1018" s="159">
        <f t="shared" si="371"/>
        <v>0.6</v>
      </c>
      <c r="P1018" s="159">
        <f t="shared" si="371"/>
        <v>0.8</v>
      </c>
      <c r="Q1018" s="159">
        <f t="shared" si="354"/>
        <v>15.7</v>
      </c>
      <c r="R1018" s="159">
        <v>14.6</v>
      </c>
      <c r="S1018" s="331">
        <f t="shared" si="355"/>
        <v>107.53424657534248</v>
      </c>
      <c r="T1018" s="159">
        <v>22.599999999999998</v>
      </c>
      <c r="U1018" s="162">
        <f t="shared" si="351"/>
        <v>69.469026548672574</v>
      </c>
      <c r="V1018" s="245"/>
    </row>
    <row r="1019" spans="1:22" ht="13.5" customHeight="1" x14ac:dyDescent="0.2">
      <c r="A1019" s="157"/>
      <c r="B1019" s="161"/>
      <c r="C1019" s="688"/>
      <c r="D1019" s="153" t="s">
        <v>76</v>
      </c>
      <c r="E1019" s="159">
        <v>0.2</v>
      </c>
      <c r="F1019" s="159">
        <v>0.3</v>
      </c>
      <c r="G1019" s="159">
        <v>0.3</v>
      </c>
      <c r="H1019" s="159">
        <v>0.5</v>
      </c>
      <c r="I1019" s="159">
        <v>0.7</v>
      </c>
      <c r="J1019" s="159">
        <v>0.6</v>
      </c>
      <c r="K1019" s="159">
        <v>0.7</v>
      </c>
      <c r="L1019" s="159">
        <v>0.5</v>
      </c>
      <c r="M1019" s="159">
        <v>0.5</v>
      </c>
      <c r="N1019" s="159">
        <v>0.4</v>
      </c>
      <c r="O1019" s="159">
        <v>0.4</v>
      </c>
      <c r="P1019" s="159">
        <v>0.2</v>
      </c>
      <c r="Q1019" s="159">
        <f t="shared" si="354"/>
        <v>5.3000000000000007</v>
      </c>
      <c r="R1019" s="159">
        <v>3.9000000000000008</v>
      </c>
      <c r="S1019" s="331">
        <f t="shared" si="355"/>
        <v>135.89743589743588</v>
      </c>
      <c r="T1019" s="159">
        <v>8.6</v>
      </c>
      <c r="U1019" s="162">
        <f t="shared" si="351"/>
        <v>61.627906976744192</v>
      </c>
      <c r="V1019" s="245"/>
    </row>
    <row r="1020" spans="1:22" ht="13.5" customHeight="1" thickBot="1" x14ac:dyDescent="0.25">
      <c r="A1020" s="157"/>
      <c r="B1020" s="161"/>
      <c r="C1020" s="689"/>
      <c r="D1020" s="155" t="s">
        <v>77</v>
      </c>
      <c r="E1020" s="160">
        <v>0.2</v>
      </c>
      <c r="F1020" s="160">
        <v>0.3</v>
      </c>
      <c r="G1020" s="160">
        <v>0.3</v>
      </c>
      <c r="H1020" s="160">
        <v>0.5</v>
      </c>
      <c r="I1020" s="160">
        <v>0.7</v>
      </c>
      <c r="J1020" s="160">
        <v>0.6</v>
      </c>
      <c r="K1020" s="160">
        <v>0.7</v>
      </c>
      <c r="L1020" s="160">
        <v>0.5</v>
      </c>
      <c r="M1020" s="160">
        <v>0.5</v>
      </c>
      <c r="N1020" s="160">
        <v>0.4</v>
      </c>
      <c r="O1020" s="160">
        <v>0.4</v>
      </c>
      <c r="P1020" s="160">
        <v>0.2</v>
      </c>
      <c r="Q1020" s="160">
        <f t="shared" si="354"/>
        <v>5.3000000000000007</v>
      </c>
      <c r="R1020" s="160">
        <v>3.9000000000000008</v>
      </c>
      <c r="S1020" s="333">
        <f t="shared" si="355"/>
        <v>135.89743589743588</v>
      </c>
      <c r="T1020" s="160">
        <v>8.6</v>
      </c>
      <c r="U1020" s="168">
        <f t="shared" si="351"/>
        <v>61.627906976744192</v>
      </c>
      <c r="V1020" s="245"/>
    </row>
    <row r="1021" spans="1:22" ht="13.5" customHeight="1" x14ac:dyDescent="0.2">
      <c r="A1021" s="157"/>
      <c r="B1021" s="161"/>
      <c r="C1021" s="687" t="s">
        <v>206</v>
      </c>
      <c r="D1021" s="151" t="s">
        <v>72</v>
      </c>
      <c r="E1021" s="158">
        <v>5.5</v>
      </c>
      <c r="F1021" s="158">
        <v>5.8</v>
      </c>
      <c r="G1021" s="158">
        <v>5.0999999999999996</v>
      </c>
      <c r="H1021" s="158">
        <v>6.7</v>
      </c>
      <c r="I1021" s="158">
        <v>7.9</v>
      </c>
      <c r="J1021" s="158">
        <v>6.4</v>
      </c>
      <c r="K1021" s="158">
        <v>6.4</v>
      </c>
      <c r="L1021" s="158">
        <v>5.5</v>
      </c>
      <c r="M1021" s="158">
        <v>5.5</v>
      </c>
      <c r="N1021" s="158">
        <v>5.7</v>
      </c>
      <c r="O1021" s="158">
        <v>4.5999999999999996</v>
      </c>
      <c r="P1021" s="158">
        <v>5.5</v>
      </c>
      <c r="Q1021" s="158">
        <f t="shared" si="354"/>
        <v>70.599999999999994</v>
      </c>
      <c r="R1021" s="158">
        <v>65.099999999999994</v>
      </c>
      <c r="S1021" s="332">
        <f t="shared" si="355"/>
        <v>108.44854070660523</v>
      </c>
      <c r="T1021" s="158">
        <v>82.600000000000009</v>
      </c>
      <c r="U1021" s="167">
        <f t="shared" si="351"/>
        <v>85.472154963680367</v>
      </c>
      <c r="V1021" s="245"/>
    </row>
    <row r="1022" spans="1:22" ht="13.5" customHeight="1" x14ac:dyDescent="0.2">
      <c r="A1022" s="157"/>
      <c r="B1022" s="161"/>
      <c r="C1022" s="688"/>
      <c r="D1022" s="153" t="s">
        <v>73</v>
      </c>
      <c r="E1022" s="159">
        <v>0.1</v>
      </c>
      <c r="F1022" s="159">
        <v>0.1</v>
      </c>
      <c r="G1022" s="159">
        <v>0.1</v>
      </c>
      <c r="H1022" s="159">
        <v>0.4</v>
      </c>
      <c r="I1022" s="159">
        <v>0.4</v>
      </c>
      <c r="J1022" s="159">
        <v>0.3</v>
      </c>
      <c r="K1022" s="159">
        <v>0.4</v>
      </c>
      <c r="L1022" s="159">
        <v>0.3</v>
      </c>
      <c r="M1022" s="159">
        <v>0.2</v>
      </c>
      <c r="N1022" s="159">
        <v>0.6</v>
      </c>
      <c r="O1022" s="159">
        <v>0.3</v>
      </c>
      <c r="P1022" s="159">
        <v>0.3</v>
      </c>
      <c r="Q1022" s="159">
        <f t="shared" si="354"/>
        <v>3.5</v>
      </c>
      <c r="R1022" s="159">
        <v>24.200000000000003</v>
      </c>
      <c r="S1022" s="331">
        <f t="shared" si="355"/>
        <v>14.46280991735537</v>
      </c>
      <c r="T1022" s="159">
        <v>18.7</v>
      </c>
      <c r="U1022" s="162">
        <f t="shared" si="351"/>
        <v>18.71657754010695</v>
      </c>
      <c r="V1022" s="245"/>
    </row>
    <row r="1023" spans="1:22" ht="13.5" customHeight="1" x14ac:dyDescent="0.2">
      <c r="A1023" s="157"/>
      <c r="B1023" s="161"/>
      <c r="C1023" s="688"/>
      <c r="D1023" s="153" t="s">
        <v>74</v>
      </c>
      <c r="E1023" s="159">
        <f t="shared" ref="E1023:P1023" si="372">+E1021-E1022</f>
        <v>5.4</v>
      </c>
      <c r="F1023" s="159">
        <f t="shared" si="372"/>
        <v>5.7</v>
      </c>
      <c r="G1023" s="159">
        <f t="shared" si="372"/>
        <v>5</v>
      </c>
      <c r="H1023" s="159">
        <f t="shared" si="372"/>
        <v>6.3</v>
      </c>
      <c r="I1023" s="159">
        <f t="shared" si="372"/>
        <v>7.5</v>
      </c>
      <c r="J1023" s="159">
        <f t="shared" si="372"/>
        <v>6.1000000000000005</v>
      </c>
      <c r="K1023" s="159">
        <f t="shared" si="372"/>
        <v>6</v>
      </c>
      <c r="L1023" s="159">
        <f t="shared" si="372"/>
        <v>5.2</v>
      </c>
      <c r="M1023" s="159">
        <f t="shared" si="372"/>
        <v>5.3</v>
      </c>
      <c r="N1023" s="159">
        <f t="shared" si="372"/>
        <v>5.1000000000000005</v>
      </c>
      <c r="O1023" s="159">
        <f t="shared" si="372"/>
        <v>4.3</v>
      </c>
      <c r="P1023" s="159">
        <f t="shared" si="372"/>
        <v>5.2</v>
      </c>
      <c r="Q1023" s="159">
        <f t="shared" si="354"/>
        <v>67.099999999999994</v>
      </c>
      <c r="R1023" s="159">
        <v>40.9</v>
      </c>
      <c r="S1023" s="331">
        <f t="shared" si="355"/>
        <v>164.05867970660145</v>
      </c>
      <c r="T1023" s="159">
        <v>63.900000000000013</v>
      </c>
      <c r="U1023" s="162">
        <f t="shared" si="351"/>
        <v>105.00782472613454</v>
      </c>
      <c r="V1023" s="245"/>
    </row>
    <row r="1024" spans="1:22" ht="13.5" customHeight="1" x14ac:dyDescent="0.2">
      <c r="A1024" s="157"/>
      <c r="B1024" s="161"/>
      <c r="C1024" s="688"/>
      <c r="D1024" s="153" t="s">
        <v>75</v>
      </c>
      <c r="E1024" s="159">
        <f t="shared" ref="E1024:P1024" si="373">+E1021-E1025</f>
        <v>4.9000000000000004</v>
      </c>
      <c r="F1024" s="159">
        <f t="shared" si="373"/>
        <v>5.2</v>
      </c>
      <c r="G1024" s="159">
        <f t="shared" si="373"/>
        <v>4.6999999999999993</v>
      </c>
      <c r="H1024" s="159">
        <f t="shared" si="373"/>
        <v>5.8</v>
      </c>
      <c r="I1024" s="159">
        <f t="shared" si="373"/>
        <v>6.7</v>
      </c>
      <c r="J1024" s="159">
        <f t="shared" si="373"/>
        <v>5.5</v>
      </c>
      <c r="K1024" s="159">
        <f t="shared" si="373"/>
        <v>5.3000000000000007</v>
      </c>
      <c r="L1024" s="159">
        <f t="shared" si="373"/>
        <v>4.7</v>
      </c>
      <c r="M1024" s="159">
        <f t="shared" si="373"/>
        <v>4.8</v>
      </c>
      <c r="N1024" s="159">
        <f t="shared" si="373"/>
        <v>5.1000000000000005</v>
      </c>
      <c r="O1024" s="159">
        <f t="shared" si="373"/>
        <v>3.8999999999999995</v>
      </c>
      <c r="P1024" s="159">
        <f t="shared" si="373"/>
        <v>4.7</v>
      </c>
      <c r="Q1024" s="159">
        <f t="shared" si="354"/>
        <v>61.3</v>
      </c>
      <c r="R1024" s="159">
        <v>57.8</v>
      </c>
      <c r="S1024" s="331">
        <f t="shared" si="355"/>
        <v>106.05536332179931</v>
      </c>
      <c r="T1024" s="159">
        <v>68</v>
      </c>
      <c r="U1024" s="162">
        <f t="shared" si="351"/>
        <v>90.147058823529406</v>
      </c>
      <c r="V1024" s="245"/>
    </row>
    <row r="1025" spans="1:22" ht="13.5" customHeight="1" x14ac:dyDescent="0.2">
      <c r="A1025" s="157"/>
      <c r="B1025" s="161"/>
      <c r="C1025" s="688"/>
      <c r="D1025" s="153" t="s">
        <v>76</v>
      </c>
      <c r="E1025" s="159">
        <v>0.6</v>
      </c>
      <c r="F1025" s="159">
        <v>0.6</v>
      </c>
      <c r="G1025" s="159">
        <v>0.4</v>
      </c>
      <c r="H1025" s="159">
        <v>0.9</v>
      </c>
      <c r="I1025" s="159">
        <v>1.2</v>
      </c>
      <c r="J1025" s="159">
        <v>0.9</v>
      </c>
      <c r="K1025" s="159">
        <v>1.1000000000000001</v>
      </c>
      <c r="L1025" s="159">
        <v>0.8</v>
      </c>
      <c r="M1025" s="159">
        <v>0.7</v>
      </c>
      <c r="N1025" s="159">
        <v>0.6</v>
      </c>
      <c r="O1025" s="159">
        <v>0.7</v>
      </c>
      <c r="P1025" s="159">
        <v>0.8</v>
      </c>
      <c r="Q1025" s="159">
        <f t="shared" si="354"/>
        <v>9.3000000000000007</v>
      </c>
      <c r="R1025" s="159">
        <v>7.3</v>
      </c>
      <c r="S1025" s="331">
        <f t="shared" si="355"/>
        <v>127.39726027397262</v>
      </c>
      <c r="T1025" s="159">
        <v>14.6</v>
      </c>
      <c r="U1025" s="162">
        <f t="shared" si="351"/>
        <v>63.69863013698631</v>
      </c>
      <c r="V1025" s="245"/>
    </row>
    <row r="1026" spans="1:22" ht="13.5" customHeight="1" thickBot="1" x14ac:dyDescent="0.25">
      <c r="A1026" s="157"/>
      <c r="B1026" s="161"/>
      <c r="C1026" s="689"/>
      <c r="D1026" s="155" t="s">
        <v>77</v>
      </c>
      <c r="E1026" s="160">
        <v>0.7</v>
      </c>
      <c r="F1026" s="160">
        <v>0.6</v>
      </c>
      <c r="G1026" s="160">
        <v>0.4</v>
      </c>
      <c r="H1026" s="160">
        <v>1</v>
      </c>
      <c r="I1026" s="160">
        <v>1.2</v>
      </c>
      <c r="J1026" s="160">
        <v>1</v>
      </c>
      <c r="K1026" s="160">
        <v>1.1000000000000001</v>
      </c>
      <c r="L1026" s="160">
        <v>0.8</v>
      </c>
      <c r="M1026" s="160">
        <v>0.7</v>
      </c>
      <c r="N1026" s="160">
        <v>0.7</v>
      </c>
      <c r="O1026" s="160">
        <v>0.8</v>
      </c>
      <c r="P1026" s="160">
        <v>0.9</v>
      </c>
      <c r="Q1026" s="160">
        <f t="shared" si="354"/>
        <v>9.9</v>
      </c>
      <c r="R1026" s="160">
        <v>7.7</v>
      </c>
      <c r="S1026" s="333">
        <f t="shared" si="355"/>
        <v>128.57142857142858</v>
      </c>
      <c r="T1026" s="160">
        <v>14.6</v>
      </c>
      <c r="U1026" s="168">
        <f t="shared" si="351"/>
        <v>67.808219178082197</v>
      </c>
      <c r="V1026" s="245"/>
    </row>
    <row r="1027" spans="1:22" ht="18.75" customHeight="1" x14ac:dyDescent="0.3">
      <c r="A1027" s="213" t="str">
        <f>$A$1</f>
        <v>５　令和３年度市町村別・月別観光入込客数</v>
      </c>
      <c r="T1027" s="339"/>
      <c r="U1027" s="245"/>
    </row>
    <row r="1028" spans="1:22" ht="13.5" customHeight="1" thickBot="1" x14ac:dyDescent="0.25">
      <c r="T1028" s="339"/>
      <c r="U1028" s="147" t="s">
        <v>301</v>
      </c>
      <c r="V1028" s="147"/>
    </row>
    <row r="1029" spans="1:22" ht="13.5" customHeight="1" thickBot="1" x14ac:dyDescent="0.25">
      <c r="A1029" s="148" t="s">
        <v>58</v>
      </c>
      <c r="B1029" s="148" t="s">
        <v>344</v>
      </c>
      <c r="C1029" s="148" t="s">
        <v>59</v>
      </c>
      <c r="D1029" s="149" t="s">
        <v>60</v>
      </c>
      <c r="E1029" s="150" t="s">
        <v>61</v>
      </c>
      <c r="F1029" s="150" t="s">
        <v>62</v>
      </c>
      <c r="G1029" s="150" t="s">
        <v>63</v>
      </c>
      <c r="H1029" s="150" t="s">
        <v>64</v>
      </c>
      <c r="I1029" s="150" t="s">
        <v>65</v>
      </c>
      <c r="J1029" s="150" t="s">
        <v>66</v>
      </c>
      <c r="K1029" s="150" t="s">
        <v>67</v>
      </c>
      <c r="L1029" s="150" t="s">
        <v>68</v>
      </c>
      <c r="M1029" s="150" t="s">
        <v>69</v>
      </c>
      <c r="N1029" s="150" t="s">
        <v>36</v>
      </c>
      <c r="O1029" s="150" t="s">
        <v>37</v>
      </c>
      <c r="P1029" s="150" t="s">
        <v>38</v>
      </c>
      <c r="Q1029" s="150" t="s">
        <v>345</v>
      </c>
      <c r="R1029" s="150" t="str">
        <f>$R$3</f>
        <v>R２年度</v>
      </c>
      <c r="S1029" s="326" t="s">
        <v>71</v>
      </c>
      <c r="T1029" s="150" t="str">
        <f>'2頁'!$T$3</f>
        <v>R元年度</v>
      </c>
      <c r="U1029" s="370" t="s">
        <v>419</v>
      </c>
      <c r="V1029" s="243"/>
    </row>
    <row r="1030" spans="1:22" ht="13.5" customHeight="1" x14ac:dyDescent="0.2">
      <c r="A1030" s="157"/>
      <c r="B1030" s="161"/>
      <c r="C1030" s="687" t="s">
        <v>296</v>
      </c>
      <c r="D1030" s="151" t="s">
        <v>72</v>
      </c>
      <c r="E1030" s="158">
        <v>47.2</v>
      </c>
      <c r="F1030" s="158">
        <v>87.5</v>
      </c>
      <c r="G1030" s="158">
        <v>65.599999999999994</v>
      </c>
      <c r="H1030" s="158">
        <v>120.6</v>
      </c>
      <c r="I1030" s="158">
        <v>138.4</v>
      </c>
      <c r="J1030" s="158">
        <v>100.5</v>
      </c>
      <c r="K1030" s="158">
        <v>81.400000000000006</v>
      </c>
      <c r="L1030" s="158">
        <v>51.5</v>
      </c>
      <c r="M1030" s="158">
        <v>36.700000000000003</v>
      </c>
      <c r="N1030" s="158">
        <v>36.9</v>
      </c>
      <c r="O1030" s="158">
        <v>46.5</v>
      </c>
      <c r="P1030" s="158">
        <v>45.6</v>
      </c>
      <c r="Q1030" s="158">
        <f t="shared" ref="Q1030:Q1035" si="374">SUM(E1030:P1030)</f>
        <v>858.4</v>
      </c>
      <c r="R1030" s="158">
        <v>784.89999999999986</v>
      </c>
      <c r="S1030" s="251">
        <f t="shared" ref="S1030:S1035" si="375">IF(Q1030=0,"－",Q1030/R1030*100)</f>
        <v>109.36425022295835</v>
      </c>
      <c r="T1030" s="158">
        <v>1237.7000000000003</v>
      </c>
      <c r="U1030" s="167">
        <f t="shared" ref="U1030:U1092" si="376">IF(Q1030=0,"－",Q1030/T1030*100)</f>
        <v>69.354447766017586</v>
      </c>
      <c r="V1030" s="244"/>
    </row>
    <row r="1031" spans="1:22" ht="13.5" customHeight="1" x14ac:dyDescent="0.2">
      <c r="A1031" s="157"/>
      <c r="B1031" s="161"/>
      <c r="C1031" s="688"/>
      <c r="D1031" s="153" t="s">
        <v>73</v>
      </c>
      <c r="E1031" s="159">
        <v>16.100000000000001</v>
      </c>
      <c r="F1031" s="159">
        <v>25.8</v>
      </c>
      <c r="G1031" s="159">
        <v>22.1</v>
      </c>
      <c r="H1031" s="159">
        <v>46.8</v>
      </c>
      <c r="I1031" s="159">
        <v>57.7</v>
      </c>
      <c r="J1031" s="159">
        <v>39.700000000000003</v>
      </c>
      <c r="K1031" s="159">
        <v>29.3</v>
      </c>
      <c r="L1031" s="159">
        <v>18.899999999999999</v>
      </c>
      <c r="M1031" s="159">
        <v>14.1</v>
      </c>
      <c r="N1031" s="159">
        <v>14</v>
      </c>
      <c r="O1031" s="159">
        <v>18.7</v>
      </c>
      <c r="P1031" s="159">
        <v>17.899999999999999</v>
      </c>
      <c r="Q1031" s="159">
        <f t="shared" si="374"/>
        <v>321.09999999999997</v>
      </c>
      <c r="R1031" s="159">
        <v>272.7</v>
      </c>
      <c r="S1031" s="252">
        <f t="shared" si="375"/>
        <v>117.74844151081774</v>
      </c>
      <c r="T1031" s="159">
        <v>480.40000000000003</v>
      </c>
      <c r="U1031" s="162">
        <f t="shared" si="376"/>
        <v>66.840133222314719</v>
      </c>
      <c r="V1031" s="244"/>
    </row>
    <row r="1032" spans="1:22" ht="13.5" customHeight="1" x14ac:dyDescent="0.2">
      <c r="A1032" s="157" t="s">
        <v>357</v>
      </c>
      <c r="B1032" s="157" t="s">
        <v>357</v>
      </c>
      <c r="C1032" s="688"/>
      <c r="D1032" s="153" t="s">
        <v>74</v>
      </c>
      <c r="E1032" s="159">
        <f t="shared" ref="E1032:P1032" si="377">+E1030-E1031</f>
        <v>31.1</v>
      </c>
      <c r="F1032" s="159">
        <f t="shared" si="377"/>
        <v>61.7</v>
      </c>
      <c r="G1032" s="159">
        <f t="shared" si="377"/>
        <v>43.499999999999993</v>
      </c>
      <c r="H1032" s="159">
        <f t="shared" si="377"/>
        <v>73.8</v>
      </c>
      <c r="I1032" s="159">
        <f t="shared" si="377"/>
        <v>80.7</v>
      </c>
      <c r="J1032" s="159">
        <f t="shared" si="377"/>
        <v>60.8</v>
      </c>
      <c r="K1032" s="159">
        <f t="shared" si="377"/>
        <v>52.100000000000009</v>
      </c>
      <c r="L1032" s="159">
        <f t="shared" si="377"/>
        <v>32.6</v>
      </c>
      <c r="M1032" s="159">
        <f t="shared" si="377"/>
        <v>22.6</v>
      </c>
      <c r="N1032" s="159">
        <f t="shared" si="377"/>
        <v>22.9</v>
      </c>
      <c r="O1032" s="159">
        <f t="shared" si="377"/>
        <v>27.8</v>
      </c>
      <c r="P1032" s="159">
        <f t="shared" si="377"/>
        <v>27.700000000000003</v>
      </c>
      <c r="Q1032" s="159">
        <f t="shared" si="374"/>
        <v>537.30000000000007</v>
      </c>
      <c r="R1032" s="159">
        <v>512.20000000000005</v>
      </c>
      <c r="S1032" s="252">
        <f t="shared" si="375"/>
        <v>104.90042951971887</v>
      </c>
      <c r="T1032" s="159">
        <v>757.3</v>
      </c>
      <c r="U1032" s="162">
        <f t="shared" si="376"/>
        <v>70.949425590915098</v>
      </c>
      <c r="V1032" s="244"/>
    </row>
    <row r="1033" spans="1:22" ht="13.5" customHeight="1" x14ac:dyDescent="0.2">
      <c r="A1033" s="157"/>
      <c r="B1033" s="161"/>
      <c r="C1033" s="688"/>
      <c r="D1033" s="153" t="s">
        <v>75</v>
      </c>
      <c r="E1033" s="159">
        <f t="shared" ref="E1033:P1033" si="378">+E1030-E1034</f>
        <v>42.7</v>
      </c>
      <c r="F1033" s="159">
        <f t="shared" si="378"/>
        <v>80.900000000000006</v>
      </c>
      <c r="G1033" s="159">
        <f t="shared" si="378"/>
        <v>60.8</v>
      </c>
      <c r="H1033" s="159">
        <f t="shared" si="378"/>
        <v>106.89999999999999</v>
      </c>
      <c r="I1033" s="159">
        <f t="shared" si="378"/>
        <v>124.2</v>
      </c>
      <c r="J1033" s="159">
        <f t="shared" si="378"/>
        <v>89.5</v>
      </c>
      <c r="K1033" s="159">
        <f t="shared" si="378"/>
        <v>67.900000000000006</v>
      </c>
      <c r="L1033" s="159">
        <f t="shared" si="378"/>
        <v>39.4</v>
      </c>
      <c r="M1033" s="159">
        <f t="shared" si="378"/>
        <v>28.000000000000004</v>
      </c>
      <c r="N1033" s="159">
        <f t="shared" si="378"/>
        <v>29.4</v>
      </c>
      <c r="O1033" s="159">
        <f t="shared" si="378"/>
        <v>35.5</v>
      </c>
      <c r="P1033" s="159">
        <f t="shared" si="378"/>
        <v>37.1</v>
      </c>
      <c r="Q1033" s="159">
        <f t="shared" si="374"/>
        <v>742.3</v>
      </c>
      <c r="R1033" s="159">
        <v>776.59999999999991</v>
      </c>
      <c r="S1033" s="252">
        <f t="shared" si="375"/>
        <v>95.583311872263721</v>
      </c>
      <c r="T1033" s="159">
        <v>1221.4999999999998</v>
      </c>
      <c r="U1033" s="162">
        <f t="shared" si="376"/>
        <v>60.769545640605813</v>
      </c>
      <c r="V1033" s="244"/>
    </row>
    <row r="1034" spans="1:22" ht="13.5" customHeight="1" x14ac:dyDescent="0.2">
      <c r="A1034" s="157"/>
      <c r="B1034" s="146"/>
      <c r="C1034" s="688"/>
      <c r="D1034" s="153" t="s">
        <v>76</v>
      </c>
      <c r="E1034" s="159">
        <v>4.5</v>
      </c>
      <c r="F1034" s="159">
        <v>6.6</v>
      </c>
      <c r="G1034" s="159">
        <v>4.8</v>
      </c>
      <c r="H1034" s="159">
        <v>13.7</v>
      </c>
      <c r="I1034" s="159">
        <v>14.2</v>
      </c>
      <c r="J1034" s="159">
        <v>11</v>
      </c>
      <c r="K1034" s="159">
        <v>13.5</v>
      </c>
      <c r="L1034" s="159">
        <v>12.1</v>
      </c>
      <c r="M1034" s="159">
        <v>8.6999999999999993</v>
      </c>
      <c r="N1034" s="159">
        <v>7.5</v>
      </c>
      <c r="O1034" s="159">
        <v>11</v>
      </c>
      <c r="P1034" s="159">
        <v>8.5</v>
      </c>
      <c r="Q1034" s="159">
        <f t="shared" si="374"/>
        <v>116.1</v>
      </c>
      <c r="R1034" s="159">
        <v>8.3000000000000007</v>
      </c>
      <c r="S1034" s="252">
        <f t="shared" si="375"/>
        <v>1398.7951807228915</v>
      </c>
      <c r="T1034" s="159">
        <v>16.2</v>
      </c>
      <c r="U1034" s="162">
        <f t="shared" si="376"/>
        <v>716.66666666666674</v>
      </c>
      <c r="V1034" s="244"/>
    </row>
    <row r="1035" spans="1:22" ht="13.5" customHeight="1" thickBot="1" x14ac:dyDescent="0.25">
      <c r="A1035" s="157"/>
      <c r="B1035" s="146"/>
      <c r="C1035" s="689"/>
      <c r="D1035" s="155" t="s">
        <v>77</v>
      </c>
      <c r="E1035" s="160">
        <v>4.5</v>
      </c>
      <c r="F1035" s="160">
        <v>6.6</v>
      </c>
      <c r="G1035" s="160">
        <v>4.8</v>
      </c>
      <c r="H1035" s="160">
        <v>13.7</v>
      </c>
      <c r="I1035" s="160">
        <v>14.2</v>
      </c>
      <c r="J1035" s="160">
        <v>11</v>
      </c>
      <c r="K1035" s="160">
        <v>13.5</v>
      </c>
      <c r="L1035" s="160">
        <v>12.1</v>
      </c>
      <c r="M1035" s="160">
        <v>8.6999999999999993</v>
      </c>
      <c r="N1035" s="160">
        <v>7.5</v>
      </c>
      <c r="O1035" s="160">
        <v>11</v>
      </c>
      <c r="P1035" s="160">
        <v>8.5</v>
      </c>
      <c r="Q1035" s="160">
        <f t="shared" si="374"/>
        <v>116.1</v>
      </c>
      <c r="R1035" s="160">
        <v>8.3000000000000007</v>
      </c>
      <c r="S1035" s="327">
        <f t="shared" si="375"/>
        <v>1398.7951807228915</v>
      </c>
      <c r="T1035" s="160">
        <v>16.2</v>
      </c>
      <c r="U1035" s="168">
        <f t="shared" si="376"/>
        <v>716.66666666666674</v>
      </c>
      <c r="V1035" s="244"/>
    </row>
    <row r="1036" spans="1:22" ht="13.5" customHeight="1" x14ac:dyDescent="0.2">
      <c r="A1036" s="690" t="s">
        <v>19</v>
      </c>
      <c r="B1036" s="691"/>
      <c r="C1036" s="692"/>
      <c r="D1036" s="151" t="s">
        <v>72</v>
      </c>
      <c r="E1036" s="152">
        <f t="shared" ref="E1036:Q1036" si="379">+E1042</f>
        <v>459.59999999999997</v>
      </c>
      <c r="F1036" s="152">
        <f t="shared" si="379"/>
        <v>705.2</v>
      </c>
      <c r="G1036" s="152">
        <f t="shared" si="379"/>
        <v>600.6</v>
      </c>
      <c r="H1036" s="152">
        <f t="shared" si="379"/>
        <v>1001.3999999999999</v>
      </c>
      <c r="I1036" s="152">
        <f t="shared" si="379"/>
        <v>1195.1000000000001</v>
      </c>
      <c r="J1036" s="152">
        <f t="shared" si="379"/>
        <v>711.40000000000009</v>
      </c>
      <c r="K1036" s="152">
        <f t="shared" si="379"/>
        <v>753.30000000000018</v>
      </c>
      <c r="L1036" s="152">
        <f t="shared" si="379"/>
        <v>431.1</v>
      </c>
      <c r="M1036" s="152">
        <f t="shared" si="379"/>
        <v>334.09999999999991</v>
      </c>
      <c r="N1036" s="152">
        <f t="shared" si="379"/>
        <v>299.59999999999997</v>
      </c>
      <c r="O1036" s="152">
        <f t="shared" si="379"/>
        <v>297.89999999999998</v>
      </c>
      <c r="P1036" s="152">
        <f t="shared" si="379"/>
        <v>321.7</v>
      </c>
      <c r="Q1036" s="152">
        <f t="shared" si="379"/>
        <v>7111.0000000000018</v>
      </c>
      <c r="R1036" s="152">
        <f>+R1042</f>
        <v>7068.3</v>
      </c>
      <c r="S1036" s="251">
        <f t="shared" ref="S1036:S1041" si="380">IF(Q1036=0,"－",Q1036/R1036*100)</f>
        <v>100.60410565482509</v>
      </c>
      <c r="T1036" s="152">
        <v>10264.499999999998</v>
      </c>
      <c r="U1036" s="167">
        <f t="shared" si="376"/>
        <v>69.277607287252209</v>
      </c>
      <c r="V1036" s="244"/>
    </row>
    <row r="1037" spans="1:22" ht="13.5" customHeight="1" x14ac:dyDescent="0.2">
      <c r="A1037" s="693"/>
      <c r="B1037" s="694"/>
      <c r="C1037" s="695"/>
      <c r="D1037" s="153" t="s">
        <v>73</v>
      </c>
      <c r="E1037" s="154">
        <f t="shared" ref="E1037:R1037" si="381">+E1043</f>
        <v>57.600000000000016</v>
      </c>
      <c r="F1037" s="154">
        <f t="shared" si="381"/>
        <v>85.600000000000009</v>
      </c>
      <c r="G1037" s="154">
        <f t="shared" si="381"/>
        <v>86.000000000000014</v>
      </c>
      <c r="H1037" s="154">
        <f t="shared" si="381"/>
        <v>161.19999999999999</v>
      </c>
      <c r="I1037" s="154">
        <f t="shared" si="381"/>
        <v>221.19999999999996</v>
      </c>
      <c r="J1037" s="154">
        <f t="shared" si="381"/>
        <v>102.49999999999999</v>
      </c>
      <c r="K1037" s="154">
        <f t="shared" si="381"/>
        <v>118.8</v>
      </c>
      <c r="L1037" s="154">
        <f t="shared" si="381"/>
        <v>65.900000000000006</v>
      </c>
      <c r="M1037" s="154">
        <f t="shared" si="381"/>
        <v>75</v>
      </c>
      <c r="N1037" s="154">
        <f t="shared" si="381"/>
        <v>42.3</v>
      </c>
      <c r="O1037" s="154">
        <f t="shared" si="381"/>
        <v>44.2</v>
      </c>
      <c r="P1037" s="154">
        <f t="shared" si="381"/>
        <v>43.000000000000007</v>
      </c>
      <c r="Q1037" s="154">
        <f t="shared" si="381"/>
        <v>1103.3000000000002</v>
      </c>
      <c r="R1037" s="154">
        <f t="shared" si="381"/>
        <v>1268.4000000000001</v>
      </c>
      <c r="S1037" s="252">
        <f t="shared" si="380"/>
        <v>86.983601387574907</v>
      </c>
      <c r="T1037" s="154">
        <v>2782.2999999999993</v>
      </c>
      <c r="U1037" s="162">
        <f t="shared" si="376"/>
        <v>39.654242892570913</v>
      </c>
      <c r="V1037" s="244"/>
    </row>
    <row r="1038" spans="1:22" ht="13.5" customHeight="1" x14ac:dyDescent="0.2">
      <c r="A1038" s="693"/>
      <c r="B1038" s="694"/>
      <c r="C1038" s="695"/>
      <c r="D1038" s="153" t="s">
        <v>74</v>
      </c>
      <c r="E1038" s="154">
        <f t="shared" ref="E1038:R1038" si="382">+E1044</f>
        <v>402.00000000000006</v>
      </c>
      <c r="F1038" s="154">
        <f t="shared" si="382"/>
        <v>619.60000000000014</v>
      </c>
      <c r="G1038" s="154">
        <f t="shared" si="382"/>
        <v>514.60000000000014</v>
      </c>
      <c r="H1038" s="154">
        <f t="shared" si="382"/>
        <v>840.19999999999993</v>
      </c>
      <c r="I1038" s="154">
        <f t="shared" si="382"/>
        <v>973.89999999999986</v>
      </c>
      <c r="J1038" s="154">
        <f t="shared" si="382"/>
        <v>608.9</v>
      </c>
      <c r="K1038" s="154">
        <f t="shared" si="382"/>
        <v>634.49999999999989</v>
      </c>
      <c r="L1038" s="154">
        <f t="shared" si="382"/>
        <v>365.2</v>
      </c>
      <c r="M1038" s="154">
        <f t="shared" si="382"/>
        <v>259.10000000000002</v>
      </c>
      <c r="N1038" s="154">
        <f t="shared" si="382"/>
        <v>257.3</v>
      </c>
      <c r="O1038" s="154">
        <f t="shared" si="382"/>
        <v>253.70000000000002</v>
      </c>
      <c r="P1038" s="154">
        <f t="shared" si="382"/>
        <v>278.69999999999993</v>
      </c>
      <c r="Q1038" s="154">
        <f t="shared" si="382"/>
        <v>6007.7000000000016</v>
      </c>
      <c r="R1038" s="154">
        <f t="shared" si="382"/>
        <v>5799.9000000000005</v>
      </c>
      <c r="S1038" s="252">
        <f t="shared" si="380"/>
        <v>103.58282039345508</v>
      </c>
      <c r="T1038" s="154">
        <v>7482.1999999999989</v>
      </c>
      <c r="U1038" s="162">
        <f t="shared" si="376"/>
        <v>80.293229264120214</v>
      </c>
      <c r="V1038" s="244"/>
    </row>
    <row r="1039" spans="1:22" ht="13.5" customHeight="1" x14ac:dyDescent="0.2">
      <c r="A1039" s="693"/>
      <c r="B1039" s="694"/>
      <c r="C1039" s="695"/>
      <c r="D1039" s="153" t="s">
        <v>75</v>
      </c>
      <c r="E1039" s="154">
        <f t="shared" ref="E1039:R1039" si="383">+E1045</f>
        <v>378.39999999999992</v>
      </c>
      <c r="F1039" s="154">
        <f t="shared" si="383"/>
        <v>625.79999999999984</v>
      </c>
      <c r="G1039" s="154">
        <f t="shared" si="383"/>
        <v>525.80000000000007</v>
      </c>
      <c r="H1039" s="154">
        <f t="shared" si="383"/>
        <v>872.29999999999984</v>
      </c>
      <c r="I1039" s="154">
        <f t="shared" si="383"/>
        <v>1051.1000000000001</v>
      </c>
      <c r="J1039" s="154">
        <f t="shared" si="383"/>
        <v>615.4</v>
      </c>
      <c r="K1039" s="154">
        <f t="shared" si="383"/>
        <v>635.69999999999982</v>
      </c>
      <c r="L1039" s="154">
        <f t="shared" si="383"/>
        <v>329.89999999999992</v>
      </c>
      <c r="M1039" s="154">
        <f t="shared" si="383"/>
        <v>230.9</v>
      </c>
      <c r="N1039" s="154">
        <f t="shared" si="383"/>
        <v>213.70000000000002</v>
      </c>
      <c r="O1039" s="154">
        <f t="shared" si="383"/>
        <v>235.00000000000003</v>
      </c>
      <c r="P1039" s="154">
        <f t="shared" si="383"/>
        <v>235.1</v>
      </c>
      <c r="Q1039" s="154">
        <f t="shared" si="383"/>
        <v>5949.0999999999995</v>
      </c>
      <c r="R1039" s="154">
        <f t="shared" si="383"/>
        <v>6058.3</v>
      </c>
      <c r="S1039" s="252">
        <f t="shared" si="380"/>
        <v>98.197514154135632</v>
      </c>
      <c r="T1039" s="154">
        <v>8550.1999999999989</v>
      </c>
      <c r="U1039" s="162">
        <f t="shared" si="376"/>
        <v>69.578489392061002</v>
      </c>
      <c r="V1039" s="244"/>
    </row>
    <row r="1040" spans="1:22" ht="13.5" customHeight="1" x14ac:dyDescent="0.2">
      <c r="A1040" s="693"/>
      <c r="B1040" s="694"/>
      <c r="C1040" s="695"/>
      <c r="D1040" s="153" t="s">
        <v>76</v>
      </c>
      <c r="E1040" s="154">
        <f t="shared" ref="E1040:R1040" si="384">+E1046</f>
        <v>81.199999999999989</v>
      </c>
      <c r="F1040" s="154">
        <f t="shared" si="384"/>
        <v>79.400000000000006</v>
      </c>
      <c r="G1040" s="154">
        <f t="shared" si="384"/>
        <v>74.799999999999983</v>
      </c>
      <c r="H1040" s="154">
        <f t="shared" si="384"/>
        <v>129.1</v>
      </c>
      <c r="I1040" s="154">
        <f t="shared" si="384"/>
        <v>144</v>
      </c>
      <c r="J1040" s="154">
        <f t="shared" si="384"/>
        <v>95.999999999999972</v>
      </c>
      <c r="K1040" s="154">
        <f t="shared" si="384"/>
        <v>117.6</v>
      </c>
      <c r="L1040" s="154">
        <f t="shared" si="384"/>
        <v>101.20000000000002</v>
      </c>
      <c r="M1040" s="154">
        <f t="shared" si="384"/>
        <v>103.19999999999999</v>
      </c>
      <c r="N1040" s="154">
        <f t="shared" si="384"/>
        <v>85.899999999999977</v>
      </c>
      <c r="O1040" s="154">
        <f t="shared" si="384"/>
        <v>62.900000000000006</v>
      </c>
      <c r="P1040" s="154">
        <f t="shared" si="384"/>
        <v>86.600000000000009</v>
      </c>
      <c r="Q1040" s="154">
        <f t="shared" si="384"/>
        <v>1161.9000000000003</v>
      </c>
      <c r="R1040" s="154">
        <f t="shared" si="384"/>
        <v>1009.9999999999998</v>
      </c>
      <c r="S1040" s="252">
        <f t="shared" si="380"/>
        <v>115.03960396039609</v>
      </c>
      <c r="T1040" s="154">
        <v>1714.3</v>
      </c>
      <c r="U1040" s="162">
        <f t="shared" si="376"/>
        <v>67.77693519220675</v>
      </c>
      <c r="V1040" s="244"/>
    </row>
    <row r="1041" spans="1:22" ht="13.5" customHeight="1" thickBot="1" x14ac:dyDescent="0.25">
      <c r="A1041" s="693"/>
      <c r="B1041" s="696"/>
      <c r="C1041" s="697"/>
      <c r="D1041" s="155" t="s">
        <v>77</v>
      </c>
      <c r="E1041" s="156">
        <f t="shared" ref="E1041:R1041" si="385">+E1047</f>
        <v>95.8</v>
      </c>
      <c r="F1041" s="156">
        <f t="shared" si="385"/>
        <v>95.199999999999989</v>
      </c>
      <c r="G1041" s="156">
        <f t="shared" si="385"/>
        <v>91.899999999999991</v>
      </c>
      <c r="H1041" s="156">
        <f t="shared" si="385"/>
        <v>155.4</v>
      </c>
      <c r="I1041" s="156">
        <f t="shared" si="385"/>
        <v>178.49999999999994</v>
      </c>
      <c r="J1041" s="156">
        <f t="shared" si="385"/>
        <v>117.6</v>
      </c>
      <c r="K1041" s="156">
        <f t="shared" si="385"/>
        <v>136.29999999999998</v>
      </c>
      <c r="L1041" s="156">
        <f t="shared" si="385"/>
        <v>120.8</v>
      </c>
      <c r="M1041" s="156">
        <f t="shared" si="385"/>
        <v>125.3</v>
      </c>
      <c r="N1041" s="156">
        <f t="shared" si="385"/>
        <v>101.59999999999998</v>
      </c>
      <c r="O1041" s="156">
        <f t="shared" si="385"/>
        <v>76.299999999999983</v>
      </c>
      <c r="P1041" s="156">
        <f t="shared" si="385"/>
        <v>102.7</v>
      </c>
      <c r="Q1041" s="156">
        <f t="shared" si="385"/>
        <v>1397.4000000000003</v>
      </c>
      <c r="R1041" s="156">
        <f t="shared" si="385"/>
        <v>1216.1000000000001</v>
      </c>
      <c r="S1041" s="327">
        <f t="shared" si="380"/>
        <v>114.90831346106407</v>
      </c>
      <c r="T1041" s="156">
        <v>2100</v>
      </c>
      <c r="U1041" s="168">
        <f t="shared" si="376"/>
        <v>66.542857142857159</v>
      </c>
      <c r="V1041" s="244"/>
    </row>
    <row r="1042" spans="1:22" ht="13.5" customHeight="1" x14ac:dyDescent="0.2">
      <c r="A1042" s="157"/>
      <c r="B1042" s="690" t="s">
        <v>332</v>
      </c>
      <c r="C1042" s="692"/>
      <c r="D1042" s="151" t="s">
        <v>72</v>
      </c>
      <c r="E1042" s="158">
        <f t="shared" ref="E1042:R1042" si="386">+E1048+E1054+E1060+E1066+E1072+E1078+E1087+E1093+E1099+E1105+E1111+E1117+E1123+E1129+E1135+E1144+E1150+E1156+E1162</f>
        <v>459.59999999999997</v>
      </c>
      <c r="F1042" s="158">
        <f t="shared" si="386"/>
        <v>705.2</v>
      </c>
      <c r="G1042" s="158">
        <f t="shared" si="386"/>
        <v>600.6</v>
      </c>
      <c r="H1042" s="158">
        <f t="shared" si="386"/>
        <v>1001.3999999999999</v>
      </c>
      <c r="I1042" s="158">
        <f t="shared" si="386"/>
        <v>1195.1000000000001</v>
      </c>
      <c r="J1042" s="158">
        <f t="shared" si="386"/>
        <v>711.40000000000009</v>
      </c>
      <c r="K1042" s="158">
        <f t="shared" si="386"/>
        <v>753.30000000000018</v>
      </c>
      <c r="L1042" s="158">
        <f t="shared" si="386"/>
        <v>431.1</v>
      </c>
      <c r="M1042" s="158">
        <f t="shared" si="386"/>
        <v>334.09999999999991</v>
      </c>
      <c r="N1042" s="158">
        <f t="shared" si="386"/>
        <v>299.59999999999997</v>
      </c>
      <c r="O1042" s="158">
        <f t="shared" si="386"/>
        <v>297.89999999999998</v>
      </c>
      <c r="P1042" s="158">
        <f t="shared" si="386"/>
        <v>321.7</v>
      </c>
      <c r="Q1042" s="158">
        <f t="shared" si="386"/>
        <v>7111.0000000000018</v>
      </c>
      <c r="R1042" s="158">
        <f t="shared" si="386"/>
        <v>7068.3</v>
      </c>
      <c r="S1042" s="251">
        <f t="shared" ref="S1042:S1083" si="387">IF(Q1042=0,"－",Q1042/R1042*100)</f>
        <v>100.60410565482509</v>
      </c>
      <c r="T1042" s="158">
        <v>10264.499999999998</v>
      </c>
      <c r="U1042" s="167">
        <f t="shared" si="376"/>
        <v>69.277607287252209</v>
      </c>
      <c r="V1042" s="244"/>
    </row>
    <row r="1043" spans="1:22" ht="13.5" customHeight="1" x14ac:dyDescent="0.2">
      <c r="A1043" s="157"/>
      <c r="B1043" s="693"/>
      <c r="C1043" s="695"/>
      <c r="D1043" s="153" t="s">
        <v>73</v>
      </c>
      <c r="E1043" s="159">
        <f t="shared" ref="E1043:Q1047" si="388">+E1049+E1055+E1061+E1067+E1073+E1079+E1088+E1094+E1100+E1106+E1112+E1118+E1124+E1130+E1136+E1145+E1151+E1157+E1163</f>
        <v>57.600000000000016</v>
      </c>
      <c r="F1043" s="159">
        <f t="shared" si="388"/>
        <v>85.600000000000009</v>
      </c>
      <c r="G1043" s="159">
        <f t="shared" si="388"/>
        <v>86.000000000000014</v>
      </c>
      <c r="H1043" s="159">
        <f t="shared" si="388"/>
        <v>161.19999999999999</v>
      </c>
      <c r="I1043" s="159">
        <f t="shared" si="388"/>
        <v>221.19999999999996</v>
      </c>
      <c r="J1043" s="159">
        <f t="shared" si="388"/>
        <v>102.49999999999999</v>
      </c>
      <c r="K1043" s="159">
        <f t="shared" si="388"/>
        <v>118.8</v>
      </c>
      <c r="L1043" s="159">
        <f t="shared" si="388"/>
        <v>65.900000000000006</v>
      </c>
      <c r="M1043" s="159">
        <f t="shared" si="388"/>
        <v>75</v>
      </c>
      <c r="N1043" s="159">
        <f t="shared" si="388"/>
        <v>42.3</v>
      </c>
      <c r="O1043" s="159">
        <f t="shared" si="388"/>
        <v>44.2</v>
      </c>
      <c r="P1043" s="159">
        <f t="shared" si="388"/>
        <v>43.000000000000007</v>
      </c>
      <c r="Q1043" s="159">
        <f t="shared" si="388"/>
        <v>1103.3000000000002</v>
      </c>
      <c r="R1043" s="159">
        <f>+R1049+R1055+R1061+R1067+R1073+R1079+R1088+R1094+R1100+R1106+R1112+R1118+R1124+R1130+R1136+R1145+R1151+R1157+R1163</f>
        <v>1268.4000000000001</v>
      </c>
      <c r="S1043" s="252">
        <f t="shared" si="387"/>
        <v>86.983601387574907</v>
      </c>
      <c r="T1043" s="159">
        <v>2782.2999999999993</v>
      </c>
      <c r="U1043" s="162">
        <f t="shared" si="376"/>
        <v>39.654242892570913</v>
      </c>
      <c r="V1043" s="244"/>
    </row>
    <row r="1044" spans="1:22" ht="13.5" customHeight="1" x14ac:dyDescent="0.2">
      <c r="A1044" s="157"/>
      <c r="B1044" s="693"/>
      <c r="C1044" s="695"/>
      <c r="D1044" s="153" t="s">
        <v>74</v>
      </c>
      <c r="E1044" s="159">
        <f t="shared" si="388"/>
        <v>402.00000000000006</v>
      </c>
      <c r="F1044" s="159">
        <f t="shared" si="388"/>
        <v>619.60000000000014</v>
      </c>
      <c r="G1044" s="159">
        <f t="shared" si="388"/>
        <v>514.60000000000014</v>
      </c>
      <c r="H1044" s="159">
        <f t="shared" si="388"/>
        <v>840.19999999999993</v>
      </c>
      <c r="I1044" s="159">
        <f t="shared" si="388"/>
        <v>973.89999999999986</v>
      </c>
      <c r="J1044" s="159">
        <f t="shared" si="388"/>
        <v>608.9</v>
      </c>
      <c r="K1044" s="159">
        <f t="shared" si="388"/>
        <v>634.49999999999989</v>
      </c>
      <c r="L1044" s="159">
        <f t="shared" si="388"/>
        <v>365.2</v>
      </c>
      <c r="M1044" s="159">
        <f t="shared" si="388"/>
        <v>259.10000000000002</v>
      </c>
      <c r="N1044" s="159">
        <f t="shared" si="388"/>
        <v>257.3</v>
      </c>
      <c r="O1044" s="159">
        <f t="shared" si="388"/>
        <v>253.70000000000002</v>
      </c>
      <c r="P1044" s="159">
        <f t="shared" si="388"/>
        <v>278.69999999999993</v>
      </c>
      <c r="Q1044" s="159">
        <f t="shared" si="388"/>
        <v>6007.7000000000016</v>
      </c>
      <c r="R1044" s="159">
        <f>+R1050+R1056+R1062+R1068+R1074+R1080+R1089+R1095+R1101+R1107+R1113+R1119+R1125+R1131+R1137+R1146+R1152+R1158+R1164</f>
        <v>5799.9000000000005</v>
      </c>
      <c r="S1044" s="252">
        <f t="shared" si="387"/>
        <v>103.58282039345508</v>
      </c>
      <c r="T1044" s="159">
        <v>7482.1999999999989</v>
      </c>
      <c r="U1044" s="162">
        <f t="shared" si="376"/>
        <v>80.293229264120214</v>
      </c>
      <c r="V1044" s="244"/>
    </row>
    <row r="1045" spans="1:22" ht="13.5" customHeight="1" x14ac:dyDescent="0.2">
      <c r="A1045" s="157"/>
      <c r="B1045" s="693"/>
      <c r="C1045" s="695"/>
      <c r="D1045" s="153" t="s">
        <v>75</v>
      </c>
      <c r="E1045" s="159">
        <f t="shared" si="388"/>
        <v>378.39999999999992</v>
      </c>
      <c r="F1045" s="159">
        <f t="shared" si="388"/>
        <v>625.79999999999984</v>
      </c>
      <c r="G1045" s="159">
        <f t="shared" si="388"/>
        <v>525.80000000000007</v>
      </c>
      <c r="H1045" s="159">
        <f t="shared" si="388"/>
        <v>872.29999999999984</v>
      </c>
      <c r="I1045" s="159">
        <f t="shared" si="388"/>
        <v>1051.1000000000001</v>
      </c>
      <c r="J1045" s="159">
        <f t="shared" si="388"/>
        <v>615.4</v>
      </c>
      <c r="K1045" s="159">
        <f t="shared" si="388"/>
        <v>635.69999999999982</v>
      </c>
      <c r="L1045" s="159">
        <f t="shared" si="388"/>
        <v>329.89999999999992</v>
      </c>
      <c r="M1045" s="159">
        <f t="shared" si="388"/>
        <v>230.9</v>
      </c>
      <c r="N1045" s="159">
        <f t="shared" si="388"/>
        <v>213.70000000000002</v>
      </c>
      <c r="O1045" s="159">
        <f t="shared" si="388"/>
        <v>235.00000000000003</v>
      </c>
      <c r="P1045" s="159">
        <f t="shared" si="388"/>
        <v>235.1</v>
      </c>
      <c r="Q1045" s="159">
        <f t="shared" si="388"/>
        <v>5949.0999999999995</v>
      </c>
      <c r="R1045" s="159">
        <f>+R1051+R1057+R1063+R1069+R1075+R1081+R1090+R1096+R1102+R1108+R1114+R1120+R1126+R1132+R1138+R1147+R1153+R1159+R1165</f>
        <v>6058.3</v>
      </c>
      <c r="S1045" s="252">
        <f t="shared" si="387"/>
        <v>98.197514154135632</v>
      </c>
      <c r="T1045" s="159">
        <v>8550.1999999999989</v>
      </c>
      <c r="U1045" s="162">
        <f t="shared" si="376"/>
        <v>69.578489392061002</v>
      </c>
      <c r="V1045" s="244"/>
    </row>
    <row r="1046" spans="1:22" ht="13.5" customHeight="1" x14ac:dyDescent="0.2">
      <c r="A1046" s="157"/>
      <c r="B1046" s="693"/>
      <c r="C1046" s="695"/>
      <c r="D1046" s="153" t="s">
        <v>76</v>
      </c>
      <c r="E1046" s="159">
        <f t="shared" si="388"/>
        <v>81.199999999999989</v>
      </c>
      <c r="F1046" s="159">
        <f t="shared" si="388"/>
        <v>79.400000000000006</v>
      </c>
      <c r="G1046" s="159">
        <f t="shared" si="388"/>
        <v>74.799999999999983</v>
      </c>
      <c r="H1046" s="159">
        <f t="shared" si="388"/>
        <v>129.1</v>
      </c>
      <c r="I1046" s="159">
        <f t="shared" si="388"/>
        <v>144</v>
      </c>
      <c r="J1046" s="159">
        <f t="shared" si="388"/>
        <v>95.999999999999972</v>
      </c>
      <c r="K1046" s="159">
        <f t="shared" si="388"/>
        <v>117.6</v>
      </c>
      <c r="L1046" s="159">
        <f t="shared" si="388"/>
        <v>101.20000000000002</v>
      </c>
      <c r="M1046" s="159">
        <f t="shared" si="388"/>
        <v>103.19999999999999</v>
      </c>
      <c r="N1046" s="159">
        <f t="shared" si="388"/>
        <v>85.899999999999977</v>
      </c>
      <c r="O1046" s="159">
        <f t="shared" si="388"/>
        <v>62.900000000000006</v>
      </c>
      <c r="P1046" s="159">
        <f t="shared" si="388"/>
        <v>86.600000000000009</v>
      </c>
      <c r="Q1046" s="159">
        <f>+Q1052+Q1058+Q1064+Q1070+Q1076+Q1082+Q1091+Q1097+Q1103+Q1109+Q1115+Q1121+Q1127+Q1133+Q1139+Q1148+Q1154+Q1160+Q1166</f>
        <v>1161.9000000000003</v>
      </c>
      <c r="R1046" s="159">
        <f>+R1052+R1058+R1064+R1070+R1076+R1082+R1091+R1097+R1103+R1109+R1115+R1121+R1127+R1133+R1139+R1148+R1154+R1160+R1166</f>
        <v>1009.9999999999998</v>
      </c>
      <c r="S1046" s="252">
        <f t="shared" si="387"/>
        <v>115.03960396039609</v>
      </c>
      <c r="T1046" s="159">
        <v>1714.3</v>
      </c>
      <c r="U1046" s="162">
        <f t="shared" si="376"/>
        <v>67.77693519220675</v>
      </c>
      <c r="V1046" s="244"/>
    </row>
    <row r="1047" spans="1:22" ht="13.5" customHeight="1" thickBot="1" x14ac:dyDescent="0.25">
      <c r="A1047" s="157"/>
      <c r="B1047" s="693"/>
      <c r="C1047" s="697"/>
      <c r="D1047" s="155" t="s">
        <v>77</v>
      </c>
      <c r="E1047" s="160">
        <f t="shared" si="388"/>
        <v>95.8</v>
      </c>
      <c r="F1047" s="160">
        <f t="shared" si="388"/>
        <v>95.199999999999989</v>
      </c>
      <c r="G1047" s="160">
        <f t="shared" si="388"/>
        <v>91.899999999999991</v>
      </c>
      <c r="H1047" s="160">
        <f t="shared" si="388"/>
        <v>155.4</v>
      </c>
      <c r="I1047" s="160">
        <f t="shared" si="388"/>
        <v>178.49999999999994</v>
      </c>
      <c r="J1047" s="160">
        <f t="shared" si="388"/>
        <v>117.6</v>
      </c>
      <c r="K1047" s="160">
        <f t="shared" si="388"/>
        <v>136.29999999999998</v>
      </c>
      <c r="L1047" s="160">
        <f t="shared" si="388"/>
        <v>120.8</v>
      </c>
      <c r="M1047" s="160">
        <f t="shared" si="388"/>
        <v>125.3</v>
      </c>
      <c r="N1047" s="160">
        <f t="shared" si="388"/>
        <v>101.59999999999998</v>
      </c>
      <c r="O1047" s="160">
        <f t="shared" si="388"/>
        <v>76.299999999999983</v>
      </c>
      <c r="P1047" s="160">
        <f t="shared" si="388"/>
        <v>102.7</v>
      </c>
      <c r="Q1047" s="160">
        <f t="shared" si="388"/>
        <v>1397.4000000000003</v>
      </c>
      <c r="R1047" s="160">
        <f>+R1053+R1059+R1065+R1071+R1077+R1083+R1092+R1098+R1104+R1110+R1116+R1122+R1128+R1134+R1140+R1149+R1155+R1161+R1167</f>
        <v>1216.1000000000001</v>
      </c>
      <c r="S1047" s="327">
        <f t="shared" si="387"/>
        <v>114.90831346106407</v>
      </c>
      <c r="T1047" s="160">
        <v>2100</v>
      </c>
      <c r="U1047" s="168">
        <f t="shared" si="376"/>
        <v>66.542857142857159</v>
      </c>
      <c r="V1047" s="244"/>
    </row>
    <row r="1048" spans="1:22" ht="13.5" customHeight="1" x14ac:dyDescent="0.2">
      <c r="A1048" s="157"/>
      <c r="B1048" s="157"/>
      <c r="C1048" s="687" t="s">
        <v>207</v>
      </c>
      <c r="D1048" s="151" t="s">
        <v>72</v>
      </c>
      <c r="E1048" s="158">
        <v>91.7</v>
      </c>
      <c r="F1048" s="158">
        <v>121.3</v>
      </c>
      <c r="G1048" s="158">
        <v>106.2</v>
      </c>
      <c r="H1048" s="158">
        <v>214.9</v>
      </c>
      <c r="I1048" s="158">
        <v>329.9</v>
      </c>
      <c r="J1048" s="158">
        <v>114.9</v>
      </c>
      <c r="K1048" s="186">
        <v>98.5</v>
      </c>
      <c r="L1048" s="186">
        <v>71.5</v>
      </c>
      <c r="M1048" s="186">
        <v>72.599999999999994</v>
      </c>
      <c r="N1048" s="186">
        <v>52.3</v>
      </c>
      <c r="O1048" s="186">
        <v>50</v>
      </c>
      <c r="P1048" s="186">
        <v>57.9</v>
      </c>
      <c r="Q1048" s="158">
        <f>SUM(E1048:P1048)</f>
        <v>1381.7</v>
      </c>
      <c r="R1048" s="158">
        <v>1405.5</v>
      </c>
      <c r="S1048" s="251">
        <f t="shared" si="387"/>
        <v>98.306652436855217</v>
      </c>
      <c r="T1048" s="158">
        <v>2817.4000000000005</v>
      </c>
      <c r="U1048" s="167">
        <f t="shared" si="376"/>
        <v>49.041669624476455</v>
      </c>
      <c r="V1048" s="244"/>
    </row>
    <row r="1049" spans="1:22" ht="13.5" customHeight="1" x14ac:dyDescent="0.2">
      <c r="A1049" s="157"/>
      <c r="B1049" s="146"/>
      <c r="C1049" s="688"/>
      <c r="D1049" s="153" t="s">
        <v>73</v>
      </c>
      <c r="E1049" s="208">
        <v>28.1</v>
      </c>
      <c r="F1049" s="208">
        <v>37.200000000000003</v>
      </c>
      <c r="G1049" s="208">
        <v>32.6</v>
      </c>
      <c r="H1049" s="208">
        <v>65.900000000000006</v>
      </c>
      <c r="I1049" s="208">
        <v>101.2</v>
      </c>
      <c r="J1049" s="208">
        <v>35.299999999999997</v>
      </c>
      <c r="K1049" s="182">
        <v>33.700000000000003</v>
      </c>
      <c r="L1049" s="182">
        <v>24.4</v>
      </c>
      <c r="M1049" s="182">
        <v>24.8</v>
      </c>
      <c r="N1049" s="182">
        <v>14.8</v>
      </c>
      <c r="O1049" s="182">
        <v>17.100000000000001</v>
      </c>
      <c r="P1049" s="182">
        <v>18</v>
      </c>
      <c r="Q1049" s="159">
        <f t="shared" ref="Q1049:Q1083" si="389">SUM(E1049:P1049)</f>
        <v>433.1</v>
      </c>
      <c r="R1049" s="159">
        <v>512.9</v>
      </c>
      <c r="S1049" s="252">
        <f t="shared" si="387"/>
        <v>84.441411581204918</v>
      </c>
      <c r="T1049" s="159">
        <v>1338.1</v>
      </c>
      <c r="U1049" s="162">
        <f t="shared" si="376"/>
        <v>32.366788730289223</v>
      </c>
      <c r="V1049" s="244"/>
    </row>
    <row r="1050" spans="1:22" ht="13.5" customHeight="1" x14ac:dyDescent="0.2">
      <c r="A1050" s="157"/>
      <c r="B1050" s="146"/>
      <c r="C1050" s="688"/>
      <c r="D1050" s="153" t="s">
        <v>74</v>
      </c>
      <c r="E1050" s="159">
        <f t="shared" ref="E1050:P1050" si="390">+E1048-E1049</f>
        <v>63.6</v>
      </c>
      <c r="F1050" s="159">
        <f t="shared" si="390"/>
        <v>84.1</v>
      </c>
      <c r="G1050" s="159">
        <f t="shared" si="390"/>
        <v>73.599999999999994</v>
      </c>
      <c r="H1050" s="159">
        <f t="shared" si="390"/>
        <v>149</v>
      </c>
      <c r="I1050" s="159">
        <f t="shared" si="390"/>
        <v>228.7</v>
      </c>
      <c r="J1050" s="159">
        <f t="shared" si="390"/>
        <v>79.600000000000009</v>
      </c>
      <c r="K1050" s="182">
        <f t="shared" si="390"/>
        <v>64.8</v>
      </c>
      <c r="L1050" s="182">
        <f t="shared" si="390"/>
        <v>47.1</v>
      </c>
      <c r="M1050" s="182">
        <f t="shared" si="390"/>
        <v>47.8</v>
      </c>
      <c r="N1050" s="182">
        <f t="shared" si="390"/>
        <v>37.5</v>
      </c>
      <c r="O1050" s="182">
        <f t="shared" si="390"/>
        <v>32.9</v>
      </c>
      <c r="P1050" s="182">
        <f t="shared" si="390"/>
        <v>39.9</v>
      </c>
      <c r="Q1050" s="159">
        <f>SUM(E1050:P1050)</f>
        <v>948.59999999999991</v>
      </c>
      <c r="R1050" s="159">
        <v>892.60000000000014</v>
      </c>
      <c r="S1050" s="252">
        <f t="shared" si="387"/>
        <v>106.27380685637462</v>
      </c>
      <c r="T1050" s="159">
        <v>1479.3000000000002</v>
      </c>
      <c r="U1050" s="162">
        <f t="shared" si="376"/>
        <v>64.124923950517115</v>
      </c>
      <c r="V1050" s="244"/>
    </row>
    <row r="1051" spans="1:22" ht="13.5" customHeight="1" x14ac:dyDescent="0.2">
      <c r="A1051" s="157"/>
      <c r="B1051" s="146"/>
      <c r="C1051" s="688"/>
      <c r="D1051" s="153" t="s">
        <v>75</v>
      </c>
      <c r="E1051" s="159">
        <f t="shared" ref="E1051:O1051" si="391">+E1048-E1052</f>
        <v>33.800000000000004</v>
      </c>
      <c r="F1051" s="159">
        <f t="shared" si="391"/>
        <v>65.699999999999989</v>
      </c>
      <c r="G1051" s="159">
        <f t="shared" si="391"/>
        <v>52.400000000000006</v>
      </c>
      <c r="H1051" s="159">
        <f t="shared" si="391"/>
        <v>135.5</v>
      </c>
      <c r="I1051" s="159">
        <f t="shared" si="391"/>
        <v>248.89999999999998</v>
      </c>
      <c r="J1051" s="159">
        <f t="shared" si="391"/>
        <v>50.800000000000011</v>
      </c>
      <c r="K1051" s="182">
        <f t="shared" si="391"/>
        <v>29.799999999999997</v>
      </c>
      <c r="L1051" s="182">
        <f t="shared" si="391"/>
        <v>10.200000000000003</v>
      </c>
      <c r="M1051" s="182">
        <f t="shared" si="391"/>
        <v>10.799999999999997</v>
      </c>
      <c r="N1051" s="182">
        <v>0</v>
      </c>
      <c r="O1051" s="182">
        <f t="shared" si="391"/>
        <v>5.5</v>
      </c>
      <c r="P1051" s="182">
        <v>0</v>
      </c>
      <c r="Q1051" s="159">
        <f t="shared" si="389"/>
        <v>643.39999999999986</v>
      </c>
      <c r="R1051" s="159">
        <v>791.69999999999982</v>
      </c>
      <c r="S1051" s="252">
        <f t="shared" si="387"/>
        <v>81.268157130226086</v>
      </c>
      <c r="T1051" s="159">
        <v>1846.4999999999995</v>
      </c>
      <c r="U1051" s="162">
        <f t="shared" si="376"/>
        <v>34.844300027078255</v>
      </c>
      <c r="V1051" s="244"/>
    </row>
    <row r="1052" spans="1:22" ht="13.5" customHeight="1" x14ac:dyDescent="0.2">
      <c r="A1052" s="157"/>
      <c r="B1052" s="146"/>
      <c r="C1052" s="688"/>
      <c r="D1052" s="153" t="s">
        <v>76</v>
      </c>
      <c r="E1052" s="159">
        <v>57.9</v>
      </c>
      <c r="F1052" s="159">
        <v>55.6</v>
      </c>
      <c r="G1052" s="159">
        <v>53.8</v>
      </c>
      <c r="H1052" s="159">
        <v>79.400000000000006</v>
      </c>
      <c r="I1052" s="159">
        <v>81</v>
      </c>
      <c r="J1052" s="159">
        <v>64.099999999999994</v>
      </c>
      <c r="K1052" s="182">
        <v>68.7</v>
      </c>
      <c r="L1052" s="182">
        <v>61.3</v>
      </c>
      <c r="M1052" s="182">
        <v>61.8</v>
      </c>
      <c r="N1052" s="182">
        <v>52.3</v>
      </c>
      <c r="O1052" s="182">
        <v>44.5</v>
      </c>
      <c r="P1052" s="182">
        <v>57.9</v>
      </c>
      <c r="Q1052" s="159">
        <f>SUM(E1052:P1052)</f>
        <v>738.3</v>
      </c>
      <c r="R1052" s="159">
        <v>613.80000000000007</v>
      </c>
      <c r="S1052" s="252">
        <f t="shared" si="387"/>
        <v>120.2834799608993</v>
      </c>
      <c r="T1052" s="159">
        <v>970.90000000000009</v>
      </c>
      <c r="U1052" s="162">
        <f t="shared" si="376"/>
        <v>76.042846843135223</v>
      </c>
      <c r="V1052" s="244"/>
    </row>
    <row r="1053" spans="1:22" ht="13.5" customHeight="1" thickBot="1" x14ac:dyDescent="0.25">
      <c r="A1053" s="157"/>
      <c r="B1053" s="146"/>
      <c r="C1053" s="689"/>
      <c r="D1053" s="155" t="s">
        <v>77</v>
      </c>
      <c r="E1053" s="160">
        <v>70.400000000000006</v>
      </c>
      <c r="F1053" s="160">
        <v>69.400000000000006</v>
      </c>
      <c r="G1053" s="160">
        <v>68.5</v>
      </c>
      <c r="H1053" s="160">
        <v>101.6</v>
      </c>
      <c r="I1053" s="160">
        <v>109.5</v>
      </c>
      <c r="J1053" s="160">
        <v>83.2</v>
      </c>
      <c r="K1053" s="183">
        <v>82.4</v>
      </c>
      <c r="L1053" s="183">
        <v>75.3</v>
      </c>
      <c r="M1053" s="183">
        <v>74.099999999999994</v>
      </c>
      <c r="N1053" s="183">
        <v>64.7</v>
      </c>
      <c r="O1053" s="183">
        <v>55.9</v>
      </c>
      <c r="P1053" s="183">
        <v>71</v>
      </c>
      <c r="Q1053" s="160">
        <f t="shared" si="389"/>
        <v>926</v>
      </c>
      <c r="R1053" s="160">
        <v>765.4</v>
      </c>
      <c r="S1053" s="327">
        <f t="shared" si="387"/>
        <v>120.98249281421481</v>
      </c>
      <c r="T1053" s="160">
        <v>1190.7</v>
      </c>
      <c r="U1053" s="168">
        <f t="shared" si="376"/>
        <v>77.769379356680943</v>
      </c>
      <c r="V1053" s="244"/>
    </row>
    <row r="1054" spans="1:22" ht="13.5" customHeight="1" x14ac:dyDescent="0.2">
      <c r="A1054" s="157"/>
      <c r="B1054" s="146"/>
      <c r="C1054" s="687" t="s">
        <v>208</v>
      </c>
      <c r="D1054" s="151" t="s">
        <v>72</v>
      </c>
      <c r="E1054" s="158">
        <v>70.900000000000006</v>
      </c>
      <c r="F1054" s="158">
        <v>80</v>
      </c>
      <c r="G1054" s="158">
        <v>61.5</v>
      </c>
      <c r="H1054" s="158">
        <v>115.1</v>
      </c>
      <c r="I1054" s="158">
        <v>133.5</v>
      </c>
      <c r="J1054" s="158">
        <v>52.4</v>
      </c>
      <c r="K1054" s="186">
        <v>96.1</v>
      </c>
      <c r="L1054" s="186">
        <v>76.5</v>
      </c>
      <c r="M1054" s="186">
        <v>60.3</v>
      </c>
      <c r="N1054" s="186">
        <v>52.7</v>
      </c>
      <c r="O1054" s="186">
        <v>43.1</v>
      </c>
      <c r="P1054" s="186">
        <v>53.4</v>
      </c>
      <c r="Q1054" s="158">
        <f t="shared" si="389"/>
        <v>895.5</v>
      </c>
      <c r="R1054" s="158">
        <v>895.70000000000016</v>
      </c>
      <c r="S1054" s="251">
        <f t="shared" si="387"/>
        <v>99.977671095232751</v>
      </c>
      <c r="T1054" s="158">
        <v>1419.3999999999999</v>
      </c>
      <c r="U1054" s="167">
        <f t="shared" si="376"/>
        <v>63.090038044244054</v>
      </c>
      <c r="V1054" s="244"/>
    </row>
    <row r="1055" spans="1:22" ht="13.5" customHeight="1" x14ac:dyDescent="0.2">
      <c r="A1055" s="157"/>
      <c r="B1055" s="146"/>
      <c r="C1055" s="688"/>
      <c r="D1055" s="153" t="s">
        <v>73</v>
      </c>
      <c r="E1055" s="159">
        <v>1.3</v>
      </c>
      <c r="F1055" s="159">
        <v>2.1</v>
      </c>
      <c r="G1055" s="159">
        <v>3.7</v>
      </c>
      <c r="H1055" s="159">
        <v>9.5</v>
      </c>
      <c r="I1055" s="159">
        <v>11</v>
      </c>
      <c r="J1055" s="159">
        <v>4.3</v>
      </c>
      <c r="K1055" s="182">
        <v>10.9</v>
      </c>
      <c r="L1055" s="182">
        <v>9.9</v>
      </c>
      <c r="M1055" s="182">
        <v>6.1</v>
      </c>
      <c r="N1055" s="182">
        <v>2.7</v>
      </c>
      <c r="O1055" s="182">
        <v>2.4</v>
      </c>
      <c r="P1055" s="182">
        <v>3</v>
      </c>
      <c r="Q1055" s="159">
        <f t="shared" si="389"/>
        <v>66.900000000000006</v>
      </c>
      <c r="R1055" s="159">
        <v>67.100000000000009</v>
      </c>
      <c r="S1055" s="252">
        <f t="shared" si="387"/>
        <v>99.701937406855436</v>
      </c>
      <c r="T1055" s="159">
        <v>317</v>
      </c>
      <c r="U1055" s="162">
        <f t="shared" si="376"/>
        <v>21.104100946372242</v>
      </c>
      <c r="V1055" s="244"/>
    </row>
    <row r="1056" spans="1:22" ht="13.5" customHeight="1" x14ac:dyDescent="0.2">
      <c r="A1056" s="157"/>
      <c r="B1056" s="146"/>
      <c r="C1056" s="688"/>
      <c r="D1056" s="153" t="s">
        <v>74</v>
      </c>
      <c r="E1056" s="159">
        <f t="shared" ref="E1056:P1056" si="392">+E1054-E1055</f>
        <v>69.600000000000009</v>
      </c>
      <c r="F1056" s="159">
        <f t="shared" si="392"/>
        <v>77.900000000000006</v>
      </c>
      <c r="G1056" s="159">
        <f t="shared" si="392"/>
        <v>57.8</v>
      </c>
      <c r="H1056" s="159">
        <f t="shared" si="392"/>
        <v>105.6</v>
      </c>
      <c r="I1056" s="159">
        <f t="shared" si="392"/>
        <v>122.5</v>
      </c>
      <c r="J1056" s="159">
        <f t="shared" si="392"/>
        <v>48.1</v>
      </c>
      <c r="K1056" s="182">
        <f t="shared" si="392"/>
        <v>85.199999999999989</v>
      </c>
      <c r="L1056" s="182">
        <f t="shared" si="392"/>
        <v>66.599999999999994</v>
      </c>
      <c r="M1056" s="182">
        <f t="shared" si="392"/>
        <v>54.199999999999996</v>
      </c>
      <c r="N1056" s="182">
        <f t="shared" si="392"/>
        <v>50</v>
      </c>
      <c r="O1056" s="182">
        <f t="shared" si="392"/>
        <v>40.700000000000003</v>
      </c>
      <c r="P1056" s="182">
        <f t="shared" si="392"/>
        <v>50.4</v>
      </c>
      <c r="Q1056" s="159">
        <f t="shared" si="389"/>
        <v>828.60000000000014</v>
      </c>
      <c r="R1056" s="159">
        <v>828.60000000000014</v>
      </c>
      <c r="S1056" s="252">
        <f t="shared" si="387"/>
        <v>100</v>
      </c>
      <c r="T1056" s="159">
        <v>1102.4000000000001</v>
      </c>
      <c r="U1056" s="162">
        <f t="shared" si="376"/>
        <v>75.163280116110315</v>
      </c>
      <c r="V1056" s="244"/>
    </row>
    <row r="1057" spans="1:22" ht="13.5" customHeight="1" x14ac:dyDescent="0.2">
      <c r="A1057" s="157"/>
      <c r="B1057" s="146"/>
      <c r="C1057" s="688"/>
      <c r="D1057" s="153" t="s">
        <v>75</v>
      </c>
      <c r="E1057" s="159">
        <f t="shared" ref="E1057:P1057" si="393">+E1054-E1058</f>
        <v>56.000000000000007</v>
      </c>
      <c r="F1057" s="159">
        <f t="shared" si="393"/>
        <v>69.7</v>
      </c>
      <c r="G1057" s="159">
        <f t="shared" si="393"/>
        <v>53.5</v>
      </c>
      <c r="H1057" s="159">
        <f t="shared" si="393"/>
        <v>95.8</v>
      </c>
      <c r="I1057" s="159">
        <f t="shared" si="393"/>
        <v>108</v>
      </c>
      <c r="J1057" s="159">
        <f t="shared" si="393"/>
        <v>39.299999999999997</v>
      </c>
      <c r="K1057" s="182">
        <f t="shared" si="393"/>
        <v>72.5</v>
      </c>
      <c r="L1057" s="182">
        <f t="shared" si="393"/>
        <v>52.4</v>
      </c>
      <c r="M1057" s="182">
        <f t="shared" si="393"/>
        <v>37.5</v>
      </c>
      <c r="N1057" s="182">
        <f t="shared" si="393"/>
        <v>36.6</v>
      </c>
      <c r="O1057" s="182">
        <f t="shared" si="393"/>
        <v>35</v>
      </c>
      <c r="P1057" s="182">
        <f t="shared" si="393"/>
        <v>37.5</v>
      </c>
      <c r="Q1057" s="159">
        <f t="shared" si="389"/>
        <v>693.80000000000007</v>
      </c>
      <c r="R1057" s="159">
        <v>695.2</v>
      </c>
      <c r="S1057" s="252">
        <f t="shared" si="387"/>
        <v>99.798619102416581</v>
      </c>
      <c r="T1057" s="159">
        <v>1029.8000000000002</v>
      </c>
      <c r="U1057" s="162">
        <f t="shared" si="376"/>
        <v>67.372305302000385</v>
      </c>
      <c r="V1057" s="244"/>
    </row>
    <row r="1058" spans="1:22" ht="13.5" customHeight="1" x14ac:dyDescent="0.2">
      <c r="A1058" s="157"/>
      <c r="B1058" s="146"/>
      <c r="C1058" s="688"/>
      <c r="D1058" s="153" t="s">
        <v>76</v>
      </c>
      <c r="E1058" s="159">
        <v>14.9</v>
      </c>
      <c r="F1058" s="159">
        <v>10.3</v>
      </c>
      <c r="G1058" s="159">
        <v>8</v>
      </c>
      <c r="H1058" s="159">
        <v>19.3</v>
      </c>
      <c r="I1058" s="159">
        <v>25.5</v>
      </c>
      <c r="J1058" s="159">
        <v>13.1</v>
      </c>
      <c r="K1058" s="182">
        <v>23.6</v>
      </c>
      <c r="L1058" s="182">
        <v>24.1</v>
      </c>
      <c r="M1058" s="182">
        <v>22.8</v>
      </c>
      <c r="N1058" s="182">
        <v>16.100000000000001</v>
      </c>
      <c r="O1058" s="182">
        <v>8.1</v>
      </c>
      <c r="P1058" s="182">
        <v>15.9</v>
      </c>
      <c r="Q1058" s="159">
        <f t="shared" si="389"/>
        <v>201.7</v>
      </c>
      <c r="R1058" s="159">
        <v>200.49999999999994</v>
      </c>
      <c r="S1058" s="252">
        <f t="shared" si="387"/>
        <v>100.5985037406484</v>
      </c>
      <c r="T1058" s="159">
        <v>389.6</v>
      </c>
      <c r="U1058" s="162">
        <f t="shared" si="376"/>
        <v>51.771047227926069</v>
      </c>
      <c r="V1058" s="244"/>
    </row>
    <row r="1059" spans="1:22" ht="13.5" customHeight="1" thickBot="1" x14ac:dyDescent="0.25">
      <c r="A1059" s="157"/>
      <c r="B1059" s="146"/>
      <c r="C1059" s="689"/>
      <c r="D1059" s="155" t="s">
        <v>77</v>
      </c>
      <c r="E1059" s="160">
        <v>16</v>
      </c>
      <c r="F1059" s="160">
        <v>11.3</v>
      </c>
      <c r="G1059" s="160">
        <v>8.9</v>
      </c>
      <c r="H1059" s="160">
        <v>21.3</v>
      </c>
      <c r="I1059" s="160">
        <v>29.1</v>
      </c>
      <c r="J1059" s="160">
        <v>14.2</v>
      </c>
      <c r="K1059" s="183">
        <v>26.1</v>
      </c>
      <c r="L1059" s="183">
        <v>26.5</v>
      </c>
      <c r="M1059" s="183">
        <v>25.9</v>
      </c>
      <c r="N1059" s="183">
        <v>18</v>
      </c>
      <c r="O1059" s="183">
        <v>9</v>
      </c>
      <c r="P1059" s="183">
        <v>17.7</v>
      </c>
      <c r="Q1059" s="160">
        <f t="shared" si="389"/>
        <v>224</v>
      </c>
      <c r="R1059" s="160">
        <v>215.79999999999998</v>
      </c>
      <c r="S1059" s="327">
        <f t="shared" si="387"/>
        <v>103.79981464318814</v>
      </c>
      <c r="T1059" s="160">
        <v>415.2</v>
      </c>
      <c r="U1059" s="168">
        <f t="shared" si="376"/>
        <v>53.949903660886321</v>
      </c>
      <c r="V1059" s="244"/>
    </row>
    <row r="1060" spans="1:22" ht="13.5" customHeight="1" x14ac:dyDescent="0.2">
      <c r="A1060" s="157"/>
      <c r="B1060" s="146"/>
      <c r="C1060" s="687" t="s">
        <v>209</v>
      </c>
      <c r="D1060" s="151" t="s">
        <v>72</v>
      </c>
      <c r="E1060" s="158">
        <v>20.399999999999999</v>
      </c>
      <c r="F1060" s="158">
        <v>30.5</v>
      </c>
      <c r="G1060" s="158">
        <v>24</v>
      </c>
      <c r="H1060" s="158">
        <v>31.9</v>
      </c>
      <c r="I1060" s="158">
        <v>38</v>
      </c>
      <c r="J1060" s="158">
        <v>31.3</v>
      </c>
      <c r="K1060" s="186">
        <v>31</v>
      </c>
      <c r="L1060" s="186">
        <v>22.5</v>
      </c>
      <c r="M1060" s="186">
        <v>16.100000000000001</v>
      </c>
      <c r="N1060" s="186">
        <v>12.8</v>
      </c>
      <c r="O1060" s="186">
        <v>12.5</v>
      </c>
      <c r="P1060" s="186">
        <v>17.600000000000001</v>
      </c>
      <c r="Q1060" s="158">
        <f t="shared" si="389"/>
        <v>288.60000000000002</v>
      </c>
      <c r="R1060" s="158">
        <v>288.60000000000002</v>
      </c>
      <c r="S1060" s="251">
        <f t="shared" si="387"/>
        <v>100</v>
      </c>
      <c r="T1060" s="158">
        <v>382.5</v>
      </c>
      <c r="U1060" s="167">
        <f t="shared" si="376"/>
        <v>75.450980392156865</v>
      </c>
      <c r="V1060" s="244"/>
    </row>
    <row r="1061" spans="1:22" ht="13.5" customHeight="1" x14ac:dyDescent="0.2">
      <c r="A1061" s="157"/>
      <c r="B1061" s="146"/>
      <c r="C1061" s="688"/>
      <c r="D1061" s="153" t="s">
        <v>73</v>
      </c>
      <c r="E1061" s="159">
        <v>1.9</v>
      </c>
      <c r="F1061" s="159">
        <v>2.8</v>
      </c>
      <c r="G1061" s="159">
        <v>2.2000000000000002</v>
      </c>
      <c r="H1061" s="159">
        <v>3</v>
      </c>
      <c r="I1061" s="159">
        <v>3.5</v>
      </c>
      <c r="J1061" s="159">
        <v>2.9</v>
      </c>
      <c r="K1061" s="182">
        <v>2.9</v>
      </c>
      <c r="L1061" s="182">
        <v>2.1</v>
      </c>
      <c r="M1061" s="182">
        <v>1.6</v>
      </c>
      <c r="N1061" s="182">
        <v>1.2</v>
      </c>
      <c r="O1061" s="182">
        <v>1.2</v>
      </c>
      <c r="P1061" s="182">
        <v>1.6</v>
      </c>
      <c r="Q1061" s="159">
        <f t="shared" si="389"/>
        <v>26.9</v>
      </c>
      <c r="R1061" s="159">
        <v>26.700000000000003</v>
      </c>
      <c r="S1061" s="252">
        <f t="shared" si="387"/>
        <v>100.74906367041197</v>
      </c>
      <c r="T1061" s="159">
        <v>36.299999999999997</v>
      </c>
      <c r="U1061" s="162">
        <f t="shared" si="376"/>
        <v>74.104683195592287</v>
      </c>
      <c r="V1061" s="244"/>
    </row>
    <row r="1062" spans="1:22" ht="13.5" customHeight="1" x14ac:dyDescent="0.2">
      <c r="A1062" s="157"/>
      <c r="B1062" s="146"/>
      <c r="C1062" s="688"/>
      <c r="D1062" s="153" t="s">
        <v>74</v>
      </c>
      <c r="E1062" s="159">
        <f t="shared" ref="E1062:P1062" si="394">+E1060-E1061</f>
        <v>18.5</v>
      </c>
      <c r="F1062" s="159">
        <f t="shared" si="394"/>
        <v>27.7</v>
      </c>
      <c r="G1062" s="159">
        <f t="shared" si="394"/>
        <v>21.8</v>
      </c>
      <c r="H1062" s="159">
        <f t="shared" si="394"/>
        <v>28.9</v>
      </c>
      <c r="I1062" s="159">
        <f t="shared" si="394"/>
        <v>34.5</v>
      </c>
      <c r="J1062" s="159">
        <f t="shared" si="394"/>
        <v>28.400000000000002</v>
      </c>
      <c r="K1062" s="182">
        <f t="shared" si="394"/>
        <v>28.1</v>
      </c>
      <c r="L1062" s="182">
        <f t="shared" si="394"/>
        <v>20.399999999999999</v>
      </c>
      <c r="M1062" s="182">
        <f t="shared" si="394"/>
        <v>14.500000000000002</v>
      </c>
      <c r="N1062" s="182">
        <f t="shared" si="394"/>
        <v>11.600000000000001</v>
      </c>
      <c r="O1062" s="182">
        <f t="shared" si="394"/>
        <v>11.3</v>
      </c>
      <c r="P1062" s="182">
        <f t="shared" si="394"/>
        <v>16</v>
      </c>
      <c r="Q1062" s="159">
        <f t="shared" si="389"/>
        <v>261.70000000000005</v>
      </c>
      <c r="R1062" s="159">
        <v>261.89999999999998</v>
      </c>
      <c r="S1062" s="252">
        <f t="shared" si="387"/>
        <v>99.9236349751814</v>
      </c>
      <c r="T1062" s="159">
        <v>346.2</v>
      </c>
      <c r="U1062" s="162">
        <f t="shared" si="376"/>
        <v>75.592143269786277</v>
      </c>
      <c r="V1062" s="244"/>
    </row>
    <row r="1063" spans="1:22" ht="13.5" customHeight="1" x14ac:dyDescent="0.2">
      <c r="A1063" s="157"/>
      <c r="B1063" s="146"/>
      <c r="C1063" s="688"/>
      <c r="D1063" s="153" t="s">
        <v>75</v>
      </c>
      <c r="E1063" s="159">
        <f t="shared" ref="E1063:P1063" si="395">+E1060-E1064</f>
        <v>20</v>
      </c>
      <c r="F1063" s="159">
        <f t="shared" si="395"/>
        <v>29.7</v>
      </c>
      <c r="G1063" s="159">
        <f t="shared" si="395"/>
        <v>23.1</v>
      </c>
      <c r="H1063" s="159">
        <f t="shared" si="395"/>
        <v>30.599999999999998</v>
      </c>
      <c r="I1063" s="159">
        <f t="shared" si="395"/>
        <v>36.299999999999997</v>
      </c>
      <c r="J1063" s="159">
        <f t="shared" si="395"/>
        <v>29.8</v>
      </c>
      <c r="K1063" s="182">
        <f t="shared" si="395"/>
        <v>29.9</v>
      </c>
      <c r="L1063" s="182">
        <f t="shared" si="395"/>
        <v>21.8</v>
      </c>
      <c r="M1063" s="182">
        <f t="shared" si="395"/>
        <v>15.3</v>
      </c>
      <c r="N1063" s="182">
        <f t="shared" si="395"/>
        <v>12.100000000000001</v>
      </c>
      <c r="O1063" s="182">
        <f t="shared" si="395"/>
        <v>12.2</v>
      </c>
      <c r="P1063" s="182">
        <f t="shared" si="395"/>
        <v>17.200000000000003</v>
      </c>
      <c r="Q1063" s="159">
        <f t="shared" si="389"/>
        <v>278</v>
      </c>
      <c r="R1063" s="159">
        <v>283.5</v>
      </c>
      <c r="S1063" s="252">
        <f t="shared" si="387"/>
        <v>98.059964726631392</v>
      </c>
      <c r="T1063" s="159">
        <v>369.40000000000003</v>
      </c>
      <c r="U1063" s="162">
        <f t="shared" si="376"/>
        <v>75.257173795343789</v>
      </c>
      <c r="V1063" s="244"/>
    </row>
    <row r="1064" spans="1:22" ht="13.5" customHeight="1" x14ac:dyDescent="0.2">
      <c r="A1064" s="157"/>
      <c r="B1064" s="146"/>
      <c r="C1064" s="688"/>
      <c r="D1064" s="153" t="s">
        <v>76</v>
      </c>
      <c r="E1064" s="159">
        <v>0.4</v>
      </c>
      <c r="F1064" s="159">
        <v>0.8</v>
      </c>
      <c r="G1064" s="159">
        <v>0.9</v>
      </c>
      <c r="H1064" s="159">
        <v>1.3</v>
      </c>
      <c r="I1064" s="159">
        <v>1.7</v>
      </c>
      <c r="J1064" s="159">
        <v>1.5</v>
      </c>
      <c r="K1064" s="182">
        <v>1.1000000000000001</v>
      </c>
      <c r="L1064" s="182">
        <v>0.7</v>
      </c>
      <c r="M1064" s="182">
        <v>0.8</v>
      </c>
      <c r="N1064" s="182">
        <v>0.7</v>
      </c>
      <c r="O1064" s="182">
        <v>0.3</v>
      </c>
      <c r="P1064" s="182">
        <v>0.4</v>
      </c>
      <c r="Q1064" s="159">
        <f t="shared" si="389"/>
        <v>10.600000000000001</v>
      </c>
      <c r="R1064" s="159">
        <v>5.0999999999999996</v>
      </c>
      <c r="S1064" s="252">
        <f t="shared" si="387"/>
        <v>207.84313725490202</v>
      </c>
      <c r="T1064" s="159">
        <v>13.1</v>
      </c>
      <c r="U1064" s="162">
        <f t="shared" si="376"/>
        <v>80.916030534351151</v>
      </c>
      <c r="V1064" s="244"/>
    </row>
    <row r="1065" spans="1:22" ht="13.5" customHeight="1" thickBot="1" x14ac:dyDescent="0.25">
      <c r="A1065" s="157"/>
      <c r="B1065" s="146"/>
      <c r="C1065" s="689"/>
      <c r="D1065" s="155" t="s">
        <v>77</v>
      </c>
      <c r="E1065" s="159">
        <v>0.4</v>
      </c>
      <c r="F1065" s="159">
        <v>0.8</v>
      </c>
      <c r="G1065" s="159">
        <v>0.9</v>
      </c>
      <c r="H1065" s="159">
        <v>1.3</v>
      </c>
      <c r="I1065" s="159">
        <v>1.7</v>
      </c>
      <c r="J1065" s="159">
        <v>1.5</v>
      </c>
      <c r="K1065" s="183">
        <v>1.1000000000000001</v>
      </c>
      <c r="L1065" s="183">
        <v>0.7</v>
      </c>
      <c r="M1065" s="183">
        <v>0.8</v>
      </c>
      <c r="N1065" s="183">
        <v>0.7</v>
      </c>
      <c r="O1065" s="183">
        <v>0.3</v>
      </c>
      <c r="P1065" s="183">
        <v>0.4</v>
      </c>
      <c r="Q1065" s="160">
        <f t="shared" si="389"/>
        <v>10.600000000000001</v>
      </c>
      <c r="R1065" s="160">
        <v>5.0999999999999996</v>
      </c>
      <c r="S1065" s="327">
        <f t="shared" si="387"/>
        <v>207.84313725490202</v>
      </c>
      <c r="T1065" s="160">
        <v>13.1</v>
      </c>
      <c r="U1065" s="168">
        <f t="shared" si="376"/>
        <v>80.916030534351151</v>
      </c>
      <c r="V1065" s="244"/>
    </row>
    <row r="1066" spans="1:22" ht="13.5" customHeight="1" x14ac:dyDescent="0.2">
      <c r="A1066" s="157"/>
      <c r="B1066" s="146"/>
      <c r="C1066" s="687" t="s">
        <v>210</v>
      </c>
      <c r="D1066" s="151" t="s">
        <v>72</v>
      </c>
      <c r="E1066" s="158">
        <v>36.799999999999997</v>
      </c>
      <c r="F1066" s="158">
        <v>53.7</v>
      </c>
      <c r="G1066" s="158">
        <v>51.2</v>
      </c>
      <c r="H1066" s="158">
        <v>76.5</v>
      </c>
      <c r="I1066" s="158">
        <v>87.9</v>
      </c>
      <c r="J1066" s="158">
        <v>60.5</v>
      </c>
      <c r="K1066" s="186">
        <v>82.7</v>
      </c>
      <c r="L1066" s="186">
        <v>35.799999999999997</v>
      </c>
      <c r="M1066" s="186">
        <v>37.799999999999997</v>
      </c>
      <c r="N1066" s="186">
        <v>31.5</v>
      </c>
      <c r="O1066" s="186">
        <v>27.1</v>
      </c>
      <c r="P1066" s="186">
        <v>30.2</v>
      </c>
      <c r="Q1066" s="158">
        <f t="shared" si="389"/>
        <v>611.70000000000005</v>
      </c>
      <c r="R1066" s="158">
        <v>654.99999999999989</v>
      </c>
      <c r="S1066" s="251">
        <f t="shared" si="387"/>
        <v>93.389312977099266</v>
      </c>
      <c r="T1066" s="158">
        <v>496.19999999999987</v>
      </c>
      <c r="U1066" s="167">
        <f t="shared" si="376"/>
        <v>123.27690447400246</v>
      </c>
      <c r="V1066" s="244"/>
    </row>
    <row r="1067" spans="1:22" ht="13.5" customHeight="1" x14ac:dyDescent="0.2">
      <c r="A1067" s="157"/>
      <c r="B1067" s="146"/>
      <c r="C1067" s="688"/>
      <c r="D1067" s="153" t="s">
        <v>73</v>
      </c>
      <c r="E1067" s="159">
        <v>1.9</v>
      </c>
      <c r="F1067" s="159">
        <v>0</v>
      </c>
      <c r="G1067" s="159">
        <v>11.1</v>
      </c>
      <c r="H1067" s="159">
        <v>23.6</v>
      </c>
      <c r="I1067" s="159">
        <v>39.299999999999997</v>
      </c>
      <c r="J1067" s="159">
        <v>8.8000000000000007</v>
      </c>
      <c r="K1067" s="182">
        <v>23</v>
      </c>
      <c r="L1067" s="182">
        <v>6.1</v>
      </c>
      <c r="M1067" s="182">
        <v>29</v>
      </c>
      <c r="N1067" s="182">
        <v>12.5</v>
      </c>
      <c r="O1067" s="182">
        <v>9.9</v>
      </c>
      <c r="P1067" s="182">
        <v>6.5</v>
      </c>
      <c r="Q1067" s="159">
        <f t="shared" si="389"/>
        <v>171.70000000000002</v>
      </c>
      <c r="R1067" s="159">
        <v>206.10000000000002</v>
      </c>
      <c r="S1067" s="252">
        <f t="shared" si="387"/>
        <v>83.309073265405146</v>
      </c>
      <c r="T1067" s="159">
        <v>146.9</v>
      </c>
      <c r="U1067" s="162">
        <f t="shared" si="376"/>
        <v>116.88223281143635</v>
      </c>
      <c r="V1067" s="244"/>
    </row>
    <row r="1068" spans="1:22" ht="13.5" customHeight="1" x14ac:dyDescent="0.2">
      <c r="A1068" s="157"/>
      <c r="B1068" s="146"/>
      <c r="C1068" s="688"/>
      <c r="D1068" s="153" t="s">
        <v>74</v>
      </c>
      <c r="E1068" s="159">
        <f t="shared" ref="E1068:P1068" si="396">+E1066-E1067</f>
        <v>34.9</v>
      </c>
      <c r="F1068" s="159">
        <f t="shared" si="396"/>
        <v>53.7</v>
      </c>
      <c r="G1068" s="159">
        <f t="shared" si="396"/>
        <v>40.1</v>
      </c>
      <c r="H1068" s="159">
        <f t="shared" si="396"/>
        <v>52.9</v>
      </c>
      <c r="I1068" s="159">
        <f t="shared" si="396"/>
        <v>48.600000000000009</v>
      </c>
      <c r="J1068" s="159">
        <f t="shared" si="396"/>
        <v>51.7</v>
      </c>
      <c r="K1068" s="182">
        <f t="shared" si="396"/>
        <v>59.7</v>
      </c>
      <c r="L1068" s="182">
        <f t="shared" si="396"/>
        <v>29.699999999999996</v>
      </c>
      <c r="M1068" s="182">
        <f t="shared" si="396"/>
        <v>8.7999999999999972</v>
      </c>
      <c r="N1068" s="182">
        <f t="shared" si="396"/>
        <v>19</v>
      </c>
      <c r="O1068" s="182">
        <f t="shared" si="396"/>
        <v>17.200000000000003</v>
      </c>
      <c r="P1068" s="182">
        <f t="shared" si="396"/>
        <v>23.7</v>
      </c>
      <c r="Q1068" s="159">
        <f t="shared" si="389"/>
        <v>439.99999999999994</v>
      </c>
      <c r="R1068" s="159">
        <v>448.90000000000003</v>
      </c>
      <c r="S1068" s="252">
        <f t="shared" si="387"/>
        <v>98.01737580752949</v>
      </c>
      <c r="T1068" s="159">
        <v>349.29999999999995</v>
      </c>
      <c r="U1068" s="162">
        <f t="shared" si="376"/>
        <v>125.96621815058688</v>
      </c>
      <c r="V1068" s="244"/>
    </row>
    <row r="1069" spans="1:22" ht="13.5" customHeight="1" x14ac:dyDescent="0.2">
      <c r="A1069" s="157"/>
      <c r="B1069" s="146"/>
      <c r="C1069" s="688"/>
      <c r="D1069" s="153" t="s">
        <v>75</v>
      </c>
      <c r="E1069" s="159">
        <f t="shared" ref="E1069:P1069" si="397">+E1066-E1070</f>
        <v>35.4</v>
      </c>
      <c r="F1069" s="159">
        <f t="shared" si="397"/>
        <v>52.2</v>
      </c>
      <c r="G1069" s="159">
        <f t="shared" si="397"/>
        <v>48.1</v>
      </c>
      <c r="H1069" s="159">
        <f t="shared" si="397"/>
        <v>71.599999999999994</v>
      </c>
      <c r="I1069" s="159">
        <f t="shared" si="397"/>
        <v>81.900000000000006</v>
      </c>
      <c r="J1069" s="159">
        <f t="shared" si="397"/>
        <v>54.9</v>
      </c>
      <c r="K1069" s="182">
        <f t="shared" si="397"/>
        <v>76.600000000000009</v>
      </c>
      <c r="L1069" s="182">
        <f t="shared" si="397"/>
        <v>32.199999999999996</v>
      </c>
      <c r="M1069" s="182">
        <f t="shared" si="397"/>
        <v>31.599999999999998</v>
      </c>
      <c r="N1069" s="182">
        <f t="shared" si="397"/>
        <v>26.2</v>
      </c>
      <c r="O1069" s="182">
        <f t="shared" si="397"/>
        <v>24.5</v>
      </c>
      <c r="P1069" s="182">
        <f t="shared" si="397"/>
        <v>27.3</v>
      </c>
      <c r="Q1069" s="159">
        <f t="shared" si="389"/>
        <v>562.5</v>
      </c>
      <c r="R1069" s="159">
        <v>604</v>
      </c>
      <c r="S1069" s="252">
        <f t="shared" si="387"/>
        <v>93.129139072847678</v>
      </c>
      <c r="T1069" s="159">
        <v>431.6</v>
      </c>
      <c r="U1069" s="162">
        <f t="shared" si="376"/>
        <v>130.32900834105652</v>
      </c>
      <c r="V1069" s="244"/>
    </row>
    <row r="1070" spans="1:22" ht="13.5" customHeight="1" x14ac:dyDescent="0.2">
      <c r="A1070" s="157"/>
      <c r="B1070" s="146"/>
      <c r="C1070" s="688"/>
      <c r="D1070" s="153" t="s">
        <v>76</v>
      </c>
      <c r="E1070" s="159">
        <v>1.4</v>
      </c>
      <c r="F1070" s="159">
        <v>1.5</v>
      </c>
      <c r="G1070" s="159">
        <v>3.1</v>
      </c>
      <c r="H1070" s="159">
        <v>4.9000000000000004</v>
      </c>
      <c r="I1070" s="159">
        <v>6</v>
      </c>
      <c r="J1070" s="159">
        <v>5.6</v>
      </c>
      <c r="K1070" s="182">
        <v>6.1</v>
      </c>
      <c r="L1070" s="182">
        <v>3.6</v>
      </c>
      <c r="M1070" s="182">
        <v>6.2</v>
      </c>
      <c r="N1070" s="182">
        <v>5.3</v>
      </c>
      <c r="O1070" s="182">
        <v>2.6</v>
      </c>
      <c r="P1070" s="182">
        <v>2.9</v>
      </c>
      <c r="Q1070" s="159">
        <f t="shared" si="389"/>
        <v>49.2</v>
      </c>
      <c r="R1070" s="159">
        <v>51</v>
      </c>
      <c r="S1070" s="252">
        <f t="shared" si="387"/>
        <v>96.470588235294116</v>
      </c>
      <c r="T1070" s="159">
        <v>64.599999999999994</v>
      </c>
      <c r="U1070" s="162">
        <f t="shared" si="376"/>
        <v>76.160990712074323</v>
      </c>
      <c r="V1070" s="244"/>
    </row>
    <row r="1071" spans="1:22" ht="13.5" customHeight="1" thickBot="1" x14ac:dyDescent="0.25">
      <c r="A1071" s="157"/>
      <c r="B1071" s="146"/>
      <c r="C1071" s="689"/>
      <c r="D1071" s="155" t="s">
        <v>77</v>
      </c>
      <c r="E1071" s="160">
        <v>1.4</v>
      </c>
      <c r="F1071" s="160">
        <v>1.5</v>
      </c>
      <c r="G1071" s="160">
        <v>3.1</v>
      </c>
      <c r="H1071" s="160">
        <v>4.9000000000000004</v>
      </c>
      <c r="I1071" s="160">
        <v>6</v>
      </c>
      <c r="J1071" s="160">
        <v>5.6</v>
      </c>
      <c r="K1071" s="183">
        <v>7.3</v>
      </c>
      <c r="L1071" s="183">
        <v>5.2</v>
      </c>
      <c r="M1071" s="183">
        <v>11.5</v>
      </c>
      <c r="N1071" s="183">
        <v>5.4</v>
      </c>
      <c r="O1071" s="183">
        <v>2.9</v>
      </c>
      <c r="P1071" s="183">
        <v>3.1</v>
      </c>
      <c r="Q1071" s="160">
        <f t="shared" si="389"/>
        <v>57.9</v>
      </c>
      <c r="R1071" s="160">
        <v>60.2</v>
      </c>
      <c r="S1071" s="327">
        <f t="shared" si="387"/>
        <v>96.179401993355469</v>
      </c>
      <c r="T1071" s="160">
        <v>73</v>
      </c>
      <c r="U1071" s="168">
        <f t="shared" si="376"/>
        <v>79.31506849315069</v>
      </c>
      <c r="V1071" s="244"/>
    </row>
    <row r="1072" spans="1:22" ht="13.5" customHeight="1" x14ac:dyDescent="0.2">
      <c r="A1072" s="157"/>
      <c r="B1072" s="146"/>
      <c r="C1072" s="687" t="s">
        <v>211</v>
      </c>
      <c r="D1072" s="151" t="s">
        <v>72</v>
      </c>
      <c r="E1072" s="158">
        <v>37.4</v>
      </c>
      <c r="F1072" s="158">
        <v>60.3</v>
      </c>
      <c r="G1072" s="158">
        <v>62.3</v>
      </c>
      <c r="H1072" s="158">
        <v>87.2</v>
      </c>
      <c r="I1072" s="158">
        <v>100.7</v>
      </c>
      <c r="J1072" s="158">
        <v>82.9</v>
      </c>
      <c r="K1072" s="186">
        <v>72</v>
      </c>
      <c r="L1072" s="186">
        <v>21</v>
      </c>
      <c r="M1072" s="186">
        <v>9.6</v>
      </c>
      <c r="N1072" s="186">
        <v>11.9</v>
      </c>
      <c r="O1072" s="186">
        <v>24.4</v>
      </c>
      <c r="P1072" s="186">
        <v>20.5</v>
      </c>
      <c r="Q1072" s="158">
        <f t="shared" si="389"/>
        <v>590.19999999999993</v>
      </c>
      <c r="R1072" s="158">
        <v>598.69999999999993</v>
      </c>
      <c r="S1072" s="251">
        <f t="shared" si="387"/>
        <v>98.580257223985299</v>
      </c>
      <c r="T1072" s="158">
        <v>780</v>
      </c>
      <c r="U1072" s="167">
        <f t="shared" si="376"/>
        <v>75.666666666666657</v>
      </c>
      <c r="V1072" s="244"/>
    </row>
    <row r="1073" spans="1:22" ht="13.5" customHeight="1" x14ac:dyDescent="0.2">
      <c r="A1073" s="157"/>
      <c r="B1073" s="146"/>
      <c r="C1073" s="688"/>
      <c r="D1073" s="153" t="s">
        <v>73</v>
      </c>
      <c r="E1073" s="159">
        <v>0.5</v>
      </c>
      <c r="F1073" s="159">
        <v>1.6</v>
      </c>
      <c r="G1073" s="159">
        <v>1.9</v>
      </c>
      <c r="H1073" s="159">
        <v>4.5999999999999996</v>
      </c>
      <c r="I1073" s="159">
        <v>5.7</v>
      </c>
      <c r="J1073" s="159">
        <v>6.1</v>
      </c>
      <c r="K1073" s="182">
        <v>8.6</v>
      </c>
      <c r="L1073" s="182">
        <v>1.6</v>
      </c>
      <c r="M1073" s="182">
        <v>0.3</v>
      </c>
      <c r="N1073" s="182">
        <v>0.8</v>
      </c>
      <c r="O1073" s="182">
        <v>2.4</v>
      </c>
      <c r="P1073" s="182">
        <v>1.3</v>
      </c>
      <c r="Q1073" s="159">
        <f t="shared" si="389"/>
        <v>35.4</v>
      </c>
      <c r="R1073" s="159">
        <v>34.399999999999991</v>
      </c>
      <c r="S1073" s="252">
        <f t="shared" si="387"/>
        <v>102.90697674418607</v>
      </c>
      <c r="T1073" s="159">
        <v>97.899999999999977</v>
      </c>
      <c r="U1073" s="162">
        <f t="shared" si="376"/>
        <v>36.159346271705829</v>
      </c>
      <c r="V1073" s="244"/>
    </row>
    <row r="1074" spans="1:22" ht="13.5" customHeight="1" x14ac:dyDescent="0.2">
      <c r="A1074" s="157"/>
      <c r="B1074" s="146"/>
      <c r="C1074" s="688"/>
      <c r="D1074" s="153" t="s">
        <v>74</v>
      </c>
      <c r="E1074" s="159">
        <f t="shared" ref="E1074:P1074" si="398">+E1072-E1073</f>
        <v>36.9</v>
      </c>
      <c r="F1074" s="159">
        <f t="shared" si="398"/>
        <v>58.699999999999996</v>
      </c>
      <c r="G1074" s="159">
        <f t="shared" si="398"/>
        <v>60.4</v>
      </c>
      <c r="H1074" s="159">
        <f t="shared" si="398"/>
        <v>82.600000000000009</v>
      </c>
      <c r="I1074" s="159">
        <f t="shared" si="398"/>
        <v>95</v>
      </c>
      <c r="J1074" s="159">
        <f t="shared" si="398"/>
        <v>76.800000000000011</v>
      </c>
      <c r="K1074" s="182">
        <f t="shared" si="398"/>
        <v>63.4</v>
      </c>
      <c r="L1074" s="182">
        <f t="shared" si="398"/>
        <v>19.399999999999999</v>
      </c>
      <c r="M1074" s="182">
        <f t="shared" si="398"/>
        <v>9.2999999999999989</v>
      </c>
      <c r="N1074" s="182">
        <f t="shared" si="398"/>
        <v>11.1</v>
      </c>
      <c r="O1074" s="182">
        <f t="shared" si="398"/>
        <v>22</v>
      </c>
      <c r="P1074" s="182">
        <f t="shared" si="398"/>
        <v>19.2</v>
      </c>
      <c r="Q1074" s="159">
        <f t="shared" si="389"/>
        <v>554.80000000000007</v>
      </c>
      <c r="R1074" s="159">
        <v>564.30000000000007</v>
      </c>
      <c r="S1074" s="252">
        <f t="shared" si="387"/>
        <v>98.316498316498311</v>
      </c>
      <c r="T1074" s="159">
        <v>682.10000000000014</v>
      </c>
      <c r="U1074" s="162">
        <f t="shared" si="376"/>
        <v>81.33704735376044</v>
      </c>
      <c r="V1074" s="244"/>
    </row>
    <row r="1075" spans="1:22" ht="13.5" customHeight="1" x14ac:dyDescent="0.2">
      <c r="A1075" s="157"/>
      <c r="B1075" s="146"/>
      <c r="C1075" s="688"/>
      <c r="D1075" s="153" t="s">
        <v>75</v>
      </c>
      <c r="E1075" s="159">
        <f t="shared" ref="E1075:P1075" si="399">+E1072-E1076</f>
        <v>37</v>
      </c>
      <c r="F1075" s="159">
        <f t="shared" si="399"/>
        <v>59.5</v>
      </c>
      <c r="G1075" s="159">
        <f t="shared" si="399"/>
        <v>61.599999999999994</v>
      </c>
      <c r="H1075" s="159">
        <f t="shared" si="399"/>
        <v>84.7</v>
      </c>
      <c r="I1075" s="159">
        <f t="shared" si="399"/>
        <v>97.7</v>
      </c>
      <c r="J1075" s="159">
        <f t="shared" si="399"/>
        <v>81.600000000000009</v>
      </c>
      <c r="K1075" s="182">
        <f t="shared" si="399"/>
        <v>70</v>
      </c>
      <c r="L1075" s="182">
        <f t="shared" si="399"/>
        <v>19.899999999999999</v>
      </c>
      <c r="M1075" s="182">
        <f t="shared" si="399"/>
        <v>8.9</v>
      </c>
      <c r="N1075" s="182">
        <f t="shared" si="399"/>
        <v>11</v>
      </c>
      <c r="O1075" s="182">
        <f t="shared" si="399"/>
        <v>23.099999999999998</v>
      </c>
      <c r="P1075" s="182">
        <f t="shared" si="399"/>
        <v>19.7</v>
      </c>
      <c r="Q1075" s="159">
        <f t="shared" si="389"/>
        <v>574.70000000000005</v>
      </c>
      <c r="R1075" s="159">
        <v>583.4</v>
      </c>
      <c r="S1075" s="252">
        <f t="shared" si="387"/>
        <v>98.508741858073378</v>
      </c>
      <c r="T1075" s="159">
        <v>753.60000000000014</v>
      </c>
      <c r="U1075" s="162">
        <f t="shared" si="376"/>
        <v>76.26061571125264</v>
      </c>
      <c r="V1075" s="244"/>
    </row>
    <row r="1076" spans="1:22" ht="13.5" customHeight="1" x14ac:dyDescent="0.2">
      <c r="A1076" s="157"/>
      <c r="B1076" s="146"/>
      <c r="C1076" s="688"/>
      <c r="D1076" s="153" t="s">
        <v>76</v>
      </c>
      <c r="E1076" s="159">
        <v>0.4</v>
      </c>
      <c r="F1076" s="159">
        <v>0.8</v>
      </c>
      <c r="G1076" s="159">
        <v>0.7</v>
      </c>
      <c r="H1076" s="159">
        <v>2.5</v>
      </c>
      <c r="I1076" s="159">
        <v>3</v>
      </c>
      <c r="J1076" s="159">
        <v>1.3</v>
      </c>
      <c r="K1076" s="182">
        <v>2</v>
      </c>
      <c r="L1076" s="182">
        <v>1.1000000000000001</v>
      </c>
      <c r="M1076" s="182">
        <v>0.7</v>
      </c>
      <c r="N1076" s="182">
        <v>0.9</v>
      </c>
      <c r="O1076" s="182">
        <v>1.3</v>
      </c>
      <c r="P1076" s="182">
        <v>0.8</v>
      </c>
      <c r="Q1076" s="159">
        <f t="shared" si="389"/>
        <v>15.500000000000002</v>
      </c>
      <c r="R1076" s="159">
        <v>15.299999999999999</v>
      </c>
      <c r="S1076" s="252">
        <f t="shared" si="387"/>
        <v>101.30718954248368</v>
      </c>
      <c r="T1076" s="159">
        <v>26.400000000000002</v>
      </c>
      <c r="U1076" s="162">
        <f t="shared" si="376"/>
        <v>58.712121212121218</v>
      </c>
      <c r="V1076" s="244"/>
    </row>
    <row r="1077" spans="1:22" ht="13.5" customHeight="1" thickBot="1" x14ac:dyDescent="0.25">
      <c r="A1077" s="157"/>
      <c r="B1077" s="146"/>
      <c r="C1077" s="689"/>
      <c r="D1077" s="155" t="s">
        <v>77</v>
      </c>
      <c r="E1077" s="159">
        <v>0.4</v>
      </c>
      <c r="F1077" s="159">
        <v>0.8</v>
      </c>
      <c r="G1077" s="159">
        <v>0.7</v>
      </c>
      <c r="H1077" s="159">
        <v>2.5</v>
      </c>
      <c r="I1077" s="159">
        <v>3</v>
      </c>
      <c r="J1077" s="159">
        <v>1.3</v>
      </c>
      <c r="K1077" s="183">
        <v>2</v>
      </c>
      <c r="L1077" s="183">
        <v>1.1000000000000001</v>
      </c>
      <c r="M1077" s="183">
        <v>0.7</v>
      </c>
      <c r="N1077" s="183">
        <v>0.9</v>
      </c>
      <c r="O1077" s="183">
        <v>1.3</v>
      </c>
      <c r="P1077" s="183">
        <v>0.8</v>
      </c>
      <c r="Q1077" s="160">
        <f t="shared" si="389"/>
        <v>15.500000000000002</v>
      </c>
      <c r="R1077" s="160">
        <v>15.299999999999999</v>
      </c>
      <c r="S1077" s="327">
        <f t="shared" si="387"/>
        <v>101.30718954248368</v>
      </c>
      <c r="T1077" s="160">
        <v>26.400000000000002</v>
      </c>
      <c r="U1077" s="168">
        <f t="shared" si="376"/>
        <v>58.712121212121218</v>
      </c>
      <c r="V1077" s="244"/>
    </row>
    <row r="1078" spans="1:22" ht="13.5" customHeight="1" x14ac:dyDescent="0.2">
      <c r="A1078" s="157"/>
      <c r="B1078" s="146"/>
      <c r="C1078" s="687" t="s">
        <v>212</v>
      </c>
      <c r="D1078" s="151" t="s">
        <v>72</v>
      </c>
      <c r="E1078" s="158">
        <v>12.1</v>
      </c>
      <c r="F1078" s="158">
        <v>13.6</v>
      </c>
      <c r="G1078" s="158">
        <v>33</v>
      </c>
      <c r="H1078" s="158">
        <v>63.8</v>
      </c>
      <c r="I1078" s="158">
        <v>44.2</v>
      </c>
      <c r="J1078" s="158">
        <v>47.1</v>
      </c>
      <c r="K1078" s="186">
        <v>43.3</v>
      </c>
      <c r="L1078" s="186">
        <v>16.399999999999999</v>
      </c>
      <c r="M1078" s="186">
        <v>19.100000000000001</v>
      </c>
      <c r="N1078" s="186">
        <v>42.8</v>
      </c>
      <c r="O1078" s="186">
        <v>48.6</v>
      </c>
      <c r="P1078" s="186">
        <v>34.799999999999997</v>
      </c>
      <c r="Q1078" s="158">
        <f t="shared" si="389"/>
        <v>418.8</v>
      </c>
      <c r="R1078" s="158">
        <v>343.29999999999995</v>
      </c>
      <c r="S1078" s="251">
        <f t="shared" si="387"/>
        <v>121.99242644916983</v>
      </c>
      <c r="T1078" s="158">
        <v>632.49999999999989</v>
      </c>
      <c r="U1078" s="167">
        <f t="shared" si="376"/>
        <v>66.213438735177874</v>
      </c>
      <c r="V1078" s="244"/>
    </row>
    <row r="1079" spans="1:22" ht="13.5" customHeight="1" x14ac:dyDescent="0.2">
      <c r="A1079" s="157"/>
      <c r="B1079" s="146"/>
      <c r="C1079" s="688"/>
      <c r="D1079" s="153" t="s">
        <v>73</v>
      </c>
      <c r="E1079" s="159">
        <v>0.6</v>
      </c>
      <c r="F1079" s="159">
        <v>1</v>
      </c>
      <c r="G1079" s="159">
        <v>1.8</v>
      </c>
      <c r="H1079" s="159">
        <v>4.5</v>
      </c>
      <c r="I1079" s="159">
        <v>5</v>
      </c>
      <c r="J1079" s="159">
        <v>3.9</v>
      </c>
      <c r="K1079" s="182">
        <v>1.4</v>
      </c>
      <c r="L1079" s="182">
        <v>0.3</v>
      </c>
      <c r="M1079" s="182">
        <v>1.6</v>
      </c>
      <c r="N1079" s="182">
        <v>2.2000000000000002</v>
      </c>
      <c r="O1079" s="182">
        <v>1.5</v>
      </c>
      <c r="P1079" s="182">
        <v>0.7</v>
      </c>
      <c r="Q1079" s="159">
        <f t="shared" si="389"/>
        <v>24.5</v>
      </c>
      <c r="R1079" s="159">
        <v>46.699999999999996</v>
      </c>
      <c r="S1079" s="252">
        <f t="shared" si="387"/>
        <v>52.462526766595296</v>
      </c>
      <c r="T1079" s="159">
        <v>143.69999999999996</v>
      </c>
      <c r="U1079" s="162">
        <f t="shared" si="376"/>
        <v>17.049408489909538</v>
      </c>
      <c r="V1079" s="244"/>
    </row>
    <row r="1080" spans="1:22" ht="13.5" customHeight="1" x14ac:dyDescent="0.2">
      <c r="A1080" s="157"/>
      <c r="B1080" s="146"/>
      <c r="C1080" s="688"/>
      <c r="D1080" s="153" t="s">
        <v>74</v>
      </c>
      <c r="E1080" s="159">
        <f t="shared" ref="E1080:P1080" si="400">+E1078-E1079</f>
        <v>11.5</v>
      </c>
      <c r="F1080" s="159">
        <f t="shared" si="400"/>
        <v>12.6</v>
      </c>
      <c r="G1080" s="159">
        <f t="shared" si="400"/>
        <v>31.2</v>
      </c>
      <c r="H1080" s="159">
        <f t="shared" si="400"/>
        <v>59.3</v>
      </c>
      <c r="I1080" s="159">
        <f t="shared" si="400"/>
        <v>39.200000000000003</v>
      </c>
      <c r="J1080" s="159">
        <f t="shared" si="400"/>
        <v>43.2</v>
      </c>
      <c r="K1080" s="182">
        <f t="shared" si="400"/>
        <v>41.9</v>
      </c>
      <c r="L1080" s="182">
        <f t="shared" si="400"/>
        <v>16.099999999999998</v>
      </c>
      <c r="M1080" s="182">
        <f t="shared" si="400"/>
        <v>17.5</v>
      </c>
      <c r="N1080" s="182">
        <f t="shared" si="400"/>
        <v>40.599999999999994</v>
      </c>
      <c r="O1080" s="182">
        <f t="shared" si="400"/>
        <v>47.1</v>
      </c>
      <c r="P1080" s="182">
        <f t="shared" si="400"/>
        <v>34.099999999999994</v>
      </c>
      <c r="Q1080" s="159">
        <f t="shared" si="389"/>
        <v>394.30000000000007</v>
      </c>
      <c r="R1080" s="159">
        <v>296.59999999999997</v>
      </c>
      <c r="S1080" s="252">
        <f t="shared" si="387"/>
        <v>132.93998651382338</v>
      </c>
      <c r="T1080" s="159">
        <v>488.79999999999995</v>
      </c>
      <c r="U1080" s="162">
        <f t="shared" si="376"/>
        <v>80.666939443535213</v>
      </c>
      <c r="V1080" s="244"/>
    </row>
    <row r="1081" spans="1:22" ht="13.5" customHeight="1" x14ac:dyDescent="0.2">
      <c r="A1081" s="157"/>
      <c r="B1081" s="146"/>
      <c r="C1081" s="688"/>
      <c r="D1081" s="153" t="s">
        <v>75</v>
      </c>
      <c r="E1081" s="159">
        <f t="shared" ref="E1081:P1081" si="401">+E1078-E1082</f>
        <v>11.6</v>
      </c>
      <c r="F1081" s="159">
        <f t="shared" si="401"/>
        <v>11.7</v>
      </c>
      <c r="G1081" s="159">
        <f t="shared" si="401"/>
        <v>31.5</v>
      </c>
      <c r="H1081" s="159">
        <f t="shared" si="401"/>
        <v>59.3</v>
      </c>
      <c r="I1081" s="159">
        <f t="shared" si="401"/>
        <v>39.6</v>
      </c>
      <c r="J1081" s="159">
        <f t="shared" si="401"/>
        <v>44.5</v>
      </c>
      <c r="K1081" s="182">
        <f t="shared" si="401"/>
        <v>36.699999999999996</v>
      </c>
      <c r="L1081" s="182">
        <f t="shared" si="401"/>
        <v>12.899999999999999</v>
      </c>
      <c r="M1081" s="182">
        <f t="shared" si="401"/>
        <v>14.8</v>
      </c>
      <c r="N1081" s="182">
        <f t="shared" si="401"/>
        <v>37.9</v>
      </c>
      <c r="O1081" s="182">
        <f t="shared" si="401"/>
        <v>46.2</v>
      </c>
      <c r="P1081" s="182">
        <f t="shared" si="401"/>
        <v>31.299999999999997</v>
      </c>
      <c r="Q1081" s="159">
        <f t="shared" si="389"/>
        <v>377.99999999999994</v>
      </c>
      <c r="R1081" s="159">
        <v>323.3</v>
      </c>
      <c r="S1081" s="252">
        <f t="shared" si="387"/>
        <v>116.91927002783791</v>
      </c>
      <c r="T1081" s="159">
        <v>575.49999999999989</v>
      </c>
      <c r="U1081" s="162">
        <f t="shared" si="376"/>
        <v>65.682015638575152</v>
      </c>
      <c r="V1081" s="244"/>
    </row>
    <row r="1082" spans="1:22" ht="13.5" customHeight="1" x14ac:dyDescent="0.2">
      <c r="A1082" s="157"/>
      <c r="B1082" s="146"/>
      <c r="C1082" s="688"/>
      <c r="D1082" s="153" t="s">
        <v>76</v>
      </c>
      <c r="E1082" s="159">
        <v>0.5</v>
      </c>
      <c r="F1082" s="159">
        <v>1.9</v>
      </c>
      <c r="G1082" s="159">
        <v>1.5</v>
      </c>
      <c r="H1082" s="159">
        <v>4.5</v>
      </c>
      <c r="I1082" s="159">
        <v>4.5999999999999996</v>
      </c>
      <c r="J1082" s="159">
        <v>2.6</v>
      </c>
      <c r="K1082" s="182">
        <v>6.6</v>
      </c>
      <c r="L1082" s="182">
        <v>3.5</v>
      </c>
      <c r="M1082" s="182">
        <v>4.3</v>
      </c>
      <c r="N1082" s="182">
        <v>4.9000000000000004</v>
      </c>
      <c r="O1082" s="182">
        <v>2.4</v>
      </c>
      <c r="P1082" s="182">
        <v>3.5</v>
      </c>
      <c r="Q1082" s="159">
        <f t="shared" si="389"/>
        <v>40.799999999999997</v>
      </c>
      <c r="R1082" s="159">
        <v>20</v>
      </c>
      <c r="S1082" s="252">
        <f t="shared" si="387"/>
        <v>204</v>
      </c>
      <c r="T1082" s="159">
        <v>57</v>
      </c>
      <c r="U1082" s="162">
        <f t="shared" si="376"/>
        <v>71.578947368421055</v>
      </c>
      <c r="V1082" s="244"/>
    </row>
    <row r="1083" spans="1:22" ht="13.5" customHeight="1" thickBot="1" x14ac:dyDescent="0.25">
      <c r="A1083" s="157"/>
      <c r="B1083" s="146"/>
      <c r="C1083" s="689"/>
      <c r="D1083" s="155" t="s">
        <v>77</v>
      </c>
      <c r="E1083" s="160">
        <v>0.9</v>
      </c>
      <c r="F1083" s="160">
        <v>2.5</v>
      </c>
      <c r="G1083" s="160">
        <v>2.2000000000000002</v>
      </c>
      <c r="H1083" s="160">
        <v>5.5</v>
      </c>
      <c r="I1083" s="160">
        <v>5.6</v>
      </c>
      <c r="J1083" s="160">
        <v>3.4</v>
      </c>
      <c r="K1083" s="183">
        <v>7.4</v>
      </c>
      <c r="L1083" s="183">
        <v>4.5</v>
      </c>
      <c r="M1083" s="183">
        <v>5</v>
      </c>
      <c r="N1083" s="183">
        <v>5.8</v>
      </c>
      <c r="O1083" s="183">
        <v>3.1</v>
      </c>
      <c r="P1083" s="183">
        <v>4.0999999999999996</v>
      </c>
      <c r="Q1083" s="160">
        <f t="shared" si="389"/>
        <v>50</v>
      </c>
      <c r="R1083" s="160">
        <v>42.7</v>
      </c>
      <c r="S1083" s="327">
        <f t="shared" si="387"/>
        <v>117.09601873536299</v>
      </c>
      <c r="T1083" s="160">
        <v>134.79999999999998</v>
      </c>
      <c r="U1083" s="168">
        <f t="shared" si="376"/>
        <v>37.091988130563806</v>
      </c>
      <c r="V1083" s="244"/>
    </row>
    <row r="1084" spans="1:22" ht="18.75" customHeight="1" x14ac:dyDescent="0.3">
      <c r="A1084" s="213" t="str">
        <f>$A$1</f>
        <v>５　令和３年度市町村別・月別観光入込客数</v>
      </c>
      <c r="T1084" s="339"/>
      <c r="U1084" s="245"/>
    </row>
    <row r="1085" spans="1:22" ht="13.5" customHeight="1" thickBot="1" x14ac:dyDescent="0.25">
      <c r="T1085" s="339"/>
      <c r="U1085" s="147" t="s">
        <v>301</v>
      </c>
      <c r="V1085" s="147"/>
    </row>
    <row r="1086" spans="1:22" ht="13.5" customHeight="1" thickBot="1" x14ac:dyDescent="0.25">
      <c r="A1086" s="148" t="s">
        <v>58</v>
      </c>
      <c r="B1086" s="148" t="s">
        <v>344</v>
      </c>
      <c r="C1086" s="148" t="s">
        <v>59</v>
      </c>
      <c r="D1086" s="149" t="s">
        <v>60</v>
      </c>
      <c r="E1086" s="150" t="s">
        <v>61</v>
      </c>
      <c r="F1086" s="150" t="s">
        <v>62</v>
      </c>
      <c r="G1086" s="150" t="s">
        <v>63</v>
      </c>
      <c r="H1086" s="150" t="s">
        <v>64</v>
      </c>
      <c r="I1086" s="150" t="s">
        <v>65</v>
      </c>
      <c r="J1086" s="150" t="s">
        <v>66</v>
      </c>
      <c r="K1086" s="150" t="s">
        <v>67</v>
      </c>
      <c r="L1086" s="150" t="s">
        <v>68</v>
      </c>
      <c r="M1086" s="150" t="s">
        <v>69</v>
      </c>
      <c r="N1086" s="150" t="s">
        <v>36</v>
      </c>
      <c r="O1086" s="150" t="s">
        <v>37</v>
      </c>
      <c r="P1086" s="150" t="s">
        <v>38</v>
      </c>
      <c r="Q1086" s="150" t="s">
        <v>345</v>
      </c>
      <c r="R1086" s="150" t="str">
        <f>$R$3</f>
        <v>R２年度</v>
      </c>
      <c r="S1086" s="326" t="s">
        <v>71</v>
      </c>
      <c r="T1086" s="150" t="str">
        <f>'2頁'!$T$3</f>
        <v>R元年度</v>
      </c>
      <c r="U1086" s="370" t="s">
        <v>419</v>
      </c>
      <c r="V1086" s="243"/>
    </row>
    <row r="1087" spans="1:22" ht="13.5" customHeight="1" x14ac:dyDescent="0.2">
      <c r="A1087" s="157"/>
      <c r="B1087" s="146"/>
      <c r="C1087" s="687" t="s">
        <v>213</v>
      </c>
      <c r="D1087" s="151" t="s">
        <v>72</v>
      </c>
      <c r="E1087" s="158">
        <v>2.5</v>
      </c>
      <c r="F1087" s="158">
        <v>3.1</v>
      </c>
      <c r="G1087" s="158">
        <v>3.8</v>
      </c>
      <c r="H1087" s="158">
        <v>6.8</v>
      </c>
      <c r="I1087" s="158">
        <v>7.5</v>
      </c>
      <c r="J1087" s="158">
        <v>5.3</v>
      </c>
      <c r="K1087" s="186">
        <v>5</v>
      </c>
      <c r="L1087" s="186">
        <v>4.3</v>
      </c>
      <c r="M1087" s="186">
        <v>3.1</v>
      </c>
      <c r="N1087" s="186">
        <v>0.3</v>
      </c>
      <c r="O1087" s="186">
        <v>0.4</v>
      </c>
      <c r="P1087" s="186">
        <v>0.6</v>
      </c>
      <c r="Q1087" s="158">
        <f t="shared" ref="Q1087:Q1140" si="402">SUM(E1087:P1087)</f>
        <v>42.699999999999996</v>
      </c>
      <c r="R1087" s="158">
        <v>53.8</v>
      </c>
      <c r="S1087" s="332">
        <f t="shared" ref="S1087:S1138" si="403">IF(Q1087=0,"－",Q1087/R1087*100)</f>
        <v>79.368029739776944</v>
      </c>
      <c r="T1087" s="158">
        <v>166.19999999999996</v>
      </c>
      <c r="U1087" s="167">
        <f t="shared" si="376"/>
        <v>25.691937424789412</v>
      </c>
      <c r="V1087" s="245"/>
    </row>
    <row r="1088" spans="1:22" ht="13.5" customHeight="1" x14ac:dyDescent="0.2">
      <c r="A1088" s="157"/>
      <c r="B1088" s="161"/>
      <c r="C1088" s="688"/>
      <c r="D1088" s="153" t="s">
        <v>73</v>
      </c>
      <c r="E1088" s="159">
        <v>0.2</v>
      </c>
      <c r="F1088" s="159">
        <v>0.4</v>
      </c>
      <c r="G1088" s="159">
        <v>0.6</v>
      </c>
      <c r="H1088" s="159">
        <v>1.5</v>
      </c>
      <c r="I1088" s="159">
        <v>1.6</v>
      </c>
      <c r="J1088" s="159">
        <v>1</v>
      </c>
      <c r="K1088" s="182">
        <v>0.4</v>
      </c>
      <c r="L1088" s="182">
        <v>0.2</v>
      </c>
      <c r="M1088" s="182">
        <v>0.2</v>
      </c>
      <c r="N1088" s="182">
        <v>0.1</v>
      </c>
      <c r="O1088" s="182">
        <v>0.1</v>
      </c>
      <c r="P1088" s="182">
        <v>0.1</v>
      </c>
      <c r="Q1088" s="159">
        <f t="shared" si="402"/>
        <v>6.4</v>
      </c>
      <c r="R1088" s="159">
        <v>19</v>
      </c>
      <c r="S1088" s="331">
        <f t="shared" si="403"/>
        <v>33.684210526315788</v>
      </c>
      <c r="T1088" s="159">
        <v>117.00000000000001</v>
      </c>
      <c r="U1088" s="162">
        <f t="shared" si="376"/>
        <v>5.4700854700854693</v>
      </c>
      <c r="V1088" s="245"/>
    </row>
    <row r="1089" spans="1:22" ht="13.5" customHeight="1" x14ac:dyDescent="0.2">
      <c r="A1089" s="157" t="s">
        <v>358</v>
      </c>
      <c r="B1089" s="161" t="s">
        <v>358</v>
      </c>
      <c r="C1089" s="688"/>
      <c r="D1089" s="153" t="s">
        <v>74</v>
      </c>
      <c r="E1089" s="159">
        <f t="shared" ref="E1089:P1089" si="404">+E1087-E1088</f>
        <v>2.2999999999999998</v>
      </c>
      <c r="F1089" s="159">
        <f t="shared" si="404"/>
        <v>2.7</v>
      </c>
      <c r="G1089" s="159">
        <f t="shared" si="404"/>
        <v>3.1999999999999997</v>
      </c>
      <c r="H1089" s="159">
        <f t="shared" si="404"/>
        <v>5.3</v>
      </c>
      <c r="I1089" s="159">
        <f t="shared" si="404"/>
        <v>5.9</v>
      </c>
      <c r="J1089" s="159">
        <f t="shared" si="404"/>
        <v>4.3</v>
      </c>
      <c r="K1089" s="182">
        <f t="shared" si="404"/>
        <v>4.5999999999999996</v>
      </c>
      <c r="L1089" s="182">
        <f t="shared" si="404"/>
        <v>4.0999999999999996</v>
      </c>
      <c r="M1089" s="182">
        <f t="shared" si="404"/>
        <v>2.9</v>
      </c>
      <c r="N1089" s="182">
        <f t="shared" si="404"/>
        <v>0.19999999999999998</v>
      </c>
      <c r="O1089" s="182">
        <f t="shared" si="404"/>
        <v>0.30000000000000004</v>
      </c>
      <c r="P1089" s="182">
        <f t="shared" si="404"/>
        <v>0.5</v>
      </c>
      <c r="Q1089" s="159">
        <f t="shared" si="402"/>
        <v>36.299999999999997</v>
      </c>
      <c r="R1089" s="159">
        <v>34.799999999999997</v>
      </c>
      <c r="S1089" s="331">
        <f t="shared" si="403"/>
        <v>104.31034482758621</v>
      </c>
      <c r="T1089" s="159">
        <v>49.199999999999996</v>
      </c>
      <c r="U1089" s="162">
        <f t="shared" si="376"/>
        <v>73.780487804878049</v>
      </c>
      <c r="V1089" s="245"/>
    </row>
    <row r="1090" spans="1:22" ht="13.5" customHeight="1" x14ac:dyDescent="0.2">
      <c r="A1090" s="157"/>
      <c r="B1090" s="161"/>
      <c r="C1090" s="688"/>
      <c r="D1090" s="153" t="s">
        <v>75</v>
      </c>
      <c r="E1090" s="159">
        <f t="shared" ref="E1090:P1090" si="405">+E1087-E1091</f>
        <v>2.5</v>
      </c>
      <c r="F1090" s="159">
        <f t="shared" si="405"/>
        <v>3.1</v>
      </c>
      <c r="G1090" s="159">
        <f t="shared" si="405"/>
        <v>3.8</v>
      </c>
      <c r="H1090" s="159">
        <f t="shared" si="405"/>
        <v>6.8</v>
      </c>
      <c r="I1090" s="159">
        <f t="shared" si="405"/>
        <v>7.5</v>
      </c>
      <c r="J1090" s="159">
        <f t="shared" si="405"/>
        <v>5.3</v>
      </c>
      <c r="K1090" s="182">
        <f t="shared" si="405"/>
        <v>5</v>
      </c>
      <c r="L1090" s="182">
        <f t="shared" si="405"/>
        <v>4.3</v>
      </c>
      <c r="M1090" s="182">
        <f t="shared" si="405"/>
        <v>3.1</v>
      </c>
      <c r="N1090" s="182">
        <f t="shared" si="405"/>
        <v>0.3</v>
      </c>
      <c r="O1090" s="182">
        <f t="shared" si="405"/>
        <v>0.4</v>
      </c>
      <c r="P1090" s="182">
        <f t="shared" si="405"/>
        <v>0.6</v>
      </c>
      <c r="Q1090" s="159">
        <f t="shared" si="402"/>
        <v>42.699999999999996</v>
      </c>
      <c r="R1090" s="159">
        <v>53.8</v>
      </c>
      <c r="S1090" s="331">
        <f t="shared" si="403"/>
        <v>79.368029739776944</v>
      </c>
      <c r="T1090" s="159">
        <v>166.19999999999996</v>
      </c>
      <c r="U1090" s="162">
        <f t="shared" si="376"/>
        <v>25.691937424789412</v>
      </c>
      <c r="V1090" s="245"/>
    </row>
    <row r="1091" spans="1:22" ht="13.5" customHeight="1" x14ac:dyDescent="0.2">
      <c r="A1091" s="157"/>
      <c r="B1091" s="161"/>
      <c r="C1091" s="688"/>
      <c r="D1091" s="153" t="s">
        <v>76</v>
      </c>
      <c r="E1091" s="159">
        <v>0</v>
      </c>
      <c r="F1091" s="159">
        <v>0</v>
      </c>
      <c r="G1091" s="159">
        <v>0</v>
      </c>
      <c r="H1091" s="159">
        <v>0</v>
      </c>
      <c r="I1091" s="159">
        <v>0</v>
      </c>
      <c r="J1091" s="159">
        <v>0</v>
      </c>
      <c r="K1091" s="182">
        <v>0</v>
      </c>
      <c r="L1091" s="182">
        <v>0</v>
      </c>
      <c r="M1091" s="182">
        <v>0</v>
      </c>
      <c r="N1091" s="182">
        <v>0</v>
      </c>
      <c r="O1091" s="182">
        <v>0</v>
      </c>
      <c r="P1091" s="182">
        <v>0</v>
      </c>
      <c r="Q1091" s="159">
        <f t="shared" si="402"/>
        <v>0</v>
      </c>
      <c r="R1091" s="159">
        <v>0</v>
      </c>
      <c r="S1091" s="331" t="str">
        <f t="shared" si="403"/>
        <v>－</v>
      </c>
      <c r="T1091" s="159">
        <v>0</v>
      </c>
      <c r="U1091" s="162" t="str">
        <f t="shared" si="376"/>
        <v>－</v>
      </c>
      <c r="V1091" s="245"/>
    </row>
    <row r="1092" spans="1:22" ht="13.5" customHeight="1" thickBot="1" x14ac:dyDescent="0.25">
      <c r="A1092" s="157"/>
      <c r="B1092" s="161"/>
      <c r="C1092" s="689"/>
      <c r="D1092" s="155" t="s">
        <v>77</v>
      </c>
      <c r="E1092" s="160">
        <v>0</v>
      </c>
      <c r="F1092" s="160">
        <v>0</v>
      </c>
      <c r="G1092" s="160">
        <v>0</v>
      </c>
      <c r="H1092" s="160">
        <v>0</v>
      </c>
      <c r="I1092" s="160">
        <v>0</v>
      </c>
      <c r="J1092" s="160">
        <v>0</v>
      </c>
      <c r="K1092" s="183">
        <v>0</v>
      </c>
      <c r="L1092" s="183">
        <v>0</v>
      </c>
      <c r="M1092" s="183">
        <v>0</v>
      </c>
      <c r="N1092" s="183">
        <v>0</v>
      </c>
      <c r="O1092" s="183">
        <v>0</v>
      </c>
      <c r="P1092" s="183">
        <v>0</v>
      </c>
      <c r="Q1092" s="160">
        <f t="shared" si="402"/>
        <v>0</v>
      </c>
      <c r="R1092" s="160">
        <v>0</v>
      </c>
      <c r="S1092" s="333" t="str">
        <f t="shared" si="403"/>
        <v>－</v>
      </c>
      <c r="T1092" s="160">
        <v>0</v>
      </c>
      <c r="U1092" s="168" t="str">
        <f t="shared" si="376"/>
        <v>－</v>
      </c>
      <c r="V1092" s="245"/>
    </row>
    <row r="1093" spans="1:22" ht="13.5" customHeight="1" x14ac:dyDescent="0.2">
      <c r="A1093" s="157"/>
      <c r="B1093" s="161"/>
      <c r="C1093" s="687" t="s">
        <v>214</v>
      </c>
      <c r="D1093" s="151" t="s">
        <v>72</v>
      </c>
      <c r="E1093" s="158">
        <v>2</v>
      </c>
      <c r="F1093" s="158">
        <v>16.3</v>
      </c>
      <c r="G1093" s="158">
        <v>13.5</v>
      </c>
      <c r="H1093" s="158">
        <v>19.2</v>
      </c>
      <c r="I1093" s="158">
        <v>26.1</v>
      </c>
      <c r="J1093" s="152">
        <v>17.8</v>
      </c>
      <c r="K1093" s="186">
        <v>17</v>
      </c>
      <c r="L1093" s="186">
        <v>12.8</v>
      </c>
      <c r="M1093" s="186">
        <v>3.5</v>
      </c>
      <c r="N1093" s="186">
        <v>13.4</v>
      </c>
      <c r="O1093" s="186">
        <v>12.4</v>
      </c>
      <c r="P1093" s="186">
        <v>6.6</v>
      </c>
      <c r="Q1093" s="158">
        <f t="shared" si="402"/>
        <v>160.6</v>
      </c>
      <c r="R1093" s="158">
        <v>151</v>
      </c>
      <c r="S1093" s="332">
        <f t="shared" si="403"/>
        <v>106.35761589403974</v>
      </c>
      <c r="T1093" s="158">
        <v>172.09999999999997</v>
      </c>
      <c r="U1093" s="167">
        <f t="shared" ref="U1093:U1156" si="406">IF(Q1093=0,"－",Q1093/T1093*100)</f>
        <v>93.317838466008155</v>
      </c>
      <c r="V1093" s="245"/>
    </row>
    <row r="1094" spans="1:22" ht="13.5" customHeight="1" x14ac:dyDescent="0.2">
      <c r="A1094" s="157"/>
      <c r="B1094" s="161"/>
      <c r="C1094" s="688"/>
      <c r="D1094" s="153" t="s">
        <v>73</v>
      </c>
      <c r="E1094" s="159">
        <v>0</v>
      </c>
      <c r="F1094" s="159">
        <v>0</v>
      </c>
      <c r="G1094" s="159">
        <v>0</v>
      </c>
      <c r="H1094" s="159">
        <v>0.1</v>
      </c>
      <c r="I1094" s="159">
        <v>0.1</v>
      </c>
      <c r="J1094" s="159">
        <v>0</v>
      </c>
      <c r="K1094" s="182">
        <v>0</v>
      </c>
      <c r="L1094" s="182">
        <v>0</v>
      </c>
      <c r="M1094" s="182">
        <v>0</v>
      </c>
      <c r="N1094" s="182">
        <v>0</v>
      </c>
      <c r="O1094" s="182">
        <v>0</v>
      </c>
      <c r="P1094" s="182">
        <v>0</v>
      </c>
      <c r="Q1094" s="159">
        <f t="shared" si="402"/>
        <v>0.2</v>
      </c>
      <c r="R1094" s="159">
        <v>0.7</v>
      </c>
      <c r="S1094" s="331">
        <f t="shared" si="403"/>
        <v>28.571428571428577</v>
      </c>
      <c r="T1094" s="159">
        <v>4</v>
      </c>
      <c r="U1094" s="162">
        <f t="shared" si="406"/>
        <v>5</v>
      </c>
      <c r="V1094" s="245"/>
    </row>
    <row r="1095" spans="1:22" ht="13.5" customHeight="1" x14ac:dyDescent="0.2">
      <c r="A1095" s="157"/>
      <c r="B1095" s="161"/>
      <c r="C1095" s="688"/>
      <c r="D1095" s="153" t="s">
        <v>74</v>
      </c>
      <c r="E1095" s="159">
        <f t="shared" ref="E1095:P1095" si="407">+E1093-E1094</f>
        <v>2</v>
      </c>
      <c r="F1095" s="159">
        <f t="shared" si="407"/>
        <v>16.3</v>
      </c>
      <c r="G1095" s="159">
        <f t="shared" si="407"/>
        <v>13.5</v>
      </c>
      <c r="H1095" s="159">
        <f t="shared" si="407"/>
        <v>19.099999999999998</v>
      </c>
      <c r="I1095" s="159">
        <f t="shared" si="407"/>
        <v>26</v>
      </c>
      <c r="J1095" s="159">
        <f t="shared" si="407"/>
        <v>17.8</v>
      </c>
      <c r="K1095" s="182">
        <f t="shared" si="407"/>
        <v>17</v>
      </c>
      <c r="L1095" s="182">
        <f t="shared" si="407"/>
        <v>12.8</v>
      </c>
      <c r="M1095" s="182">
        <f t="shared" si="407"/>
        <v>3.5</v>
      </c>
      <c r="N1095" s="182">
        <f t="shared" si="407"/>
        <v>13.4</v>
      </c>
      <c r="O1095" s="182">
        <f t="shared" si="407"/>
        <v>12.4</v>
      </c>
      <c r="P1095" s="182">
        <f t="shared" si="407"/>
        <v>6.6</v>
      </c>
      <c r="Q1095" s="159">
        <f t="shared" si="402"/>
        <v>160.4</v>
      </c>
      <c r="R1095" s="159">
        <v>150.30000000000001</v>
      </c>
      <c r="S1095" s="331">
        <f t="shared" si="403"/>
        <v>106.71989354624085</v>
      </c>
      <c r="T1095" s="159">
        <v>168.10000000000002</v>
      </c>
      <c r="U1095" s="162">
        <f t="shared" si="406"/>
        <v>95.419393218322412</v>
      </c>
      <c r="V1095" s="245"/>
    </row>
    <row r="1096" spans="1:22" ht="13.5" customHeight="1" x14ac:dyDescent="0.2">
      <c r="A1096" s="157"/>
      <c r="B1096" s="161"/>
      <c r="C1096" s="688"/>
      <c r="D1096" s="153" t="s">
        <v>75</v>
      </c>
      <c r="E1096" s="159">
        <f t="shared" ref="E1096:P1096" si="408">+E1093-E1097</f>
        <v>2</v>
      </c>
      <c r="F1096" s="159">
        <f t="shared" si="408"/>
        <v>16.2</v>
      </c>
      <c r="G1096" s="159">
        <f t="shared" si="408"/>
        <v>13.5</v>
      </c>
      <c r="H1096" s="159">
        <f t="shared" si="408"/>
        <v>19</v>
      </c>
      <c r="I1096" s="159">
        <f t="shared" si="408"/>
        <v>25.8</v>
      </c>
      <c r="J1096" s="159">
        <f t="shared" si="408"/>
        <v>17.7</v>
      </c>
      <c r="K1096" s="182">
        <f t="shared" si="408"/>
        <v>16.8</v>
      </c>
      <c r="L1096" s="182">
        <f t="shared" si="408"/>
        <v>12.600000000000001</v>
      </c>
      <c r="M1096" s="182">
        <f t="shared" si="408"/>
        <v>3.4</v>
      </c>
      <c r="N1096" s="182">
        <f t="shared" si="408"/>
        <v>13.3</v>
      </c>
      <c r="O1096" s="182">
        <f t="shared" si="408"/>
        <v>12.4</v>
      </c>
      <c r="P1096" s="182">
        <f t="shared" si="408"/>
        <v>6.5</v>
      </c>
      <c r="Q1096" s="159">
        <f t="shared" si="402"/>
        <v>159.20000000000002</v>
      </c>
      <c r="R1096" s="159">
        <v>149.69999999999999</v>
      </c>
      <c r="S1096" s="331">
        <f t="shared" si="403"/>
        <v>106.34602538410157</v>
      </c>
      <c r="T1096" s="159">
        <v>167.70000000000002</v>
      </c>
      <c r="U1096" s="162">
        <f t="shared" si="406"/>
        <v>94.931425163983306</v>
      </c>
      <c r="V1096" s="245"/>
    </row>
    <row r="1097" spans="1:22" ht="13.5" customHeight="1" x14ac:dyDescent="0.2">
      <c r="A1097" s="157"/>
      <c r="B1097" s="161"/>
      <c r="C1097" s="688"/>
      <c r="D1097" s="153" t="s">
        <v>76</v>
      </c>
      <c r="E1097" s="159">
        <v>0</v>
      </c>
      <c r="F1097" s="154">
        <v>0.1</v>
      </c>
      <c r="G1097" s="154">
        <v>0</v>
      </c>
      <c r="H1097" s="154">
        <v>0.2</v>
      </c>
      <c r="I1097" s="154">
        <v>0.3</v>
      </c>
      <c r="J1097" s="154">
        <v>0.1</v>
      </c>
      <c r="K1097" s="182">
        <v>0.2</v>
      </c>
      <c r="L1097" s="182">
        <v>0.2</v>
      </c>
      <c r="M1097" s="182">
        <v>0.1</v>
      </c>
      <c r="N1097" s="182">
        <v>0.1</v>
      </c>
      <c r="O1097" s="182">
        <v>0</v>
      </c>
      <c r="P1097" s="182">
        <v>0.1</v>
      </c>
      <c r="Q1097" s="159">
        <f t="shared" si="402"/>
        <v>1.4000000000000004</v>
      </c>
      <c r="R1097" s="159">
        <v>1.3000000000000003</v>
      </c>
      <c r="S1097" s="331">
        <f t="shared" si="403"/>
        <v>107.69230769230769</v>
      </c>
      <c r="T1097" s="159">
        <v>4.4000000000000004</v>
      </c>
      <c r="U1097" s="162">
        <f t="shared" si="406"/>
        <v>31.818181818181824</v>
      </c>
      <c r="V1097" s="245"/>
    </row>
    <row r="1098" spans="1:22" ht="13.5" customHeight="1" thickBot="1" x14ac:dyDescent="0.25">
      <c r="A1098" s="157"/>
      <c r="B1098" s="146"/>
      <c r="C1098" s="689"/>
      <c r="D1098" s="155" t="s">
        <v>77</v>
      </c>
      <c r="E1098" s="159">
        <v>0</v>
      </c>
      <c r="F1098" s="154">
        <v>0.1</v>
      </c>
      <c r="G1098" s="154">
        <v>0</v>
      </c>
      <c r="H1098" s="154">
        <v>0.4</v>
      </c>
      <c r="I1098" s="154">
        <v>0.4</v>
      </c>
      <c r="J1098" s="154">
        <v>0.1</v>
      </c>
      <c r="K1098" s="183">
        <v>0.2</v>
      </c>
      <c r="L1098" s="183">
        <v>0.2</v>
      </c>
      <c r="M1098" s="183">
        <v>0.3</v>
      </c>
      <c r="N1098" s="183">
        <v>0.1</v>
      </c>
      <c r="O1098" s="183">
        <v>0</v>
      </c>
      <c r="P1098" s="183">
        <v>0.1</v>
      </c>
      <c r="Q1098" s="160">
        <f t="shared" si="402"/>
        <v>1.9000000000000001</v>
      </c>
      <c r="R1098" s="160">
        <v>2.0000000000000004</v>
      </c>
      <c r="S1098" s="333">
        <f t="shared" si="403"/>
        <v>94.999999999999986</v>
      </c>
      <c r="T1098" s="160">
        <v>6</v>
      </c>
      <c r="U1098" s="168">
        <f t="shared" si="406"/>
        <v>31.666666666666671</v>
      </c>
      <c r="V1098" s="245"/>
    </row>
    <row r="1099" spans="1:22" ht="13.5" customHeight="1" x14ac:dyDescent="0.2">
      <c r="A1099" s="157"/>
      <c r="B1099" s="146"/>
      <c r="C1099" s="687" t="s">
        <v>388</v>
      </c>
      <c r="D1099" s="151" t="s">
        <v>72</v>
      </c>
      <c r="E1099" s="158">
        <v>55.4</v>
      </c>
      <c r="F1099" s="158">
        <v>96.9</v>
      </c>
      <c r="G1099" s="158">
        <v>78.2</v>
      </c>
      <c r="H1099" s="158">
        <v>107.2</v>
      </c>
      <c r="I1099" s="158">
        <v>117.6</v>
      </c>
      <c r="J1099" s="158">
        <v>84.3</v>
      </c>
      <c r="K1099" s="186">
        <v>81.099999999999994</v>
      </c>
      <c r="L1099" s="186">
        <v>39.9</v>
      </c>
      <c r="M1099" s="186">
        <v>12.3</v>
      </c>
      <c r="N1099" s="186">
        <v>6.6</v>
      </c>
      <c r="O1099" s="186">
        <v>9.9</v>
      </c>
      <c r="P1099" s="186">
        <v>16.399999999999999</v>
      </c>
      <c r="Q1099" s="158">
        <f t="shared" si="402"/>
        <v>705.79999999999984</v>
      </c>
      <c r="R1099" s="158">
        <v>655.9</v>
      </c>
      <c r="S1099" s="332">
        <f t="shared" si="403"/>
        <v>107.6078670529044</v>
      </c>
      <c r="T1099" s="158">
        <v>957.90000000000009</v>
      </c>
      <c r="U1099" s="167">
        <f t="shared" si="406"/>
        <v>73.682012736193741</v>
      </c>
      <c r="V1099" s="245"/>
    </row>
    <row r="1100" spans="1:22" ht="13.5" customHeight="1" x14ac:dyDescent="0.2">
      <c r="A1100" s="157"/>
      <c r="B1100" s="146"/>
      <c r="C1100" s="688"/>
      <c r="D1100" s="153" t="s">
        <v>73</v>
      </c>
      <c r="E1100" s="159">
        <v>11.1</v>
      </c>
      <c r="F1100" s="159">
        <v>19.399999999999999</v>
      </c>
      <c r="G1100" s="159">
        <v>15.6</v>
      </c>
      <c r="H1100" s="159">
        <v>21.4</v>
      </c>
      <c r="I1100" s="159">
        <v>23.5</v>
      </c>
      <c r="J1100" s="159">
        <v>16.899999999999999</v>
      </c>
      <c r="K1100" s="182">
        <v>16.2</v>
      </c>
      <c r="L1100" s="182">
        <v>8</v>
      </c>
      <c r="M1100" s="182">
        <v>2.5</v>
      </c>
      <c r="N1100" s="182">
        <v>1.3</v>
      </c>
      <c r="O1100" s="182">
        <v>2</v>
      </c>
      <c r="P1100" s="182">
        <v>3.3</v>
      </c>
      <c r="Q1100" s="159">
        <f t="shared" si="402"/>
        <v>141.20000000000005</v>
      </c>
      <c r="R1100" s="159">
        <v>131.19999999999999</v>
      </c>
      <c r="S1100" s="331">
        <f t="shared" si="403"/>
        <v>107.62195121951224</v>
      </c>
      <c r="T1100" s="159">
        <v>191.1</v>
      </c>
      <c r="U1100" s="162">
        <f t="shared" si="406"/>
        <v>73.888016745159618</v>
      </c>
      <c r="V1100" s="245"/>
    </row>
    <row r="1101" spans="1:22" ht="13.5" customHeight="1" x14ac:dyDescent="0.2">
      <c r="A1101" s="157"/>
      <c r="B1101" s="146"/>
      <c r="C1101" s="688"/>
      <c r="D1101" s="153" t="s">
        <v>74</v>
      </c>
      <c r="E1101" s="159">
        <f t="shared" ref="E1101:P1101" si="409">+E1099-E1100</f>
        <v>44.3</v>
      </c>
      <c r="F1101" s="159">
        <f t="shared" si="409"/>
        <v>77.5</v>
      </c>
      <c r="G1101" s="159">
        <f t="shared" si="409"/>
        <v>62.6</v>
      </c>
      <c r="H1101" s="159">
        <f t="shared" si="409"/>
        <v>85.800000000000011</v>
      </c>
      <c r="I1101" s="159">
        <f t="shared" si="409"/>
        <v>94.1</v>
      </c>
      <c r="J1101" s="159">
        <f t="shared" si="409"/>
        <v>67.400000000000006</v>
      </c>
      <c r="K1101" s="182">
        <f t="shared" si="409"/>
        <v>64.899999999999991</v>
      </c>
      <c r="L1101" s="182">
        <f t="shared" si="409"/>
        <v>31.9</v>
      </c>
      <c r="M1101" s="182">
        <f t="shared" si="409"/>
        <v>9.8000000000000007</v>
      </c>
      <c r="N1101" s="182">
        <f t="shared" si="409"/>
        <v>5.3</v>
      </c>
      <c r="O1101" s="182">
        <f t="shared" si="409"/>
        <v>7.9</v>
      </c>
      <c r="P1101" s="182">
        <f t="shared" si="409"/>
        <v>13.099999999999998</v>
      </c>
      <c r="Q1101" s="159">
        <f t="shared" si="402"/>
        <v>564.59999999999991</v>
      </c>
      <c r="R1101" s="159">
        <v>524.69999999999993</v>
      </c>
      <c r="S1101" s="331">
        <f t="shared" si="403"/>
        <v>107.60434534019439</v>
      </c>
      <c r="T1101" s="159">
        <v>766.8</v>
      </c>
      <c r="U1101" s="162">
        <f t="shared" si="406"/>
        <v>73.630672926447573</v>
      </c>
      <c r="V1101" s="245"/>
    </row>
    <row r="1102" spans="1:22" ht="13.5" customHeight="1" x14ac:dyDescent="0.2">
      <c r="A1102" s="157"/>
      <c r="B1102" s="146"/>
      <c r="C1102" s="688"/>
      <c r="D1102" s="153" t="s">
        <v>75</v>
      </c>
      <c r="E1102" s="159">
        <f t="shared" ref="E1102:P1102" si="410">+E1099-E1103</f>
        <v>55</v>
      </c>
      <c r="F1102" s="159">
        <f t="shared" si="410"/>
        <v>95.100000000000009</v>
      </c>
      <c r="G1102" s="159">
        <f t="shared" si="410"/>
        <v>76.600000000000009</v>
      </c>
      <c r="H1102" s="159">
        <f t="shared" si="410"/>
        <v>103.9</v>
      </c>
      <c r="I1102" s="159">
        <f t="shared" si="410"/>
        <v>112.39999999999999</v>
      </c>
      <c r="J1102" s="159">
        <f t="shared" si="410"/>
        <v>82.8</v>
      </c>
      <c r="K1102" s="182">
        <f t="shared" si="410"/>
        <v>79.399999999999991</v>
      </c>
      <c r="L1102" s="182">
        <f t="shared" si="410"/>
        <v>39.199999999999996</v>
      </c>
      <c r="M1102" s="182">
        <f t="shared" si="410"/>
        <v>11.9</v>
      </c>
      <c r="N1102" s="182">
        <f t="shared" si="410"/>
        <v>5.8</v>
      </c>
      <c r="O1102" s="182">
        <f t="shared" si="410"/>
        <v>9</v>
      </c>
      <c r="P1102" s="182">
        <f t="shared" si="410"/>
        <v>15.2</v>
      </c>
      <c r="Q1102" s="159">
        <f t="shared" si="402"/>
        <v>686.3</v>
      </c>
      <c r="R1102" s="159">
        <v>647.5</v>
      </c>
      <c r="S1102" s="331">
        <f t="shared" si="403"/>
        <v>105.99227799227799</v>
      </c>
      <c r="T1102" s="159">
        <v>945.7</v>
      </c>
      <c r="U1102" s="162">
        <f t="shared" si="406"/>
        <v>72.570582637199948</v>
      </c>
      <c r="V1102" s="245"/>
    </row>
    <row r="1103" spans="1:22" ht="13.5" customHeight="1" x14ac:dyDescent="0.2">
      <c r="A1103" s="157"/>
      <c r="B1103" s="146"/>
      <c r="C1103" s="688"/>
      <c r="D1103" s="153" t="s">
        <v>76</v>
      </c>
      <c r="E1103" s="159">
        <v>0.4</v>
      </c>
      <c r="F1103" s="159">
        <v>1.8</v>
      </c>
      <c r="G1103" s="159">
        <v>1.6</v>
      </c>
      <c r="H1103" s="159">
        <v>3.3</v>
      </c>
      <c r="I1103" s="159">
        <v>5.2</v>
      </c>
      <c r="J1103" s="159">
        <v>1.5</v>
      </c>
      <c r="K1103" s="182">
        <v>1.7</v>
      </c>
      <c r="L1103" s="182">
        <v>0.7</v>
      </c>
      <c r="M1103" s="182">
        <v>0.4</v>
      </c>
      <c r="N1103" s="182">
        <v>0.8</v>
      </c>
      <c r="O1103" s="182">
        <v>0.9</v>
      </c>
      <c r="P1103" s="182">
        <v>1.2</v>
      </c>
      <c r="Q1103" s="159">
        <f t="shared" si="402"/>
        <v>19.499999999999996</v>
      </c>
      <c r="R1103" s="159">
        <v>8.4</v>
      </c>
      <c r="S1103" s="331">
        <f>IF(Q1103*R1103=0,"－",Q1103/R1103*100)</f>
        <v>232.14285714285708</v>
      </c>
      <c r="T1103" s="159">
        <v>12.200000000000003</v>
      </c>
      <c r="U1103" s="162">
        <f t="shared" si="406"/>
        <v>159.83606557377044</v>
      </c>
      <c r="V1103" s="245"/>
    </row>
    <row r="1104" spans="1:22" ht="13.5" customHeight="1" thickBot="1" x14ac:dyDescent="0.25">
      <c r="A1104" s="157"/>
      <c r="B1104" s="146"/>
      <c r="C1104" s="689"/>
      <c r="D1104" s="155" t="s">
        <v>77</v>
      </c>
      <c r="E1104" s="159">
        <v>0.4</v>
      </c>
      <c r="F1104" s="159">
        <v>1.8</v>
      </c>
      <c r="G1104" s="159">
        <v>1.6</v>
      </c>
      <c r="H1104" s="159">
        <v>3.3</v>
      </c>
      <c r="I1104" s="159">
        <v>5.2</v>
      </c>
      <c r="J1104" s="159">
        <v>1.5</v>
      </c>
      <c r="K1104" s="183">
        <v>1.7</v>
      </c>
      <c r="L1104" s="183">
        <v>0.7</v>
      </c>
      <c r="M1104" s="183">
        <v>0.4</v>
      </c>
      <c r="N1104" s="183">
        <v>0.8</v>
      </c>
      <c r="O1104" s="183">
        <v>0.9</v>
      </c>
      <c r="P1104" s="183">
        <v>1.2</v>
      </c>
      <c r="Q1104" s="160">
        <f t="shared" si="402"/>
        <v>19.499999999999996</v>
      </c>
      <c r="R1104" s="160">
        <v>8.4</v>
      </c>
      <c r="S1104" s="333">
        <f>IF(Q1104*R1104=0,"－",Q1104/R1104*100)</f>
        <v>232.14285714285708</v>
      </c>
      <c r="T1104" s="160">
        <v>12.200000000000003</v>
      </c>
      <c r="U1104" s="168">
        <f t="shared" si="406"/>
        <v>159.83606557377044</v>
      </c>
      <c r="V1104" s="245"/>
    </row>
    <row r="1105" spans="1:22" ht="13.5" customHeight="1" x14ac:dyDescent="0.2">
      <c r="A1105" s="157"/>
      <c r="B1105" s="146"/>
      <c r="C1105" s="687" t="s">
        <v>215</v>
      </c>
      <c r="D1105" s="151" t="s">
        <v>72</v>
      </c>
      <c r="E1105" s="158">
        <v>4.7</v>
      </c>
      <c r="F1105" s="158">
        <v>11.6</v>
      </c>
      <c r="G1105" s="158">
        <v>8.8000000000000007</v>
      </c>
      <c r="H1105" s="158">
        <v>14.2</v>
      </c>
      <c r="I1105" s="158">
        <v>17.899999999999999</v>
      </c>
      <c r="J1105" s="158">
        <v>8.8000000000000007</v>
      </c>
      <c r="K1105" s="186">
        <v>12.2</v>
      </c>
      <c r="L1105" s="186">
        <v>5.0999999999999996</v>
      </c>
      <c r="M1105" s="186">
        <v>3</v>
      </c>
      <c r="N1105" s="186">
        <v>2.2000000000000002</v>
      </c>
      <c r="O1105" s="186">
        <v>2.4</v>
      </c>
      <c r="P1105" s="186">
        <v>3.2</v>
      </c>
      <c r="Q1105" s="158">
        <f t="shared" si="402"/>
        <v>94.100000000000009</v>
      </c>
      <c r="R1105" s="158">
        <v>31.700000000000003</v>
      </c>
      <c r="S1105" s="332">
        <f t="shared" si="403"/>
        <v>296.84542586750791</v>
      </c>
      <c r="T1105" s="158">
        <v>40.200000000000003</v>
      </c>
      <c r="U1105" s="167">
        <f t="shared" si="406"/>
        <v>234.07960199004972</v>
      </c>
      <c r="V1105" s="245"/>
    </row>
    <row r="1106" spans="1:22" ht="13.5" customHeight="1" x14ac:dyDescent="0.2">
      <c r="A1106" s="157"/>
      <c r="B1106" s="146"/>
      <c r="C1106" s="688"/>
      <c r="D1106" s="153" t="s">
        <v>73</v>
      </c>
      <c r="E1106" s="159">
        <v>0.1</v>
      </c>
      <c r="F1106" s="159">
        <v>0.3</v>
      </c>
      <c r="G1106" s="159">
        <v>0.2</v>
      </c>
      <c r="H1106" s="159">
        <v>0.4</v>
      </c>
      <c r="I1106" s="159">
        <v>0.5</v>
      </c>
      <c r="J1106" s="159">
        <v>0.2</v>
      </c>
      <c r="K1106" s="182">
        <v>0.3</v>
      </c>
      <c r="L1106" s="182">
        <v>0.1</v>
      </c>
      <c r="M1106" s="182">
        <v>0.1</v>
      </c>
      <c r="N1106" s="182">
        <v>0.1</v>
      </c>
      <c r="O1106" s="182">
        <v>0.1</v>
      </c>
      <c r="P1106" s="182">
        <v>0.1</v>
      </c>
      <c r="Q1106" s="159">
        <f t="shared" si="402"/>
        <v>2.5000000000000004</v>
      </c>
      <c r="R1106" s="159">
        <v>0.4</v>
      </c>
      <c r="S1106" s="331">
        <f t="shared" si="403"/>
        <v>625.00000000000011</v>
      </c>
      <c r="T1106" s="159">
        <v>1.7</v>
      </c>
      <c r="U1106" s="162">
        <f t="shared" si="406"/>
        <v>147.0588235294118</v>
      </c>
      <c r="V1106" s="245"/>
    </row>
    <row r="1107" spans="1:22" ht="13.5" customHeight="1" x14ac:dyDescent="0.2">
      <c r="A1107" s="157"/>
      <c r="B1107" s="146"/>
      <c r="C1107" s="688"/>
      <c r="D1107" s="153" t="s">
        <v>74</v>
      </c>
      <c r="E1107" s="159">
        <f t="shared" ref="E1107:P1107" si="411">+E1105-E1106</f>
        <v>4.6000000000000005</v>
      </c>
      <c r="F1107" s="159">
        <f t="shared" si="411"/>
        <v>11.299999999999999</v>
      </c>
      <c r="G1107" s="159">
        <f t="shared" si="411"/>
        <v>8.6000000000000014</v>
      </c>
      <c r="H1107" s="159">
        <f t="shared" si="411"/>
        <v>13.799999999999999</v>
      </c>
      <c r="I1107" s="159">
        <f t="shared" si="411"/>
        <v>17.399999999999999</v>
      </c>
      <c r="J1107" s="159">
        <f t="shared" si="411"/>
        <v>8.6000000000000014</v>
      </c>
      <c r="K1107" s="182">
        <f t="shared" si="411"/>
        <v>11.899999999999999</v>
      </c>
      <c r="L1107" s="182">
        <f t="shared" si="411"/>
        <v>5</v>
      </c>
      <c r="M1107" s="182">
        <f t="shared" si="411"/>
        <v>2.9</v>
      </c>
      <c r="N1107" s="182">
        <f t="shared" si="411"/>
        <v>2.1</v>
      </c>
      <c r="O1107" s="182">
        <f t="shared" si="411"/>
        <v>2.2999999999999998</v>
      </c>
      <c r="P1107" s="182">
        <f t="shared" si="411"/>
        <v>3.1</v>
      </c>
      <c r="Q1107" s="159">
        <f t="shared" si="402"/>
        <v>91.59999999999998</v>
      </c>
      <c r="R1107" s="159">
        <v>31.300000000000004</v>
      </c>
      <c r="S1107" s="331">
        <f t="shared" si="403"/>
        <v>292.65175718849832</v>
      </c>
      <c r="T1107" s="159">
        <v>38.5</v>
      </c>
      <c r="U1107" s="162">
        <f t="shared" si="406"/>
        <v>237.92207792207788</v>
      </c>
      <c r="V1107" s="245"/>
    </row>
    <row r="1108" spans="1:22" ht="13.5" customHeight="1" x14ac:dyDescent="0.2">
      <c r="A1108" s="157"/>
      <c r="B1108" s="146"/>
      <c r="C1108" s="688"/>
      <c r="D1108" s="153" t="s">
        <v>75</v>
      </c>
      <c r="E1108" s="159">
        <f t="shared" ref="E1108:P1108" si="412">+E1105-E1109</f>
        <v>4.4000000000000004</v>
      </c>
      <c r="F1108" s="159">
        <f t="shared" si="412"/>
        <v>10.4</v>
      </c>
      <c r="G1108" s="159">
        <f t="shared" si="412"/>
        <v>8.4</v>
      </c>
      <c r="H1108" s="159">
        <f t="shared" si="412"/>
        <v>11.399999999999999</v>
      </c>
      <c r="I1108" s="159">
        <f t="shared" si="412"/>
        <v>14.2</v>
      </c>
      <c r="J1108" s="159">
        <f t="shared" si="412"/>
        <v>8.8000000000000007</v>
      </c>
      <c r="K1108" s="182">
        <f t="shared" si="412"/>
        <v>11.5</v>
      </c>
      <c r="L1108" s="182">
        <f t="shared" si="412"/>
        <v>4.8999999999999995</v>
      </c>
      <c r="M1108" s="182">
        <f t="shared" si="412"/>
        <v>2.8</v>
      </c>
      <c r="N1108" s="182">
        <f t="shared" si="412"/>
        <v>2.1</v>
      </c>
      <c r="O1108" s="182">
        <f t="shared" si="412"/>
        <v>2.2999999999999998</v>
      </c>
      <c r="P1108" s="182">
        <f t="shared" si="412"/>
        <v>3</v>
      </c>
      <c r="Q1108" s="159">
        <f t="shared" si="402"/>
        <v>84.199999999999989</v>
      </c>
      <c r="R1108" s="159">
        <v>21.300000000000004</v>
      </c>
      <c r="S1108" s="331">
        <f t="shared" si="403"/>
        <v>395.30516431924872</v>
      </c>
      <c r="T1108" s="159">
        <v>30.000000000000004</v>
      </c>
      <c r="U1108" s="162">
        <f t="shared" si="406"/>
        <v>280.66666666666657</v>
      </c>
      <c r="V1108" s="245"/>
    </row>
    <row r="1109" spans="1:22" ht="13.5" customHeight="1" x14ac:dyDescent="0.2">
      <c r="A1109" s="157"/>
      <c r="B1109" s="146"/>
      <c r="C1109" s="688"/>
      <c r="D1109" s="153" t="s">
        <v>76</v>
      </c>
      <c r="E1109" s="159">
        <v>0.3</v>
      </c>
      <c r="F1109" s="159">
        <v>1.2</v>
      </c>
      <c r="G1109" s="159">
        <v>0.4</v>
      </c>
      <c r="H1109" s="159">
        <v>2.8</v>
      </c>
      <c r="I1109" s="159">
        <v>3.7</v>
      </c>
      <c r="J1109" s="159">
        <v>0</v>
      </c>
      <c r="K1109" s="182">
        <v>0.7</v>
      </c>
      <c r="L1109" s="182">
        <v>0.2</v>
      </c>
      <c r="M1109" s="182">
        <v>0.2</v>
      </c>
      <c r="N1109" s="182">
        <v>0.1</v>
      </c>
      <c r="O1109" s="182">
        <v>0.1</v>
      </c>
      <c r="P1109" s="182">
        <v>0.2</v>
      </c>
      <c r="Q1109" s="159">
        <f t="shared" si="402"/>
        <v>9.899999999999995</v>
      </c>
      <c r="R1109" s="159">
        <v>10.399999999999997</v>
      </c>
      <c r="S1109" s="331">
        <f t="shared" si="403"/>
        <v>95.192307692307679</v>
      </c>
      <c r="T1109" s="159">
        <v>10.199999999999998</v>
      </c>
      <c r="U1109" s="162">
        <f t="shared" si="406"/>
        <v>97.05882352941174</v>
      </c>
      <c r="V1109" s="245"/>
    </row>
    <row r="1110" spans="1:22" ht="13.5" customHeight="1" thickBot="1" x14ac:dyDescent="0.25">
      <c r="A1110" s="157"/>
      <c r="B1110" s="146"/>
      <c r="C1110" s="689"/>
      <c r="D1110" s="155" t="s">
        <v>77</v>
      </c>
      <c r="E1110" s="159">
        <v>0.3</v>
      </c>
      <c r="F1110" s="159">
        <v>1.2</v>
      </c>
      <c r="G1110" s="159">
        <v>0.4</v>
      </c>
      <c r="H1110" s="159">
        <v>2.8</v>
      </c>
      <c r="I1110" s="159">
        <v>3.7</v>
      </c>
      <c r="J1110" s="159">
        <v>0</v>
      </c>
      <c r="K1110" s="183">
        <v>0.7</v>
      </c>
      <c r="L1110" s="183">
        <v>0.2</v>
      </c>
      <c r="M1110" s="183">
        <v>0.2</v>
      </c>
      <c r="N1110" s="183">
        <v>0.1</v>
      </c>
      <c r="O1110" s="183">
        <v>0.1</v>
      </c>
      <c r="P1110" s="183">
        <v>0.2</v>
      </c>
      <c r="Q1110" s="160">
        <f t="shared" si="402"/>
        <v>9.899999999999995</v>
      </c>
      <c r="R1110" s="160">
        <v>10.399999999999997</v>
      </c>
      <c r="S1110" s="333">
        <f t="shared" si="403"/>
        <v>95.192307692307679</v>
      </c>
      <c r="T1110" s="160">
        <v>10.199999999999998</v>
      </c>
      <c r="U1110" s="168">
        <f t="shared" si="406"/>
        <v>97.05882352941174</v>
      </c>
      <c r="V1110" s="245"/>
    </row>
    <row r="1111" spans="1:22" ht="13.5" customHeight="1" x14ac:dyDescent="0.2">
      <c r="A1111" s="157"/>
      <c r="B1111" s="146"/>
      <c r="C1111" s="687" t="s">
        <v>216</v>
      </c>
      <c r="D1111" s="151" t="s">
        <v>72</v>
      </c>
      <c r="E1111" s="158">
        <v>2.5</v>
      </c>
      <c r="F1111" s="158">
        <v>3.7</v>
      </c>
      <c r="G1111" s="158">
        <v>3.4</v>
      </c>
      <c r="H1111" s="158">
        <v>4.8</v>
      </c>
      <c r="I1111" s="158">
        <v>5.5</v>
      </c>
      <c r="J1111" s="158">
        <v>3.5</v>
      </c>
      <c r="K1111" s="186">
        <v>4.5</v>
      </c>
      <c r="L1111" s="186">
        <v>4</v>
      </c>
      <c r="M1111" s="186">
        <v>3.1</v>
      </c>
      <c r="N1111" s="186">
        <v>3.5</v>
      </c>
      <c r="O1111" s="186">
        <v>2.2000000000000002</v>
      </c>
      <c r="P1111" s="186">
        <v>2.8</v>
      </c>
      <c r="Q1111" s="158">
        <f t="shared" si="402"/>
        <v>43.5</v>
      </c>
      <c r="R1111" s="158">
        <v>43.1</v>
      </c>
      <c r="S1111" s="332">
        <f t="shared" si="403"/>
        <v>100.92807424593968</v>
      </c>
      <c r="T1111" s="158">
        <v>74.900000000000006</v>
      </c>
      <c r="U1111" s="167">
        <f t="shared" si="406"/>
        <v>58.077436582109478</v>
      </c>
      <c r="V1111" s="245"/>
    </row>
    <row r="1112" spans="1:22" ht="13.5" customHeight="1" x14ac:dyDescent="0.2">
      <c r="A1112" s="157"/>
      <c r="B1112" s="146"/>
      <c r="C1112" s="688"/>
      <c r="D1112" s="153" t="s">
        <v>73</v>
      </c>
      <c r="E1112" s="159">
        <v>0.3</v>
      </c>
      <c r="F1112" s="159">
        <v>0.4</v>
      </c>
      <c r="G1112" s="159">
        <v>0.4</v>
      </c>
      <c r="H1112" s="159">
        <v>0.5</v>
      </c>
      <c r="I1112" s="159">
        <v>0.6</v>
      </c>
      <c r="J1112" s="159">
        <v>0.4</v>
      </c>
      <c r="K1112" s="182">
        <v>0.1</v>
      </c>
      <c r="L1112" s="182">
        <v>0.1</v>
      </c>
      <c r="M1112" s="182">
        <v>0.1</v>
      </c>
      <c r="N1112" s="182">
        <v>0.1</v>
      </c>
      <c r="O1112" s="182">
        <v>0.1</v>
      </c>
      <c r="P1112" s="182">
        <v>0.1</v>
      </c>
      <c r="Q1112" s="159">
        <f t="shared" si="402"/>
        <v>3.2000000000000006</v>
      </c>
      <c r="R1112" s="159">
        <v>3.1000000000000005</v>
      </c>
      <c r="S1112" s="331">
        <f t="shared" si="403"/>
        <v>103.2258064516129</v>
      </c>
      <c r="T1112" s="159">
        <v>6.6999999999999984</v>
      </c>
      <c r="U1112" s="162">
        <f t="shared" si="406"/>
        <v>47.76119402985077</v>
      </c>
      <c r="V1112" s="245"/>
    </row>
    <row r="1113" spans="1:22" ht="13.5" customHeight="1" x14ac:dyDescent="0.2">
      <c r="A1113" s="157"/>
      <c r="B1113" s="146"/>
      <c r="C1113" s="688"/>
      <c r="D1113" s="153" t="s">
        <v>74</v>
      </c>
      <c r="E1113" s="159">
        <f t="shared" ref="E1113:P1113" si="413">+E1111-E1112</f>
        <v>2.2000000000000002</v>
      </c>
      <c r="F1113" s="159">
        <f t="shared" si="413"/>
        <v>3.3000000000000003</v>
      </c>
      <c r="G1113" s="159">
        <f t="shared" si="413"/>
        <v>3</v>
      </c>
      <c r="H1113" s="159">
        <f t="shared" si="413"/>
        <v>4.3</v>
      </c>
      <c r="I1113" s="159">
        <f t="shared" si="413"/>
        <v>4.9000000000000004</v>
      </c>
      <c r="J1113" s="159">
        <f t="shared" si="413"/>
        <v>3.1</v>
      </c>
      <c r="K1113" s="182">
        <f t="shared" si="413"/>
        <v>4.4000000000000004</v>
      </c>
      <c r="L1113" s="182">
        <f t="shared" si="413"/>
        <v>3.9</v>
      </c>
      <c r="M1113" s="182">
        <f t="shared" si="413"/>
        <v>3</v>
      </c>
      <c r="N1113" s="182">
        <f t="shared" si="413"/>
        <v>3.4</v>
      </c>
      <c r="O1113" s="182">
        <f t="shared" si="413"/>
        <v>2.1</v>
      </c>
      <c r="P1113" s="182">
        <f t="shared" si="413"/>
        <v>2.6999999999999997</v>
      </c>
      <c r="Q1113" s="159">
        <f t="shared" si="402"/>
        <v>40.300000000000004</v>
      </c>
      <c r="R1113" s="159">
        <v>39.999999999999993</v>
      </c>
      <c r="S1113" s="331">
        <f t="shared" si="403"/>
        <v>100.75000000000003</v>
      </c>
      <c r="T1113" s="159">
        <v>68.2</v>
      </c>
      <c r="U1113" s="162">
        <f t="shared" si="406"/>
        <v>59.090909090909093</v>
      </c>
      <c r="V1113" s="245"/>
    </row>
    <row r="1114" spans="1:22" ht="13.5" customHeight="1" x14ac:dyDescent="0.2">
      <c r="A1114" s="157"/>
      <c r="B1114" s="146"/>
      <c r="C1114" s="688"/>
      <c r="D1114" s="153" t="s">
        <v>75</v>
      </c>
      <c r="E1114" s="159">
        <f t="shared" ref="E1114:P1114" si="414">+E1111-E1115</f>
        <v>1.9</v>
      </c>
      <c r="F1114" s="159">
        <f t="shared" si="414"/>
        <v>3</v>
      </c>
      <c r="G1114" s="159">
        <f t="shared" si="414"/>
        <v>2.5</v>
      </c>
      <c r="H1114" s="159">
        <f t="shared" si="414"/>
        <v>3.8</v>
      </c>
      <c r="I1114" s="159">
        <f t="shared" si="414"/>
        <v>4.5</v>
      </c>
      <c r="J1114" s="159">
        <f t="shared" si="414"/>
        <v>2.6</v>
      </c>
      <c r="K1114" s="182">
        <f t="shared" si="414"/>
        <v>4</v>
      </c>
      <c r="L1114" s="182">
        <f t="shared" si="414"/>
        <v>3.6</v>
      </c>
      <c r="M1114" s="182">
        <f t="shared" si="414"/>
        <v>2.8000000000000003</v>
      </c>
      <c r="N1114" s="182">
        <f t="shared" si="414"/>
        <v>3.2</v>
      </c>
      <c r="O1114" s="182">
        <f t="shared" si="414"/>
        <v>2</v>
      </c>
      <c r="P1114" s="182">
        <f t="shared" si="414"/>
        <v>2.5999999999999996</v>
      </c>
      <c r="Q1114" s="159">
        <f t="shared" si="402"/>
        <v>36.500000000000007</v>
      </c>
      <c r="R1114" s="159">
        <v>36</v>
      </c>
      <c r="S1114" s="331">
        <f t="shared" si="403"/>
        <v>101.3888888888889</v>
      </c>
      <c r="T1114" s="159">
        <v>65.7</v>
      </c>
      <c r="U1114" s="162">
        <f t="shared" si="406"/>
        <v>55.555555555555571</v>
      </c>
      <c r="V1114" s="245"/>
    </row>
    <row r="1115" spans="1:22" ht="13.5" customHeight="1" x14ac:dyDescent="0.2">
      <c r="A1115" s="157"/>
      <c r="B1115" s="146"/>
      <c r="C1115" s="688"/>
      <c r="D1115" s="153" t="s">
        <v>76</v>
      </c>
      <c r="E1115" s="159">
        <v>0.6</v>
      </c>
      <c r="F1115" s="159">
        <v>0.7</v>
      </c>
      <c r="G1115" s="159">
        <v>0.9</v>
      </c>
      <c r="H1115" s="159">
        <v>1</v>
      </c>
      <c r="I1115" s="159">
        <v>1</v>
      </c>
      <c r="J1115" s="159">
        <v>0.9</v>
      </c>
      <c r="K1115" s="182">
        <v>0.5</v>
      </c>
      <c r="L1115" s="182">
        <v>0.4</v>
      </c>
      <c r="M1115" s="182">
        <v>0.3</v>
      </c>
      <c r="N1115" s="182">
        <v>0.3</v>
      </c>
      <c r="O1115" s="182">
        <v>0.2</v>
      </c>
      <c r="P1115" s="182">
        <v>0.2</v>
      </c>
      <c r="Q1115" s="159">
        <f t="shared" si="402"/>
        <v>7</v>
      </c>
      <c r="R1115" s="159">
        <v>7.1</v>
      </c>
      <c r="S1115" s="331">
        <f t="shared" si="403"/>
        <v>98.591549295774655</v>
      </c>
      <c r="T1115" s="159">
        <v>9.2000000000000011</v>
      </c>
      <c r="U1115" s="162">
        <f t="shared" si="406"/>
        <v>76.086956521739125</v>
      </c>
      <c r="V1115" s="245"/>
    </row>
    <row r="1116" spans="1:22" ht="13.5" customHeight="1" thickBot="1" x14ac:dyDescent="0.25">
      <c r="A1116" s="157"/>
      <c r="B1116" s="146"/>
      <c r="C1116" s="689"/>
      <c r="D1116" s="155" t="s">
        <v>77</v>
      </c>
      <c r="E1116" s="160">
        <v>0.6</v>
      </c>
      <c r="F1116" s="160">
        <v>0.7</v>
      </c>
      <c r="G1116" s="160">
        <v>1</v>
      </c>
      <c r="H1116" s="160">
        <v>1</v>
      </c>
      <c r="I1116" s="160">
        <v>1</v>
      </c>
      <c r="J1116" s="160">
        <v>1</v>
      </c>
      <c r="K1116" s="183">
        <v>0.5</v>
      </c>
      <c r="L1116" s="183">
        <v>0.5</v>
      </c>
      <c r="M1116" s="183">
        <v>0.4</v>
      </c>
      <c r="N1116" s="183">
        <v>0.4</v>
      </c>
      <c r="O1116" s="183">
        <v>0.2</v>
      </c>
      <c r="P1116" s="183">
        <v>0.3</v>
      </c>
      <c r="Q1116" s="160">
        <f t="shared" si="402"/>
        <v>7.6000000000000005</v>
      </c>
      <c r="R1116" s="160">
        <v>7.9999999999999991</v>
      </c>
      <c r="S1116" s="333">
        <f t="shared" si="403"/>
        <v>95.000000000000014</v>
      </c>
      <c r="T1116" s="160">
        <v>10.200000000000001</v>
      </c>
      <c r="U1116" s="168">
        <f t="shared" si="406"/>
        <v>74.509803921568633</v>
      </c>
      <c r="V1116" s="245"/>
    </row>
    <row r="1117" spans="1:22" ht="13.5" customHeight="1" x14ac:dyDescent="0.2">
      <c r="A1117" s="157"/>
      <c r="B1117" s="146"/>
      <c r="C1117" s="687" t="s">
        <v>217</v>
      </c>
      <c r="D1117" s="151" t="s">
        <v>72</v>
      </c>
      <c r="E1117" s="158">
        <v>2.6</v>
      </c>
      <c r="F1117" s="158">
        <v>6.6</v>
      </c>
      <c r="G1117" s="158">
        <v>2.4</v>
      </c>
      <c r="H1117" s="158">
        <v>3.4</v>
      </c>
      <c r="I1117" s="158">
        <v>3.2</v>
      </c>
      <c r="J1117" s="158">
        <v>3.9</v>
      </c>
      <c r="K1117" s="186">
        <v>9.1</v>
      </c>
      <c r="L1117" s="186">
        <v>10.3</v>
      </c>
      <c r="M1117" s="186">
        <v>14.5</v>
      </c>
      <c r="N1117" s="186">
        <v>4.7</v>
      </c>
      <c r="O1117" s="186">
        <v>2.9</v>
      </c>
      <c r="P1117" s="186">
        <v>1.5</v>
      </c>
      <c r="Q1117" s="158">
        <f t="shared" si="402"/>
        <v>65.099999999999994</v>
      </c>
      <c r="R1117" s="158">
        <v>54</v>
      </c>
      <c r="S1117" s="332">
        <f t="shared" si="403"/>
        <v>120.55555555555554</v>
      </c>
      <c r="T1117" s="158">
        <v>144.9</v>
      </c>
      <c r="U1117" s="167">
        <f t="shared" si="406"/>
        <v>44.927536231884055</v>
      </c>
      <c r="V1117" s="245"/>
    </row>
    <row r="1118" spans="1:22" ht="13.5" customHeight="1" x14ac:dyDescent="0.2">
      <c r="A1118" s="157"/>
      <c r="B1118" s="146"/>
      <c r="C1118" s="688"/>
      <c r="D1118" s="153" t="s">
        <v>73</v>
      </c>
      <c r="E1118" s="159">
        <v>0.1</v>
      </c>
      <c r="F1118" s="159">
        <v>0.3</v>
      </c>
      <c r="G1118" s="159">
        <v>0.3</v>
      </c>
      <c r="H1118" s="159">
        <v>0.5</v>
      </c>
      <c r="I1118" s="159">
        <v>0.5</v>
      </c>
      <c r="J1118" s="159">
        <v>0.4</v>
      </c>
      <c r="K1118" s="182">
        <v>0.9</v>
      </c>
      <c r="L1118" s="182">
        <v>1</v>
      </c>
      <c r="M1118" s="182">
        <v>1.4</v>
      </c>
      <c r="N1118" s="182">
        <v>0.3</v>
      </c>
      <c r="O1118" s="182">
        <v>0.1</v>
      </c>
      <c r="P1118" s="182">
        <v>0.1</v>
      </c>
      <c r="Q1118" s="159">
        <f t="shared" si="402"/>
        <v>5.8999999999999995</v>
      </c>
      <c r="R1118" s="159">
        <v>1.8000000000000003</v>
      </c>
      <c r="S1118" s="331">
        <f t="shared" si="403"/>
        <v>327.77777777777766</v>
      </c>
      <c r="T1118" s="159">
        <v>10</v>
      </c>
      <c r="U1118" s="162">
        <f t="shared" si="406"/>
        <v>59</v>
      </c>
      <c r="V1118" s="245"/>
    </row>
    <row r="1119" spans="1:22" ht="13.5" customHeight="1" x14ac:dyDescent="0.2">
      <c r="A1119" s="157"/>
      <c r="B1119" s="146"/>
      <c r="C1119" s="688"/>
      <c r="D1119" s="153" t="s">
        <v>74</v>
      </c>
      <c r="E1119" s="159">
        <f t="shared" ref="E1119:P1119" si="415">+E1117-E1118</f>
        <v>2.5</v>
      </c>
      <c r="F1119" s="159">
        <f t="shared" si="415"/>
        <v>6.3</v>
      </c>
      <c r="G1119" s="159">
        <f t="shared" si="415"/>
        <v>2.1</v>
      </c>
      <c r="H1119" s="159">
        <f t="shared" si="415"/>
        <v>2.9</v>
      </c>
      <c r="I1119" s="159">
        <f t="shared" si="415"/>
        <v>2.7</v>
      </c>
      <c r="J1119" s="159">
        <f t="shared" si="415"/>
        <v>3.5</v>
      </c>
      <c r="K1119" s="182">
        <f t="shared" si="415"/>
        <v>8.1999999999999993</v>
      </c>
      <c r="L1119" s="182">
        <f t="shared" si="415"/>
        <v>9.3000000000000007</v>
      </c>
      <c r="M1119" s="182">
        <f t="shared" si="415"/>
        <v>13.1</v>
      </c>
      <c r="N1119" s="182">
        <f t="shared" si="415"/>
        <v>4.4000000000000004</v>
      </c>
      <c r="O1119" s="182">
        <f t="shared" si="415"/>
        <v>2.8</v>
      </c>
      <c r="P1119" s="182">
        <f t="shared" si="415"/>
        <v>1.4</v>
      </c>
      <c r="Q1119" s="159">
        <f t="shared" si="402"/>
        <v>59.199999999999996</v>
      </c>
      <c r="R1119" s="159">
        <v>52.2</v>
      </c>
      <c r="S1119" s="331">
        <f t="shared" si="403"/>
        <v>113.40996168582373</v>
      </c>
      <c r="T1119" s="159">
        <v>134.89999999999998</v>
      </c>
      <c r="U1119" s="162">
        <f t="shared" si="406"/>
        <v>43.884358784284657</v>
      </c>
      <c r="V1119" s="245"/>
    </row>
    <row r="1120" spans="1:22" ht="13.5" customHeight="1" x14ac:dyDescent="0.2">
      <c r="A1120" s="157"/>
      <c r="B1120" s="146"/>
      <c r="C1120" s="688"/>
      <c r="D1120" s="153" t="s">
        <v>75</v>
      </c>
      <c r="E1120" s="159">
        <f t="shared" ref="E1120:P1120" si="416">+E1117-E1121</f>
        <v>2.5</v>
      </c>
      <c r="F1120" s="159">
        <f t="shared" si="416"/>
        <v>6.5</v>
      </c>
      <c r="G1120" s="159">
        <f t="shared" si="416"/>
        <v>2.2999999999999998</v>
      </c>
      <c r="H1120" s="159">
        <f t="shared" si="416"/>
        <v>3.3</v>
      </c>
      <c r="I1120" s="159">
        <f t="shared" si="416"/>
        <v>3.1</v>
      </c>
      <c r="J1120" s="159">
        <f t="shared" si="416"/>
        <v>3.8</v>
      </c>
      <c r="K1120" s="182">
        <f t="shared" si="416"/>
        <v>9</v>
      </c>
      <c r="L1120" s="182">
        <f t="shared" si="416"/>
        <v>10.200000000000001</v>
      </c>
      <c r="M1120" s="182">
        <f t="shared" si="416"/>
        <v>14.4</v>
      </c>
      <c r="N1120" s="182">
        <f t="shared" si="416"/>
        <v>4.6000000000000005</v>
      </c>
      <c r="O1120" s="182">
        <f t="shared" si="416"/>
        <v>2.8</v>
      </c>
      <c r="P1120" s="182">
        <f t="shared" si="416"/>
        <v>1.4</v>
      </c>
      <c r="Q1120" s="159">
        <f t="shared" si="402"/>
        <v>63.9</v>
      </c>
      <c r="R1120" s="159">
        <v>51.9</v>
      </c>
      <c r="S1120" s="331">
        <f t="shared" si="403"/>
        <v>123.121387283237</v>
      </c>
      <c r="T1120" s="159">
        <v>129.89999999999998</v>
      </c>
      <c r="U1120" s="162">
        <f t="shared" si="406"/>
        <v>49.191685912240189</v>
      </c>
      <c r="V1120" s="245"/>
    </row>
    <row r="1121" spans="1:22" ht="13.5" customHeight="1" x14ac:dyDescent="0.2">
      <c r="A1121" s="157"/>
      <c r="B1121" s="146"/>
      <c r="C1121" s="688"/>
      <c r="D1121" s="153" t="s">
        <v>76</v>
      </c>
      <c r="E1121" s="159">
        <v>0.1</v>
      </c>
      <c r="F1121" s="159">
        <v>0.1</v>
      </c>
      <c r="G1121" s="159">
        <v>0.1</v>
      </c>
      <c r="H1121" s="159">
        <v>0.1</v>
      </c>
      <c r="I1121" s="159">
        <v>0.1</v>
      </c>
      <c r="J1121" s="159">
        <v>0.1</v>
      </c>
      <c r="K1121" s="182">
        <v>0.1</v>
      </c>
      <c r="L1121" s="182">
        <v>0.1</v>
      </c>
      <c r="M1121" s="182">
        <v>0.1</v>
      </c>
      <c r="N1121" s="182">
        <v>0.1</v>
      </c>
      <c r="O1121" s="182">
        <v>0.1</v>
      </c>
      <c r="P1121" s="182">
        <v>0.1</v>
      </c>
      <c r="Q1121" s="159">
        <f t="shared" si="402"/>
        <v>1.2</v>
      </c>
      <c r="R1121" s="159">
        <v>2.1</v>
      </c>
      <c r="S1121" s="331">
        <f t="shared" si="403"/>
        <v>57.142857142857139</v>
      </c>
      <c r="T1121" s="159">
        <v>15</v>
      </c>
      <c r="U1121" s="162">
        <f t="shared" si="406"/>
        <v>8</v>
      </c>
      <c r="V1121" s="245"/>
    </row>
    <row r="1122" spans="1:22" ht="13.5" customHeight="1" thickBot="1" x14ac:dyDescent="0.25">
      <c r="A1122" s="157"/>
      <c r="B1122" s="146"/>
      <c r="C1122" s="689"/>
      <c r="D1122" s="155" t="s">
        <v>77</v>
      </c>
      <c r="E1122" s="160">
        <v>0.1</v>
      </c>
      <c r="F1122" s="160">
        <v>0.1</v>
      </c>
      <c r="G1122" s="160">
        <v>0.1</v>
      </c>
      <c r="H1122" s="160">
        <v>0.1</v>
      </c>
      <c r="I1122" s="160">
        <v>0.2</v>
      </c>
      <c r="J1122" s="160">
        <v>0.2</v>
      </c>
      <c r="K1122" s="183">
        <v>0.1</v>
      </c>
      <c r="L1122" s="183">
        <v>0.1</v>
      </c>
      <c r="M1122" s="183">
        <v>0.1</v>
      </c>
      <c r="N1122" s="183">
        <v>0.1</v>
      </c>
      <c r="O1122" s="183">
        <v>0.1</v>
      </c>
      <c r="P1122" s="183">
        <v>0.1</v>
      </c>
      <c r="Q1122" s="160">
        <f t="shared" si="402"/>
        <v>1.4000000000000004</v>
      </c>
      <c r="R1122" s="160">
        <v>2.1</v>
      </c>
      <c r="S1122" s="333">
        <f t="shared" si="403"/>
        <v>66.666666666666686</v>
      </c>
      <c r="T1122" s="160">
        <v>22.400000000000002</v>
      </c>
      <c r="U1122" s="168">
        <f t="shared" si="406"/>
        <v>6.2500000000000018</v>
      </c>
      <c r="V1122" s="245"/>
    </row>
    <row r="1123" spans="1:22" ht="13.5" customHeight="1" x14ac:dyDescent="0.2">
      <c r="A1123" s="157"/>
      <c r="B1123" s="146"/>
      <c r="C1123" s="687" t="s">
        <v>287</v>
      </c>
      <c r="D1123" s="151" t="s">
        <v>72</v>
      </c>
      <c r="E1123" s="158">
        <v>38.9</v>
      </c>
      <c r="F1123" s="158">
        <v>65</v>
      </c>
      <c r="G1123" s="158">
        <v>48.8</v>
      </c>
      <c r="H1123" s="158">
        <v>85.4</v>
      </c>
      <c r="I1123" s="158">
        <v>83.1</v>
      </c>
      <c r="J1123" s="158">
        <v>65.3</v>
      </c>
      <c r="K1123" s="186">
        <v>68.099999999999994</v>
      </c>
      <c r="L1123" s="186">
        <v>39.799999999999997</v>
      </c>
      <c r="M1123" s="186">
        <v>31.5</v>
      </c>
      <c r="N1123" s="186">
        <v>26.9</v>
      </c>
      <c r="O1123" s="186">
        <v>20.100000000000001</v>
      </c>
      <c r="P1123" s="186">
        <v>27</v>
      </c>
      <c r="Q1123" s="158">
        <f t="shared" si="402"/>
        <v>599.90000000000009</v>
      </c>
      <c r="R1123" s="158">
        <v>610.40000000000009</v>
      </c>
      <c r="S1123" s="332">
        <f t="shared" si="403"/>
        <v>98.27981651376146</v>
      </c>
      <c r="T1123" s="158">
        <v>546.4</v>
      </c>
      <c r="U1123" s="167">
        <f t="shared" si="406"/>
        <v>109.79136163982433</v>
      </c>
      <c r="V1123" s="245"/>
    </row>
    <row r="1124" spans="1:22" ht="13.5" customHeight="1" x14ac:dyDescent="0.2">
      <c r="A1124" s="157"/>
      <c r="B1124" s="146"/>
      <c r="C1124" s="688"/>
      <c r="D1124" s="153" t="s">
        <v>73</v>
      </c>
      <c r="E1124" s="159">
        <v>3.2</v>
      </c>
      <c r="F1124" s="159">
        <v>4.9000000000000004</v>
      </c>
      <c r="G1124" s="159">
        <v>4.5</v>
      </c>
      <c r="H1124" s="159">
        <v>6</v>
      </c>
      <c r="I1124" s="159">
        <v>6.5</v>
      </c>
      <c r="J1124" s="159">
        <v>5.0999999999999996</v>
      </c>
      <c r="K1124" s="182">
        <v>4.4000000000000004</v>
      </c>
      <c r="L1124" s="182">
        <v>3.7</v>
      </c>
      <c r="M1124" s="182">
        <v>2.5</v>
      </c>
      <c r="N1124" s="182">
        <v>2.4</v>
      </c>
      <c r="O1124" s="182">
        <v>2.6</v>
      </c>
      <c r="P1124" s="182">
        <v>2.4</v>
      </c>
      <c r="Q1124" s="159">
        <f t="shared" si="402"/>
        <v>48.2</v>
      </c>
      <c r="R1124" s="159">
        <v>42.199999999999996</v>
      </c>
      <c r="S1124" s="331">
        <f t="shared" si="403"/>
        <v>114.218009478673</v>
      </c>
      <c r="T1124" s="159">
        <v>149.89999999999998</v>
      </c>
      <c r="U1124" s="162">
        <f t="shared" si="406"/>
        <v>32.154769846564385</v>
      </c>
      <c r="V1124" s="245"/>
    </row>
    <row r="1125" spans="1:22" ht="13.5" customHeight="1" x14ac:dyDescent="0.2">
      <c r="A1125" s="157"/>
      <c r="B1125" s="146"/>
      <c r="C1125" s="688"/>
      <c r="D1125" s="153" t="s">
        <v>74</v>
      </c>
      <c r="E1125" s="159">
        <f t="shared" ref="E1125:P1125" si="417">+E1123-E1124</f>
        <v>35.699999999999996</v>
      </c>
      <c r="F1125" s="159">
        <f t="shared" si="417"/>
        <v>60.1</v>
      </c>
      <c r="G1125" s="159">
        <f t="shared" si="417"/>
        <v>44.3</v>
      </c>
      <c r="H1125" s="159">
        <f t="shared" si="417"/>
        <v>79.400000000000006</v>
      </c>
      <c r="I1125" s="159">
        <f t="shared" si="417"/>
        <v>76.599999999999994</v>
      </c>
      <c r="J1125" s="159">
        <f t="shared" si="417"/>
        <v>60.199999999999996</v>
      </c>
      <c r="K1125" s="182">
        <f t="shared" si="417"/>
        <v>63.699999999999996</v>
      </c>
      <c r="L1125" s="182">
        <f t="shared" si="417"/>
        <v>36.099999999999994</v>
      </c>
      <c r="M1125" s="182">
        <f t="shared" si="417"/>
        <v>29</v>
      </c>
      <c r="N1125" s="182">
        <f t="shared" si="417"/>
        <v>24.5</v>
      </c>
      <c r="O1125" s="182">
        <f t="shared" si="417"/>
        <v>17.5</v>
      </c>
      <c r="P1125" s="182">
        <f t="shared" si="417"/>
        <v>24.6</v>
      </c>
      <c r="Q1125" s="159">
        <f t="shared" si="402"/>
        <v>551.70000000000005</v>
      </c>
      <c r="R1125" s="159">
        <v>568.20000000000005</v>
      </c>
      <c r="S1125" s="331">
        <f t="shared" si="403"/>
        <v>97.096092925026397</v>
      </c>
      <c r="T1125" s="159">
        <v>396.5</v>
      </c>
      <c r="U1125" s="162">
        <f t="shared" si="406"/>
        <v>139.14249684741489</v>
      </c>
      <c r="V1125" s="245"/>
    </row>
    <row r="1126" spans="1:22" ht="13.5" customHeight="1" x14ac:dyDescent="0.2">
      <c r="A1126" s="157"/>
      <c r="B1126" s="146"/>
      <c r="C1126" s="688"/>
      <c r="D1126" s="153" t="s">
        <v>75</v>
      </c>
      <c r="E1126" s="159">
        <f t="shared" ref="E1126:P1126" si="418">+E1123-E1127</f>
        <v>35.5</v>
      </c>
      <c r="F1126" s="159">
        <f t="shared" si="418"/>
        <v>63.1</v>
      </c>
      <c r="G1126" s="159">
        <f t="shared" si="418"/>
        <v>47.199999999999996</v>
      </c>
      <c r="H1126" s="159">
        <f t="shared" si="418"/>
        <v>81.7</v>
      </c>
      <c r="I1126" s="159">
        <f t="shared" si="418"/>
        <v>78.199999999999989</v>
      </c>
      <c r="J1126" s="159">
        <f t="shared" si="418"/>
        <v>62.3</v>
      </c>
      <c r="K1126" s="182">
        <f t="shared" si="418"/>
        <v>64.099999999999994</v>
      </c>
      <c r="L1126" s="182">
        <f t="shared" si="418"/>
        <v>35.599999999999994</v>
      </c>
      <c r="M1126" s="182">
        <f t="shared" si="418"/>
        <v>27.1</v>
      </c>
      <c r="N1126" s="182">
        <f t="shared" si="418"/>
        <v>23.599999999999998</v>
      </c>
      <c r="O1126" s="182">
        <f t="shared" si="418"/>
        <v>18.600000000000001</v>
      </c>
      <c r="P1126" s="182">
        <f t="shared" si="418"/>
        <v>24.3</v>
      </c>
      <c r="Q1126" s="159">
        <f t="shared" si="402"/>
        <v>561.30000000000007</v>
      </c>
      <c r="R1126" s="159">
        <v>566.50000000000011</v>
      </c>
      <c r="S1126" s="331">
        <f t="shared" si="403"/>
        <v>99.082082965578095</v>
      </c>
      <c r="T1126" s="159">
        <v>459.49999999999994</v>
      </c>
      <c r="U1126" s="162">
        <f t="shared" si="406"/>
        <v>122.15451577801961</v>
      </c>
      <c r="V1126" s="245"/>
    </row>
    <row r="1127" spans="1:22" ht="13.5" customHeight="1" x14ac:dyDescent="0.2">
      <c r="A1127" s="157"/>
      <c r="B1127" s="146"/>
      <c r="C1127" s="688"/>
      <c r="D1127" s="153" t="s">
        <v>76</v>
      </c>
      <c r="E1127" s="159">
        <v>3.4</v>
      </c>
      <c r="F1127" s="159">
        <v>1.9</v>
      </c>
      <c r="G1127" s="159">
        <v>1.6</v>
      </c>
      <c r="H1127" s="159">
        <v>3.7</v>
      </c>
      <c r="I1127" s="159">
        <v>4.9000000000000004</v>
      </c>
      <c r="J1127" s="159">
        <v>3</v>
      </c>
      <c r="K1127" s="182">
        <v>4</v>
      </c>
      <c r="L1127" s="182">
        <v>4.2</v>
      </c>
      <c r="M1127" s="182">
        <v>4.4000000000000004</v>
      </c>
      <c r="N1127" s="182">
        <v>3.3</v>
      </c>
      <c r="O1127" s="182">
        <v>1.5</v>
      </c>
      <c r="P1127" s="182">
        <v>2.7</v>
      </c>
      <c r="Q1127" s="159">
        <f t="shared" si="402"/>
        <v>38.6</v>
      </c>
      <c r="R1127" s="159">
        <v>43.9</v>
      </c>
      <c r="S1127" s="331">
        <f t="shared" si="403"/>
        <v>87.92710706150342</v>
      </c>
      <c r="T1127" s="159">
        <v>86.899999999999977</v>
      </c>
      <c r="U1127" s="162">
        <f t="shared" si="406"/>
        <v>44.418872266973544</v>
      </c>
      <c r="V1127" s="245"/>
    </row>
    <row r="1128" spans="1:22" ht="13.5" customHeight="1" thickBot="1" x14ac:dyDescent="0.25">
      <c r="A1128" s="157"/>
      <c r="B1128" s="146"/>
      <c r="C1128" s="689"/>
      <c r="D1128" s="155" t="s">
        <v>77</v>
      </c>
      <c r="E1128" s="160">
        <v>3.7</v>
      </c>
      <c r="F1128" s="160">
        <v>2.1</v>
      </c>
      <c r="G1128" s="160">
        <v>1.8</v>
      </c>
      <c r="H1128" s="160">
        <v>4.0999999999999996</v>
      </c>
      <c r="I1128" s="160">
        <v>5.4</v>
      </c>
      <c r="J1128" s="160">
        <v>3.3</v>
      </c>
      <c r="K1128" s="183">
        <v>4.3</v>
      </c>
      <c r="L1128" s="183">
        <v>4.5999999999999996</v>
      </c>
      <c r="M1128" s="183">
        <v>4.8</v>
      </c>
      <c r="N1128" s="183">
        <v>3.6</v>
      </c>
      <c r="O1128" s="183">
        <v>1.6</v>
      </c>
      <c r="P1128" s="183">
        <v>2.9</v>
      </c>
      <c r="Q1128" s="160">
        <f t="shared" si="402"/>
        <v>42.2</v>
      </c>
      <c r="R1128" s="160">
        <v>46.7</v>
      </c>
      <c r="S1128" s="333">
        <f t="shared" si="403"/>
        <v>90.364025695931488</v>
      </c>
      <c r="T1128" s="160">
        <v>95.399999999999991</v>
      </c>
      <c r="U1128" s="168">
        <f t="shared" si="406"/>
        <v>44.234800838574429</v>
      </c>
      <c r="V1128" s="245"/>
    </row>
    <row r="1129" spans="1:22" ht="13.5" customHeight="1" x14ac:dyDescent="0.2">
      <c r="A1129" s="157"/>
      <c r="B1129" s="146"/>
      <c r="C1129" s="687" t="s">
        <v>218</v>
      </c>
      <c r="D1129" s="151" t="s">
        <v>72</v>
      </c>
      <c r="E1129" s="158">
        <v>12.3</v>
      </c>
      <c r="F1129" s="158">
        <v>19.600000000000001</v>
      </c>
      <c r="G1129" s="158">
        <v>10.5</v>
      </c>
      <c r="H1129" s="158">
        <v>19.899999999999999</v>
      </c>
      <c r="I1129" s="158">
        <v>26</v>
      </c>
      <c r="J1129" s="158">
        <v>16.899999999999999</v>
      </c>
      <c r="K1129" s="186">
        <v>18.600000000000001</v>
      </c>
      <c r="L1129" s="186">
        <v>16.899999999999999</v>
      </c>
      <c r="M1129" s="186">
        <v>9</v>
      </c>
      <c r="N1129" s="186">
        <v>6.1</v>
      </c>
      <c r="O1129" s="186">
        <v>8.6</v>
      </c>
      <c r="P1129" s="186">
        <v>10.4</v>
      </c>
      <c r="Q1129" s="158">
        <f t="shared" si="402"/>
        <v>174.8</v>
      </c>
      <c r="R1129" s="158">
        <v>218.79999999999998</v>
      </c>
      <c r="S1129" s="332">
        <f t="shared" si="403"/>
        <v>79.890310786106042</v>
      </c>
      <c r="T1129" s="158">
        <v>172.59999999999997</v>
      </c>
      <c r="U1129" s="167">
        <f t="shared" si="406"/>
        <v>101.27462340672078</v>
      </c>
      <c r="V1129" s="245"/>
    </row>
    <row r="1130" spans="1:22" ht="13.5" customHeight="1" x14ac:dyDescent="0.2">
      <c r="A1130" s="157"/>
      <c r="B1130" s="146"/>
      <c r="C1130" s="688"/>
      <c r="D1130" s="153" t="s">
        <v>73</v>
      </c>
      <c r="E1130" s="159">
        <v>3.7</v>
      </c>
      <c r="F1130" s="159">
        <v>5.9</v>
      </c>
      <c r="G1130" s="159">
        <v>3.2</v>
      </c>
      <c r="H1130" s="159">
        <v>6</v>
      </c>
      <c r="I1130" s="159">
        <v>7.8</v>
      </c>
      <c r="J1130" s="159">
        <v>5.0999999999999996</v>
      </c>
      <c r="K1130" s="182">
        <v>5.6</v>
      </c>
      <c r="L1130" s="182">
        <v>5.0999999999999996</v>
      </c>
      <c r="M1130" s="182">
        <v>2.7</v>
      </c>
      <c r="N1130" s="182">
        <v>1.8</v>
      </c>
      <c r="O1130" s="182">
        <v>2.6</v>
      </c>
      <c r="P1130" s="182">
        <v>3.1</v>
      </c>
      <c r="Q1130" s="159">
        <f t="shared" si="402"/>
        <v>52.600000000000009</v>
      </c>
      <c r="R1130" s="159">
        <v>65.599999999999994</v>
      </c>
      <c r="S1130" s="331">
        <f t="shared" si="403"/>
        <v>80.182926829268311</v>
      </c>
      <c r="T1130" s="159">
        <v>51.800000000000004</v>
      </c>
      <c r="U1130" s="162">
        <f t="shared" si="406"/>
        <v>101.54440154440157</v>
      </c>
      <c r="V1130" s="245"/>
    </row>
    <row r="1131" spans="1:22" ht="13.5" customHeight="1" x14ac:dyDescent="0.2">
      <c r="A1131" s="157"/>
      <c r="B1131" s="146"/>
      <c r="C1131" s="688"/>
      <c r="D1131" s="153" t="s">
        <v>74</v>
      </c>
      <c r="E1131" s="159">
        <f t="shared" ref="E1131:P1131" si="419">+E1129-E1130</f>
        <v>8.6000000000000014</v>
      </c>
      <c r="F1131" s="159">
        <f t="shared" si="419"/>
        <v>13.700000000000001</v>
      </c>
      <c r="G1131" s="159">
        <f t="shared" si="419"/>
        <v>7.3</v>
      </c>
      <c r="H1131" s="159">
        <f t="shared" si="419"/>
        <v>13.899999999999999</v>
      </c>
      <c r="I1131" s="159">
        <f t="shared" si="419"/>
        <v>18.2</v>
      </c>
      <c r="J1131" s="159">
        <f t="shared" si="419"/>
        <v>11.799999999999999</v>
      </c>
      <c r="K1131" s="182">
        <f t="shared" si="419"/>
        <v>13.000000000000002</v>
      </c>
      <c r="L1131" s="182">
        <f t="shared" si="419"/>
        <v>11.799999999999999</v>
      </c>
      <c r="M1131" s="182">
        <f t="shared" si="419"/>
        <v>6.3</v>
      </c>
      <c r="N1131" s="182">
        <f t="shared" si="419"/>
        <v>4.3</v>
      </c>
      <c r="O1131" s="182">
        <f t="shared" si="419"/>
        <v>6</v>
      </c>
      <c r="P1131" s="182">
        <f t="shared" si="419"/>
        <v>7.3000000000000007</v>
      </c>
      <c r="Q1131" s="159">
        <f t="shared" si="402"/>
        <v>122.19999999999999</v>
      </c>
      <c r="R1131" s="159">
        <v>153.19999999999999</v>
      </c>
      <c r="S1131" s="331">
        <f t="shared" si="403"/>
        <v>79.765013054830277</v>
      </c>
      <c r="T1131" s="159">
        <v>120.8</v>
      </c>
      <c r="U1131" s="162">
        <f t="shared" si="406"/>
        <v>101.15894039735099</v>
      </c>
      <c r="V1131" s="245"/>
    </row>
    <row r="1132" spans="1:22" ht="13.5" customHeight="1" x14ac:dyDescent="0.2">
      <c r="A1132" s="157"/>
      <c r="B1132" s="146"/>
      <c r="C1132" s="688"/>
      <c r="D1132" s="153" t="s">
        <v>75</v>
      </c>
      <c r="E1132" s="159">
        <f t="shared" ref="E1132:P1132" si="420">+E1129-E1133</f>
        <v>12.200000000000001</v>
      </c>
      <c r="F1132" s="159">
        <f t="shared" si="420"/>
        <v>19.400000000000002</v>
      </c>
      <c r="G1132" s="159">
        <f t="shared" si="420"/>
        <v>10.3</v>
      </c>
      <c r="H1132" s="159">
        <f t="shared" si="420"/>
        <v>19.399999999999999</v>
      </c>
      <c r="I1132" s="159">
        <f t="shared" si="420"/>
        <v>25.2</v>
      </c>
      <c r="J1132" s="159">
        <f t="shared" si="420"/>
        <v>16.5</v>
      </c>
      <c r="K1132" s="182">
        <f t="shared" si="420"/>
        <v>18.200000000000003</v>
      </c>
      <c r="L1132" s="182">
        <f t="shared" si="420"/>
        <v>16.7</v>
      </c>
      <c r="M1132" s="182">
        <f t="shared" si="420"/>
        <v>8.9</v>
      </c>
      <c r="N1132" s="182">
        <f t="shared" si="420"/>
        <v>6</v>
      </c>
      <c r="O1132" s="182">
        <f t="shared" si="420"/>
        <v>8.5</v>
      </c>
      <c r="P1132" s="182">
        <f t="shared" si="420"/>
        <v>10.3</v>
      </c>
      <c r="Q1132" s="159">
        <f t="shared" si="402"/>
        <v>171.60000000000002</v>
      </c>
      <c r="R1132" s="159">
        <v>217.00000000000003</v>
      </c>
      <c r="S1132" s="331">
        <f t="shared" si="403"/>
        <v>79.078341013824883</v>
      </c>
      <c r="T1132" s="159">
        <v>168.6</v>
      </c>
      <c r="U1132" s="162">
        <f t="shared" si="406"/>
        <v>101.77935943060501</v>
      </c>
      <c r="V1132" s="245"/>
    </row>
    <row r="1133" spans="1:22" ht="13.5" customHeight="1" x14ac:dyDescent="0.2">
      <c r="A1133" s="157"/>
      <c r="B1133" s="146"/>
      <c r="C1133" s="688"/>
      <c r="D1133" s="153" t="s">
        <v>76</v>
      </c>
      <c r="E1133" s="159">
        <v>0.1</v>
      </c>
      <c r="F1133" s="159">
        <v>0.2</v>
      </c>
      <c r="G1133" s="159">
        <v>0.2</v>
      </c>
      <c r="H1133" s="159">
        <v>0.5</v>
      </c>
      <c r="I1133" s="159">
        <v>0.8</v>
      </c>
      <c r="J1133" s="159">
        <v>0.4</v>
      </c>
      <c r="K1133" s="182">
        <v>0.4</v>
      </c>
      <c r="L1133" s="182">
        <v>0.2</v>
      </c>
      <c r="M1133" s="182">
        <v>0.1</v>
      </c>
      <c r="N1133" s="182">
        <v>0.1</v>
      </c>
      <c r="O1133" s="182">
        <v>0.1</v>
      </c>
      <c r="P1133" s="182">
        <v>0.1</v>
      </c>
      <c r="Q1133" s="159">
        <f t="shared" si="402"/>
        <v>3.2000000000000006</v>
      </c>
      <c r="R1133" s="159">
        <v>1.8</v>
      </c>
      <c r="S1133" s="331">
        <f t="shared" si="403"/>
        <v>177.7777777777778</v>
      </c>
      <c r="T1133" s="159">
        <v>4</v>
      </c>
      <c r="U1133" s="162">
        <f t="shared" si="406"/>
        <v>80.000000000000014</v>
      </c>
      <c r="V1133" s="245"/>
    </row>
    <row r="1134" spans="1:22" ht="13.5" customHeight="1" thickBot="1" x14ac:dyDescent="0.25">
      <c r="A1134" s="157"/>
      <c r="B1134" s="146"/>
      <c r="C1134" s="689"/>
      <c r="D1134" s="155" t="s">
        <v>77</v>
      </c>
      <c r="E1134" s="160">
        <v>0.1</v>
      </c>
      <c r="F1134" s="160">
        <v>0.2</v>
      </c>
      <c r="G1134" s="160">
        <v>0.2</v>
      </c>
      <c r="H1134" s="160">
        <v>0.6</v>
      </c>
      <c r="I1134" s="160">
        <v>0.9</v>
      </c>
      <c r="J1134" s="160">
        <v>0.5</v>
      </c>
      <c r="K1134" s="183">
        <v>0.4</v>
      </c>
      <c r="L1134" s="183">
        <v>0.3</v>
      </c>
      <c r="M1134" s="183">
        <v>0.1</v>
      </c>
      <c r="N1134" s="183">
        <v>0.1</v>
      </c>
      <c r="O1134" s="183">
        <v>0.1</v>
      </c>
      <c r="P1134" s="183">
        <v>0.2</v>
      </c>
      <c r="Q1134" s="160">
        <f t="shared" si="402"/>
        <v>3.7</v>
      </c>
      <c r="R1134" s="160">
        <v>2.1</v>
      </c>
      <c r="S1134" s="333">
        <f t="shared" si="403"/>
        <v>176.19047619047618</v>
      </c>
      <c r="T1134" s="160">
        <v>5.0000000000000009</v>
      </c>
      <c r="U1134" s="168">
        <f t="shared" si="406"/>
        <v>73.999999999999986</v>
      </c>
      <c r="V1134" s="245"/>
    </row>
    <row r="1135" spans="1:22" ht="13.5" customHeight="1" x14ac:dyDescent="0.2">
      <c r="A1135" s="157"/>
      <c r="B1135" s="146"/>
      <c r="C1135" s="687" t="s">
        <v>219</v>
      </c>
      <c r="D1135" s="151" t="s">
        <v>72</v>
      </c>
      <c r="E1135" s="158">
        <v>0</v>
      </c>
      <c r="F1135" s="158">
        <v>4.9000000000000004</v>
      </c>
      <c r="G1135" s="158">
        <v>3.4</v>
      </c>
      <c r="H1135" s="158">
        <v>4</v>
      </c>
      <c r="I1135" s="158">
        <v>4.2</v>
      </c>
      <c r="J1135" s="158">
        <v>3.5</v>
      </c>
      <c r="K1135" s="186">
        <v>4.8</v>
      </c>
      <c r="L1135" s="186">
        <v>1.5</v>
      </c>
      <c r="M1135" s="186">
        <v>0</v>
      </c>
      <c r="N1135" s="186">
        <v>4.5</v>
      </c>
      <c r="O1135" s="186">
        <v>5.9</v>
      </c>
      <c r="P1135" s="186">
        <v>0.5</v>
      </c>
      <c r="Q1135" s="158">
        <f t="shared" si="402"/>
        <v>37.200000000000003</v>
      </c>
      <c r="R1135" s="158">
        <v>24.499999999999996</v>
      </c>
      <c r="S1135" s="332">
        <f t="shared" si="403"/>
        <v>151.83673469387759</v>
      </c>
      <c r="T1135" s="158">
        <v>81.3</v>
      </c>
      <c r="U1135" s="167">
        <f t="shared" si="406"/>
        <v>45.756457564575655</v>
      </c>
      <c r="V1135" s="245"/>
    </row>
    <row r="1136" spans="1:22" ht="13.5" customHeight="1" x14ac:dyDescent="0.2">
      <c r="A1136" s="157"/>
      <c r="B1136" s="146"/>
      <c r="C1136" s="688"/>
      <c r="D1136" s="153" t="s">
        <v>73</v>
      </c>
      <c r="E1136" s="159">
        <v>0</v>
      </c>
      <c r="F1136" s="159">
        <v>0.4</v>
      </c>
      <c r="G1136" s="159">
        <v>0.3</v>
      </c>
      <c r="H1136" s="159">
        <v>0.4</v>
      </c>
      <c r="I1136" s="159">
        <v>0.4</v>
      </c>
      <c r="J1136" s="159">
        <v>0.3</v>
      </c>
      <c r="K1136" s="182">
        <v>0.4</v>
      </c>
      <c r="L1136" s="182">
        <v>0.1</v>
      </c>
      <c r="M1136" s="182">
        <v>0</v>
      </c>
      <c r="N1136" s="182">
        <v>0.4</v>
      </c>
      <c r="O1136" s="182">
        <v>0.5</v>
      </c>
      <c r="P1136" s="182">
        <v>0</v>
      </c>
      <c r="Q1136" s="159">
        <f t="shared" si="402"/>
        <v>3.2</v>
      </c>
      <c r="R1136" s="159">
        <v>2</v>
      </c>
      <c r="S1136" s="331">
        <f t="shared" si="403"/>
        <v>160</v>
      </c>
      <c r="T1136" s="159">
        <v>1.4000000000000001</v>
      </c>
      <c r="U1136" s="162">
        <f t="shared" si="406"/>
        <v>228.57142857142856</v>
      </c>
      <c r="V1136" s="245"/>
    </row>
    <row r="1137" spans="1:22" ht="13.5" customHeight="1" x14ac:dyDescent="0.2">
      <c r="A1137" s="157"/>
      <c r="B1137" s="146"/>
      <c r="C1137" s="688"/>
      <c r="D1137" s="153" t="s">
        <v>74</v>
      </c>
      <c r="E1137" s="159">
        <f t="shared" ref="E1137:P1137" si="421">+E1135-E1136</f>
        <v>0</v>
      </c>
      <c r="F1137" s="159">
        <f t="shared" si="421"/>
        <v>4.5</v>
      </c>
      <c r="G1137" s="159">
        <f t="shared" si="421"/>
        <v>3.1</v>
      </c>
      <c r="H1137" s="159">
        <f t="shared" si="421"/>
        <v>3.6</v>
      </c>
      <c r="I1137" s="159">
        <f t="shared" si="421"/>
        <v>3.8000000000000003</v>
      </c>
      <c r="J1137" s="159">
        <f t="shared" si="421"/>
        <v>3.2</v>
      </c>
      <c r="K1137" s="182">
        <f t="shared" si="421"/>
        <v>4.3999999999999995</v>
      </c>
      <c r="L1137" s="182">
        <f t="shared" si="421"/>
        <v>1.4</v>
      </c>
      <c r="M1137" s="182">
        <f t="shared" si="421"/>
        <v>0</v>
      </c>
      <c r="N1137" s="182">
        <f t="shared" si="421"/>
        <v>4.0999999999999996</v>
      </c>
      <c r="O1137" s="182">
        <f t="shared" si="421"/>
        <v>5.4</v>
      </c>
      <c r="P1137" s="182">
        <f t="shared" si="421"/>
        <v>0.5</v>
      </c>
      <c r="Q1137" s="159">
        <f t="shared" si="402"/>
        <v>33.999999999999993</v>
      </c>
      <c r="R1137" s="159">
        <v>22.5</v>
      </c>
      <c r="S1137" s="331">
        <f t="shared" si="403"/>
        <v>151.11111111111109</v>
      </c>
      <c r="T1137" s="159">
        <v>79.900000000000006</v>
      </c>
      <c r="U1137" s="162">
        <f t="shared" si="406"/>
        <v>42.553191489361694</v>
      </c>
      <c r="V1137" s="245"/>
    </row>
    <row r="1138" spans="1:22" ht="13.5" customHeight="1" x14ac:dyDescent="0.2">
      <c r="A1138" s="157"/>
      <c r="B1138" s="146"/>
      <c r="C1138" s="688"/>
      <c r="D1138" s="153" t="s">
        <v>75</v>
      </c>
      <c r="E1138" s="159">
        <f t="shared" ref="E1138:P1138" si="422">+E1135-E1139</f>
        <v>0</v>
      </c>
      <c r="F1138" s="159">
        <f t="shared" si="422"/>
        <v>4.9000000000000004</v>
      </c>
      <c r="G1138" s="159">
        <f t="shared" si="422"/>
        <v>3.4</v>
      </c>
      <c r="H1138" s="159">
        <f t="shared" si="422"/>
        <v>4</v>
      </c>
      <c r="I1138" s="159">
        <f t="shared" si="422"/>
        <v>4.2</v>
      </c>
      <c r="J1138" s="159">
        <f t="shared" si="422"/>
        <v>3.5</v>
      </c>
      <c r="K1138" s="182">
        <f t="shared" si="422"/>
        <v>4.8</v>
      </c>
      <c r="L1138" s="182">
        <f t="shared" si="422"/>
        <v>1.5</v>
      </c>
      <c r="M1138" s="182">
        <f t="shared" si="422"/>
        <v>0</v>
      </c>
      <c r="N1138" s="182">
        <f t="shared" si="422"/>
        <v>4.5</v>
      </c>
      <c r="O1138" s="182">
        <f t="shared" si="422"/>
        <v>5.9</v>
      </c>
      <c r="P1138" s="182">
        <f t="shared" si="422"/>
        <v>0.5</v>
      </c>
      <c r="Q1138" s="159">
        <f t="shared" si="402"/>
        <v>37.200000000000003</v>
      </c>
      <c r="R1138" s="159">
        <v>24.499999999999996</v>
      </c>
      <c r="S1138" s="331">
        <f t="shared" si="403"/>
        <v>151.83673469387759</v>
      </c>
      <c r="T1138" s="159">
        <v>73.399999999999991</v>
      </c>
      <c r="U1138" s="162">
        <f t="shared" si="406"/>
        <v>50.681198910081747</v>
      </c>
      <c r="V1138" s="245"/>
    </row>
    <row r="1139" spans="1:22" ht="13.5" customHeight="1" x14ac:dyDescent="0.2">
      <c r="A1139" s="157"/>
      <c r="B1139" s="146"/>
      <c r="C1139" s="688"/>
      <c r="D1139" s="153" t="s">
        <v>76</v>
      </c>
      <c r="E1139" s="159">
        <v>0</v>
      </c>
      <c r="F1139" s="159">
        <v>0</v>
      </c>
      <c r="G1139" s="159">
        <v>0</v>
      </c>
      <c r="H1139" s="159">
        <v>0</v>
      </c>
      <c r="I1139" s="159">
        <v>0</v>
      </c>
      <c r="J1139" s="159">
        <v>0</v>
      </c>
      <c r="K1139" s="182">
        <v>0</v>
      </c>
      <c r="L1139" s="182">
        <v>0</v>
      </c>
      <c r="M1139" s="182">
        <v>0</v>
      </c>
      <c r="N1139" s="182">
        <v>0</v>
      </c>
      <c r="O1139" s="182">
        <v>0</v>
      </c>
      <c r="P1139" s="182">
        <v>0</v>
      </c>
      <c r="Q1139" s="159">
        <f t="shared" si="402"/>
        <v>0</v>
      </c>
      <c r="R1139" s="159">
        <v>0</v>
      </c>
      <c r="S1139" s="331">
        <v>0</v>
      </c>
      <c r="T1139" s="159">
        <v>7.9</v>
      </c>
      <c r="U1139" s="162" t="str">
        <f t="shared" si="406"/>
        <v>－</v>
      </c>
      <c r="V1139" s="245"/>
    </row>
    <row r="1140" spans="1:22" ht="13.5" customHeight="1" thickBot="1" x14ac:dyDescent="0.25">
      <c r="A1140" s="157"/>
      <c r="B1140" s="161"/>
      <c r="C1140" s="689"/>
      <c r="D1140" s="155" t="s">
        <v>77</v>
      </c>
      <c r="E1140" s="160">
        <v>0</v>
      </c>
      <c r="F1140" s="160">
        <v>0</v>
      </c>
      <c r="G1140" s="160">
        <v>0</v>
      </c>
      <c r="H1140" s="160">
        <v>0</v>
      </c>
      <c r="I1140" s="160">
        <v>0</v>
      </c>
      <c r="J1140" s="160">
        <v>0</v>
      </c>
      <c r="K1140" s="183">
        <v>0</v>
      </c>
      <c r="L1140" s="183">
        <v>0</v>
      </c>
      <c r="M1140" s="183">
        <v>0</v>
      </c>
      <c r="N1140" s="183">
        <v>0</v>
      </c>
      <c r="O1140" s="183">
        <v>0</v>
      </c>
      <c r="P1140" s="183">
        <v>0</v>
      </c>
      <c r="Q1140" s="160">
        <f t="shared" si="402"/>
        <v>0</v>
      </c>
      <c r="R1140" s="160">
        <v>0</v>
      </c>
      <c r="S1140" s="333">
        <v>0</v>
      </c>
      <c r="T1140" s="160">
        <v>25.2</v>
      </c>
      <c r="U1140" s="168" t="str">
        <f t="shared" si="406"/>
        <v>－</v>
      </c>
      <c r="V1140" s="245"/>
    </row>
    <row r="1141" spans="1:22" ht="18.75" customHeight="1" x14ac:dyDescent="0.3">
      <c r="A1141" s="213" t="str">
        <f>$A$1</f>
        <v>５　令和３年度市町村別・月別観光入込客数</v>
      </c>
      <c r="T1141" s="339"/>
      <c r="U1141" s="245"/>
    </row>
    <row r="1142" spans="1:22" ht="13.5" customHeight="1" thickBot="1" x14ac:dyDescent="0.25">
      <c r="T1142" s="339"/>
      <c r="U1142" s="147" t="s">
        <v>301</v>
      </c>
      <c r="V1142" s="147"/>
    </row>
    <row r="1143" spans="1:22" ht="13.5" customHeight="1" thickBot="1" x14ac:dyDescent="0.25">
      <c r="A1143" s="148" t="s">
        <v>58</v>
      </c>
      <c r="B1143" s="148" t="s">
        <v>344</v>
      </c>
      <c r="C1143" s="148" t="s">
        <v>59</v>
      </c>
      <c r="D1143" s="149" t="s">
        <v>60</v>
      </c>
      <c r="E1143" s="150" t="s">
        <v>61</v>
      </c>
      <c r="F1143" s="150" t="s">
        <v>62</v>
      </c>
      <c r="G1143" s="150" t="s">
        <v>63</v>
      </c>
      <c r="H1143" s="150" t="s">
        <v>64</v>
      </c>
      <c r="I1143" s="150" t="s">
        <v>65</v>
      </c>
      <c r="J1143" s="150" t="s">
        <v>66</v>
      </c>
      <c r="K1143" s="150" t="s">
        <v>67</v>
      </c>
      <c r="L1143" s="150" t="s">
        <v>68</v>
      </c>
      <c r="M1143" s="150" t="s">
        <v>69</v>
      </c>
      <c r="N1143" s="150" t="s">
        <v>36</v>
      </c>
      <c r="O1143" s="150" t="s">
        <v>37</v>
      </c>
      <c r="P1143" s="150" t="s">
        <v>38</v>
      </c>
      <c r="Q1143" s="150" t="s">
        <v>345</v>
      </c>
      <c r="R1143" s="150" t="str">
        <f>$R$3</f>
        <v>R２年度</v>
      </c>
      <c r="S1143" s="326" t="s">
        <v>71</v>
      </c>
      <c r="T1143" s="150" t="str">
        <f>'2頁'!$T$3</f>
        <v>R元年度</v>
      </c>
      <c r="U1143" s="371" t="s">
        <v>419</v>
      </c>
      <c r="V1143" s="243"/>
    </row>
    <row r="1144" spans="1:22" ht="13.5" customHeight="1" x14ac:dyDescent="0.2">
      <c r="A1144" s="185"/>
      <c r="B1144" s="146"/>
      <c r="C1144" s="687" t="s">
        <v>220</v>
      </c>
      <c r="D1144" s="151" t="s">
        <v>72</v>
      </c>
      <c r="E1144" s="158">
        <v>32</v>
      </c>
      <c r="F1144" s="158">
        <v>49.4</v>
      </c>
      <c r="G1144" s="158">
        <v>35.299999999999997</v>
      </c>
      <c r="H1144" s="158">
        <v>55.1</v>
      </c>
      <c r="I1144" s="158">
        <v>70.3</v>
      </c>
      <c r="J1144" s="158">
        <v>32.1</v>
      </c>
      <c r="K1144" s="186">
        <v>39.5</v>
      </c>
      <c r="L1144" s="186">
        <v>24.8</v>
      </c>
      <c r="M1144" s="186">
        <v>19.5</v>
      </c>
      <c r="N1144" s="186">
        <v>12.5</v>
      </c>
      <c r="O1144" s="186">
        <v>12.2</v>
      </c>
      <c r="P1144" s="186">
        <v>16.600000000000001</v>
      </c>
      <c r="Q1144" s="158">
        <f t="shared" ref="Q1144:Q1167" si="423">SUM(E1144:P1144)</f>
        <v>399.30000000000007</v>
      </c>
      <c r="R1144" s="158">
        <v>419.49999999999994</v>
      </c>
      <c r="S1144" s="332">
        <f t="shared" ref="S1144:S1167" si="424">IF(Q1144=0,"－",Q1144/R1144*100)</f>
        <v>95.18474374255068</v>
      </c>
      <c r="T1144" s="158">
        <v>396.90000000000009</v>
      </c>
      <c r="U1144" s="372">
        <f t="shared" si="406"/>
        <v>100.60468631897204</v>
      </c>
      <c r="V1144" s="245"/>
    </row>
    <row r="1145" spans="1:22" ht="13.5" customHeight="1" x14ac:dyDescent="0.2">
      <c r="A1145" s="157"/>
      <c r="B1145" s="146"/>
      <c r="C1145" s="688"/>
      <c r="D1145" s="153" t="s">
        <v>73</v>
      </c>
      <c r="E1145" s="159">
        <v>0</v>
      </c>
      <c r="F1145" s="159">
        <v>0</v>
      </c>
      <c r="G1145" s="159">
        <v>0</v>
      </c>
      <c r="H1145" s="159">
        <v>0</v>
      </c>
      <c r="I1145" s="159">
        <v>0</v>
      </c>
      <c r="J1145" s="159">
        <v>0</v>
      </c>
      <c r="K1145" s="182">
        <v>0</v>
      </c>
      <c r="L1145" s="182">
        <v>0</v>
      </c>
      <c r="M1145" s="182">
        <v>0</v>
      </c>
      <c r="N1145" s="182">
        <v>0</v>
      </c>
      <c r="O1145" s="182">
        <v>0</v>
      </c>
      <c r="P1145" s="182">
        <v>0</v>
      </c>
      <c r="Q1145" s="159">
        <f t="shared" si="423"/>
        <v>0</v>
      </c>
      <c r="R1145" s="159">
        <v>0.2</v>
      </c>
      <c r="S1145" s="331" t="str">
        <f t="shared" si="424"/>
        <v>－</v>
      </c>
      <c r="T1145" s="159">
        <v>2.2000000000000002</v>
      </c>
      <c r="U1145" s="373" t="str">
        <f t="shared" si="406"/>
        <v>－</v>
      </c>
      <c r="V1145" s="245"/>
    </row>
    <row r="1146" spans="1:22" ht="13.5" customHeight="1" x14ac:dyDescent="0.2">
      <c r="A1146" s="157" t="s">
        <v>358</v>
      </c>
      <c r="B1146" s="161" t="s">
        <v>358</v>
      </c>
      <c r="C1146" s="688"/>
      <c r="D1146" s="153" t="s">
        <v>74</v>
      </c>
      <c r="E1146" s="159">
        <f t="shared" ref="E1146:P1146" si="425">+E1144-E1145</f>
        <v>32</v>
      </c>
      <c r="F1146" s="159">
        <f t="shared" si="425"/>
        <v>49.4</v>
      </c>
      <c r="G1146" s="159">
        <f t="shared" si="425"/>
        <v>35.299999999999997</v>
      </c>
      <c r="H1146" s="159">
        <f t="shared" si="425"/>
        <v>55.1</v>
      </c>
      <c r="I1146" s="159">
        <f t="shared" si="425"/>
        <v>70.3</v>
      </c>
      <c r="J1146" s="159">
        <f t="shared" si="425"/>
        <v>32.1</v>
      </c>
      <c r="K1146" s="182">
        <f t="shared" si="425"/>
        <v>39.5</v>
      </c>
      <c r="L1146" s="182">
        <f t="shared" si="425"/>
        <v>24.8</v>
      </c>
      <c r="M1146" s="182">
        <f t="shared" si="425"/>
        <v>19.5</v>
      </c>
      <c r="N1146" s="182">
        <f t="shared" si="425"/>
        <v>12.5</v>
      </c>
      <c r="O1146" s="182">
        <f t="shared" si="425"/>
        <v>12.2</v>
      </c>
      <c r="P1146" s="182">
        <f t="shared" si="425"/>
        <v>16.600000000000001</v>
      </c>
      <c r="Q1146" s="159">
        <f t="shared" si="423"/>
        <v>399.30000000000007</v>
      </c>
      <c r="R1146" s="159">
        <v>419.29999999999995</v>
      </c>
      <c r="S1146" s="331">
        <f t="shared" si="424"/>
        <v>95.230145480562868</v>
      </c>
      <c r="T1146" s="159">
        <v>394.70000000000005</v>
      </c>
      <c r="U1146" s="373">
        <f t="shared" si="406"/>
        <v>101.16544210793008</v>
      </c>
      <c r="V1146" s="245"/>
    </row>
    <row r="1147" spans="1:22" ht="13.5" customHeight="1" x14ac:dyDescent="0.2">
      <c r="A1147" s="157"/>
      <c r="B1147" s="146"/>
      <c r="C1147" s="688"/>
      <c r="D1147" s="153" t="s">
        <v>75</v>
      </c>
      <c r="E1147" s="159">
        <f t="shared" ref="E1147:P1147" si="426">+E1144-E1148</f>
        <v>31.9</v>
      </c>
      <c r="F1147" s="159">
        <f t="shared" si="426"/>
        <v>49.3</v>
      </c>
      <c r="G1147" s="159">
        <f t="shared" si="426"/>
        <v>35.299999999999997</v>
      </c>
      <c r="H1147" s="159">
        <f t="shared" si="426"/>
        <v>54.9</v>
      </c>
      <c r="I1147" s="159">
        <f t="shared" si="426"/>
        <v>69.899999999999991</v>
      </c>
      <c r="J1147" s="159">
        <f t="shared" si="426"/>
        <v>32</v>
      </c>
      <c r="K1147" s="182">
        <f t="shared" si="426"/>
        <v>39.4</v>
      </c>
      <c r="L1147" s="182">
        <f t="shared" si="426"/>
        <v>24.7</v>
      </c>
      <c r="M1147" s="182">
        <f t="shared" si="426"/>
        <v>19.399999999999999</v>
      </c>
      <c r="N1147" s="182">
        <f t="shared" si="426"/>
        <v>12.5</v>
      </c>
      <c r="O1147" s="182">
        <f t="shared" si="426"/>
        <v>12.2</v>
      </c>
      <c r="P1147" s="182">
        <f t="shared" si="426"/>
        <v>16.600000000000001</v>
      </c>
      <c r="Q1147" s="159">
        <f t="shared" si="423"/>
        <v>398.09999999999991</v>
      </c>
      <c r="R1147" s="159">
        <v>419.19999999999993</v>
      </c>
      <c r="S1147" s="331">
        <f t="shared" si="424"/>
        <v>94.966603053435108</v>
      </c>
      <c r="T1147" s="159">
        <v>386.60000000000008</v>
      </c>
      <c r="U1147" s="373">
        <f t="shared" si="406"/>
        <v>102.97465080186234</v>
      </c>
      <c r="V1147" s="245"/>
    </row>
    <row r="1148" spans="1:22" ht="13.5" customHeight="1" x14ac:dyDescent="0.2">
      <c r="A1148" s="157"/>
      <c r="B1148" s="146"/>
      <c r="C1148" s="688"/>
      <c r="D1148" s="153" t="s">
        <v>76</v>
      </c>
      <c r="E1148" s="159">
        <v>0.1</v>
      </c>
      <c r="F1148" s="159">
        <v>0.1</v>
      </c>
      <c r="G1148" s="159">
        <v>0</v>
      </c>
      <c r="H1148" s="159">
        <v>0.2</v>
      </c>
      <c r="I1148" s="159">
        <v>0.4</v>
      </c>
      <c r="J1148" s="159">
        <v>0.1</v>
      </c>
      <c r="K1148" s="182">
        <v>0.1</v>
      </c>
      <c r="L1148" s="182">
        <v>0.1</v>
      </c>
      <c r="M1148" s="182">
        <v>0.1</v>
      </c>
      <c r="N1148" s="182">
        <v>0</v>
      </c>
      <c r="O1148" s="182">
        <v>0</v>
      </c>
      <c r="P1148" s="182">
        <v>0</v>
      </c>
      <c r="Q1148" s="159">
        <f t="shared" si="423"/>
        <v>1.2000000000000002</v>
      </c>
      <c r="R1148" s="159">
        <v>0.30000000000000004</v>
      </c>
      <c r="S1148" s="331">
        <f t="shared" si="424"/>
        <v>400</v>
      </c>
      <c r="T1148" s="159">
        <v>10.3</v>
      </c>
      <c r="U1148" s="373">
        <f t="shared" si="406"/>
        <v>11.650485436893204</v>
      </c>
      <c r="V1148" s="245"/>
    </row>
    <row r="1149" spans="1:22" ht="13.5" customHeight="1" thickBot="1" x14ac:dyDescent="0.25">
      <c r="A1149" s="157"/>
      <c r="B1149" s="146"/>
      <c r="C1149" s="689"/>
      <c r="D1149" s="155" t="s">
        <v>77</v>
      </c>
      <c r="E1149" s="160">
        <v>0.1</v>
      </c>
      <c r="F1149" s="160">
        <v>0.1</v>
      </c>
      <c r="G1149" s="160">
        <v>0</v>
      </c>
      <c r="H1149" s="160">
        <v>0.2</v>
      </c>
      <c r="I1149" s="160">
        <v>0.5</v>
      </c>
      <c r="J1149" s="160">
        <v>0.1</v>
      </c>
      <c r="K1149" s="183">
        <v>0.1</v>
      </c>
      <c r="L1149" s="183">
        <v>0.1</v>
      </c>
      <c r="M1149" s="183">
        <v>0.1</v>
      </c>
      <c r="N1149" s="183">
        <v>0</v>
      </c>
      <c r="O1149" s="183">
        <v>0</v>
      </c>
      <c r="P1149" s="183">
        <v>0</v>
      </c>
      <c r="Q1149" s="160">
        <f t="shared" si="423"/>
        <v>1.3000000000000003</v>
      </c>
      <c r="R1149" s="160">
        <v>0.30000000000000004</v>
      </c>
      <c r="S1149" s="333">
        <f t="shared" si="424"/>
        <v>433.33333333333337</v>
      </c>
      <c r="T1149" s="160">
        <v>23.999999999999996</v>
      </c>
      <c r="U1149" s="374">
        <f t="shared" si="406"/>
        <v>5.4166666666666679</v>
      </c>
      <c r="V1149" s="245"/>
    </row>
    <row r="1150" spans="1:22" ht="13.5" customHeight="1" x14ac:dyDescent="0.2">
      <c r="A1150" s="157"/>
      <c r="B1150" s="146"/>
      <c r="C1150" s="687" t="s">
        <v>221</v>
      </c>
      <c r="D1150" s="151" t="s">
        <v>72</v>
      </c>
      <c r="E1150" s="158">
        <v>19.899999999999999</v>
      </c>
      <c r="F1150" s="158">
        <v>39.799999999999997</v>
      </c>
      <c r="G1150" s="158">
        <v>34.4</v>
      </c>
      <c r="H1150" s="158">
        <v>61.8</v>
      </c>
      <c r="I1150" s="158">
        <v>62.5</v>
      </c>
      <c r="J1150" s="158">
        <v>56.6</v>
      </c>
      <c r="K1150" s="186">
        <v>43.6</v>
      </c>
      <c r="L1150" s="186">
        <v>11.8</v>
      </c>
      <c r="M1150" s="186">
        <v>6.5</v>
      </c>
      <c r="N1150" s="186">
        <v>5.7</v>
      </c>
      <c r="O1150" s="186">
        <v>4.7</v>
      </c>
      <c r="P1150" s="186">
        <v>8.8000000000000007</v>
      </c>
      <c r="Q1150" s="158">
        <f t="shared" si="423"/>
        <v>356.1</v>
      </c>
      <c r="R1150" s="158">
        <v>354.69999999999993</v>
      </c>
      <c r="S1150" s="332">
        <f t="shared" si="424"/>
        <v>100.39469974626446</v>
      </c>
      <c r="T1150" s="158">
        <v>529.80000000000007</v>
      </c>
      <c r="U1150" s="372">
        <f t="shared" si="406"/>
        <v>67.214043035107579</v>
      </c>
      <c r="V1150" s="245"/>
    </row>
    <row r="1151" spans="1:22" ht="13.5" customHeight="1" x14ac:dyDescent="0.2">
      <c r="A1151" s="157"/>
      <c r="B1151" s="146"/>
      <c r="C1151" s="688"/>
      <c r="D1151" s="153" t="s">
        <v>73</v>
      </c>
      <c r="E1151" s="159">
        <v>3.6</v>
      </c>
      <c r="F1151" s="159">
        <v>7.1</v>
      </c>
      <c r="G1151" s="159">
        <v>6.2</v>
      </c>
      <c r="H1151" s="159">
        <v>11.1</v>
      </c>
      <c r="I1151" s="159">
        <v>11.2</v>
      </c>
      <c r="J1151" s="159">
        <v>10.1</v>
      </c>
      <c r="K1151" s="182">
        <v>7.8</v>
      </c>
      <c r="L1151" s="182">
        <v>2.1</v>
      </c>
      <c r="M1151" s="182">
        <v>1.2</v>
      </c>
      <c r="N1151" s="182">
        <v>1</v>
      </c>
      <c r="O1151" s="182">
        <v>0.8</v>
      </c>
      <c r="P1151" s="182">
        <v>1.6</v>
      </c>
      <c r="Q1151" s="159">
        <f t="shared" si="423"/>
        <v>63.800000000000004</v>
      </c>
      <c r="R1151" s="159">
        <v>87.59999999999998</v>
      </c>
      <c r="S1151" s="331">
        <f t="shared" si="424"/>
        <v>72.831050228310517</v>
      </c>
      <c r="T1151" s="159">
        <v>127.4</v>
      </c>
      <c r="U1151" s="373">
        <f t="shared" si="406"/>
        <v>50.078492935635801</v>
      </c>
      <c r="V1151" s="245"/>
    </row>
    <row r="1152" spans="1:22" ht="13.5" customHeight="1" x14ac:dyDescent="0.2">
      <c r="A1152" s="157"/>
      <c r="B1152" s="146"/>
      <c r="C1152" s="688"/>
      <c r="D1152" s="153" t="s">
        <v>74</v>
      </c>
      <c r="E1152" s="159">
        <f t="shared" ref="E1152:P1152" si="427">+E1150-E1151</f>
        <v>16.299999999999997</v>
      </c>
      <c r="F1152" s="159">
        <f t="shared" si="427"/>
        <v>32.699999999999996</v>
      </c>
      <c r="G1152" s="159">
        <f t="shared" si="427"/>
        <v>28.2</v>
      </c>
      <c r="H1152" s="159">
        <f t="shared" si="427"/>
        <v>50.699999999999996</v>
      </c>
      <c r="I1152" s="159">
        <f t="shared" si="427"/>
        <v>51.3</v>
      </c>
      <c r="J1152" s="159">
        <f t="shared" si="427"/>
        <v>46.5</v>
      </c>
      <c r="K1152" s="182">
        <f t="shared" si="427"/>
        <v>35.800000000000004</v>
      </c>
      <c r="L1152" s="182">
        <f t="shared" si="427"/>
        <v>9.7000000000000011</v>
      </c>
      <c r="M1152" s="182">
        <f t="shared" si="427"/>
        <v>5.3</v>
      </c>
      <c r="N1152" s="182">
        <f t="shared" si="427"/>
        <v>4.7</v>
      </c>
      <c r="O1152" s="182">
        <f t="shared" si="427"/>
        <v>3.9000000000000004</v>
      </c>
      <c r="P1152" s="182">
        <f t="shared" si="427"/>
        <v>7.2000000000000011</v>
      </c>
      <c r="Q1152" s="159">
        <f t="shared" si="423"/>
        <v>292.29999999999995</v>
      </c>
      <c r="R1152" s="159">
        <v>267.10000000000002</v>
      </c>
      <c r="S1152" s="331">
        <f t="shared" si="424"/>
        <v>109.4346686634219</v>
      </c>
      <c r="T1152" s="159">
        <v>402.40000000000003</v>
      </c>
      <c r="U1152" s="373">
        <f t="shared" si="406"/>
        <v>72.639165009940342</v>
      </c>
      <c r="V1152" s="245"/>
    </row>
    <row r="1153" spans="1:22" ht="13.5" customHeight="1" x14ac:dyDescent="0.2">
      <c r="A1153" s="157"/>
      <c r="B1153" s="146"/>
      <c r="C1153" s="688"/>
      <c r="D1153" s="153" t="s">
        <v>75</v>
      </c>
      <c r="E1153" s="159">
        <f t="shared" ref="E1153:P1153" si="428">+E1150-E1154</f>
        <v>19.599999999999998</v>
      </c>
      <c r="F1153" s="159">
        <f t="shared" si="428"/>
        <v>38.599999999999994</v>
      </c>
      <c r="G1153" s="159">
        <f t="shared" si="428"/>
        <v>33.1</v>
      </c>
      <c r="H1153" s="159">
        <f t="shared" si="428"/>
        <v>58.8</v>
      </c>
      <c r="I1153" s="159">
        <f t="shared" si="428"/>
        <v>59.9</v>
      </c>
      <c r="J1153" s="159">
        <f t="shared" si="428"/>
        <v>55.800000000000004</v>
      </c>
      <c r="K1153" s="182">
        <f t="shared" si="428"/>
        <v>42.800000000000004</v>
      </c>
      <c r="L1153" s="182">
        <f t="shared" si="428"/>
        <v>11.4</v>
      </c>
      <c r="M1153" s="182">
        <f t="shared" si="428"/>
        <v>6.1</v>
      </c>
      <c r="N1153" s="182">
        <f t="shared" si="428"/>
        <v>5.4</v>
      </c>
      <c r="O1153" s="182">
        <f t="shared" si="428"/>
        <v>4.5</v>
      </c>
      <c r="P1153" s="182">
        <f t="shared" si="428"/>
        <v>8.6000000000000014</v>
      </c>
      <c r="Q1153" s="159">
        <f t="shared" si="423"/>
        <v>344.59999999999997</v>
      </c>
      <c r="R1153" s="159">
        <v>337.30000000000007</v>
      </c>
      <c r="S1153" s="331">
        <f t="shared" si="424"/>
        <v>102.16424547880223</v>
      </c>
      <c r="T1153" s="159">
        <v>511.19999999999987</v>
      </c>
      <c r="U1153" s="373">
        <f t="shared" si="406"/>
        <v>67.410015649452276</v>
      </c>
      <c r="V1153" s="245"/>
    </row>
    <row r="1154" spans="1:22" ht="13.5" customHeight="1" x14ac:dyDescent="0.2">
      <c r="A1154" s="157"/>
      <c r="B1154" s="146"/>
      <c r="C1154" s="688"/>
      <c r="D1154" s="153" t="s">
        <v>76</v>
      </c>
      <c r="E1154" s="159">
        <v>0.3</v>
      </c>
      <c r="F1154" s="159">
        <v>1.2</v>
      </c>
      <c r="G1154" s="159">
        <v>1.3</v>
      </c>
      <c r="H1154" s="159">
        <v>3</v>
      </c>
      <c r="I1154" s="159">
        <v>2.6</v>
      </c>
      <c r="J1154" s="159">
        <v>0.8</v>
      </c>
      <c r="K1154" s="182">
        <v>0.8</v>
      </c>
      <c r="L1154" s="182">
        <v>0.4</v>
      </c>
      <c r="M1154" s="182">
        <v>0.4</v>
      </c>
      <c r="N1154" s="182">
        <v>0.3</v>
      </c>
      <c r="O1154" s="182">
        <v>0.2</v>
      </c>
      <c r="P1154" s="182">
        <v>0.2</v>
      </c>
      <c r="Q1154" s="159">
        <f t="shared" si="423"/>
        <v>11.500000000000002</v>
      </c>
      <c r="R1154" s="159">
        <v>17.400000000000002</v>
      </c>
      <c r="S1154" s="331">
        <f t="shared" si="424"/>
        <v>66.091954022988503</v>
      </c>
      <c r="T1154" s="159">
        <v>18.600000000000005</v>
      </c>
      <c r="U1154" s="373">
        <f t="shared" si="406"/>
        <v>61.827956989247298</v>
      </c>
      <c r="V1154" s="245"/>
    </row>
    <row r="1155" spans="1:22" ht="13.5" customHeight="1" thickBot="1" x14ac:dyDescent="0.25">
      <c r="A1155" s="157"/>
      <c r="B1155" s="146"/>
      <c r="C1155" s="689"/>
      <c r="D1155" s="155" t="s">
        <v>77</v>
      </c>
      <c r="E1155" s="160">
        <v>0.6</v>
      </c>
      <c r="F1155" s="160">
        <v>1.4</v>
      </c>
      <c r="G1155" s="160">
        <v>1.8</v>
      </c>
      <c r="H1155" s="160">
        <v>3.4</v>
      </c>
      <c r="I1155" s="160">
        <v>3.1</v>
      </c>
      <c r="J1155" s="160">
        <v>0.8</v>
      </c>
      <c r="K1155" s="183">
        <v>0.9</v>
      </c>
      <c r="L1155" s="183">
        <v>0.4</v>
      </c>
      <c r="M1155" s="183">
        <v>0.4</v>
      </c>
      <c r="N1155" s="183">
        <v>0.3</v>
      </c>
      <c r="O1155" s="183">
        <v>0.2</v>
      </c>
      <c r="P1155" s="183">
        <v>0.2</v>
      </c>
      <c r="Q1155" s="160">
        <f t="shared" si="423"/>
        <v>13.5</v>
      </c>
      <c r="R1155" s="160">
        <v>20.000000000000004</v>
      </c>
      <c r="S1155" s="333">
        <f t="shared" si="424"/>
        <v>67.5</v>
      </c>
      <c r="T1155" s="160">
        <v>22.2</v>
      </c>
      <c r="U1155" s="374">
        <f t="shared" si="406"/>
        <v>60.810810810810814</v>
      </c>
      <c r="V1155" s="245"/>
    </row>
    <row r="1156" spans="1:22" ht="13.5" customHeight="1" x14ac:dyDescent="0.2">
      <c r="A1156" s="157"/>
      <c r="B1156" s="146"/>
      <c r="C1156" s="687" t="s">
        <v>222</v>
      </c>
      <c r="D1156" s="151" t="s">
        <v>72</v>
      </c>
      <c r="E1156" s="158">
        <v>7</v>
      </c>
      <c r="F1156" s="158">
        <v>13.4</v>
      </c>
      <c r="G1156" s="158">
        <v>7.7</v>
      </c>
      <c r="H1156" s="158">
        <v>12.4</v>
      </c>
      <c r="I1156" s="158">
        <v>15.4</v>
      </c>
      <c r="J1156" s="158">
        <v>9.1999999999999993</v>
      </c>
      <c r="K1156" s="186">
        <v>11.1</v>
      </c>
      <c r="L1156" s="186">
        <v>6.2</v>
      </c>
      <c r="M1156" s="186">
        <v>5.7</v>
      </c>
      <c r="N1156" s="186">
        <v>4.4000000000000004</v>
      </c>
      <c r="O1156" s="186">
        <v>5.6</v>
      </c>
      <c r="P1156" s="186">
        <v>5.5</v>
      </c>
      <c r="Q1156" s="158">
        <f t="shared" si="423"/>
        <v>103.6</v>
      </c>
      <c r="R1156" s="158">
        <v>120.39999999999999</v>
      </c>
      <c r="S1156" s="332">
        <f t="shared" si="424"/>
        <v>86.04651162790698</v>
      </c>
      <c r="T1156" s="158">
        <v>209.39999999999998</v>
      </c>
      <c r="U1156" s="372">
        <f t="shared" si="406"/>
        <v>49.47468958930277</v>
      </c>
      <c r="V1156" s="245"/>
    </row>
    <row r="1157" spans="1:22" ht="13.5" customHeight="1" x14ac:dyDescent="0.2">
      <c r="A1157" s="157"/>
      <c r="B1157" s="146"/>
      <c r="C1157" s="688"/>
      <c r="D1157" s="153" t="s">
        <v>73</v>
      </c>
      <c r="E1157" s="159">
        <v>0.7</v>
      </c>
      <c r="F1157" s="159">
        <v>1.3</v>
      </c>
      <c r="G1157" s="159">
        <v>0.7</v>
      </c>
      <c r="H1157" s="159">
        <v>1.2</v>
      </c>
      <c r="I1157" s="159">
        <v>1.6</v>
      </c>
      <c r="J1157" s="159">
        <v>0.9</v>
      </c>
      <c r="K1157" s="182">
        <v>1.1000000000000001</v>
      </c>
      <c r="L1157" s="182">
        <v>0.6</v>
      </c>
      <c r="M1157" s="182">
        <v>0.5</v>
      </c>
      <c r="N1157" s="182">
        <v>0.4</v>
      </c>
      <c r="O1157" s="182">
        <v>0.5</v>
      </c>
      <c r="P1157" s="182">
        <v>0.6</v>
      </c>
      <c r="Q1157" s="159">
        <f t="shared" si="423"/>
        <v>10.1</v>
      </c>
      <c r="R1157" s="159">
        <v>11.4</v>
      </c>
      <c r="S1157" s="331">
        <f t="shared" si="424"/>
        <v>88.596491228070178</v>
      </c>
      <c r="T1157" s="159">
        <v>18.700000000000003</v>
      </c>
      <c r="U1157" s="373">
        <f t="shared" ref="U1157:U1220" si="429">IF(Q1157=0,"－",Q1157/T1157*100)</f>
        <v>54.010695187165766</v>
      </c>
      <c r="V1157" s="245"/>
    </row>
    <row r="1158" spans="1:22" ht="13.5" customHeight="1" x14ac:dyDescent="0.2">
      <c r="A1158" s="157"/>
      <c r="B1158" s="146"/>
      <c r="C1158" s="688"/>
      <c r="D1158" s="153" t="s">
        <v>74</v>
      </c>
      <c r="E1158" s="159">
        <f t="shared" ref="E1158:P1158" si="430">+E1156-E1157</f>
        <v>6.3</v>
      </c>
      <c r="F1158" s="159">
        <f t="shared" si="430"/>
        <v>12.1</v>
      </c>
      <c r="G1158" s="159">
        <f t="shared" si="430"/>
        <v>7</v>
      </c>
      <c r="H1158" s="159">
        <f t="shared" si="430"/>
        <v>11.200000000000001</v>
      </c>
      <c r="I1158" s="159">
        <f t="shared" si="430"/>
        <v>13.8</v>
      </c>
      <c r="J1158" s="159">
        <f t="shared" si="430"/>
        <v>8.2999999999999989</v>
      </c>
      <c r="K1158" s="182">
        <f t="shared" si="430"/>
        <v>10</v>
      </c>
      <c r="L1158" s="182">
        <f t="shared" si="430"/>
        <v>5.6000000000000005</v>
      </c>
      <c r="M1158" s="182">
        <f t="shared" si="430"/>
        <v>5.2</v>
      </c>
      <c r="N1158" s="182">
        <f t="shared" si="430"/>
        <v>4</v>
      </c>
      <c r="O1158" s="182">
        <f t="shared" si="430"/>
        <v>5.0999999999999996</v>
      </c>
      <c r="P1158" s="182">
        <f t="shared" si="430"/>
        <v>4.9000000000000004</v>
      </c>
      <c r="Q1158" s="159">
        <f t="shared" si="423"/>
        <v>93.5</v>
      </c>
      <c r="R1158" s="159">
        <v>108.99999999999999</v>
      </c>
      <c r="S1158" s="331">
        <f t="shared" si="424"/>
        <v>85.779816513761475</v>
      </c>
      <c r="T1158" s="159">
        <v>190.70000000000002</v>
      </c>
      <c r="U1158" s="373">
        <f t="shared" si="429"/>
        <v>49.02988987939171</v>
      </c>
      <c r="V1158" s="245"/>
    </row>
    <row r="1159" spans="1:22" ht="13.5" customHeight="1" x14ac:dyDescent="0.2">
      <c r="A1159" s="157"/>
      <c r="B1159" s="146"/>
      <c r="C1159" s="688"/>
      <c r="D1159" s="153" t="s">
        <v>75</v>
      </c>
      <c r="E1159" s="159">
        <f t="shared" ref="E1159:P1159" si="431">+E1156-E1160</f>
        <v>6.7</v>
      </c>
      <c r="F1159" s="159">
        <f t="shared" si="431"/>
        <v>12.9</v>
      </c>
      <c r="G1159" s="159">
        <f t="shared" si="431"/>
        <v>7.1000000000000005</v>
      </c>
      <c r="H1159" s="159">
        <f t="shared" si="431"/>
        <v>11.4</v>
      </c>
      <c r="I1159" s="159">
        <f t="shared" si="431"/>
        <v>14.200000000000001</v>
      </c>
      <c r="J1159" s="159">
        <f t="shared" si="431"/>
        <v>8.2999999999999989</v>
      </c>
      <c r="K1159" s="182">
        <f t="shared" si="431"/>
        <v>10.4</v>
      </c>
      <c r="L1159" s="182">
        <f t="shared" si="431"/>
        <v>5.8</v>
      </c>
      <c r="M1159" s="182">
        <f t="shared" si="431"/>
        <v>5.2</v>
      </c>
      <c r="N1159" s="182">
        <f t="shared" si="431"/>
        <v>3.8000000000000003</v>
      </c>
      <c r="O1159" s="182">
        <f t="shared" si="431"/>
        <v>5</v>
      </c>
      <c r="P1159" s="182">
        <f t="shared" si="431"/>
        <v>5.0999999999999996</v>
      </c>
      <c r="Q1159" s="159">
        <f t="shared" si="423"/>
        <v>95.899999999999991</v>
      </c>
      <c r="R1159" s="159">
        <v>113.50000000000001</v>
      </c>
      <c r="S1159" s="331">
        <f t="shared" si="424"/>
        <v>84.49339207048456</v>
      </c>
      <c r="T1159" s="159">
        <v>199.6</v>
      </c>
      <c r="U1159" s="373">
        <f t="shared" si="429"/>
        <v>48.046092184368732</v>
      </c>
      <c r="V1159" s="245"/>
    </row>
    <row r="1160" spans="1:22" ht="13.5" customHeight="1" x14ac:dyDescent="0.2">
      <c r="A1160" s="157"/>
      <c r="B1160" s="146"/>
      <c r="C1160" s="688"/>
      <c r="D1160" s="153" t="s">
        <v>76</v>
      </c>
      <c r="E1160" s="159">
        <v>0.3</v>
      </c>
      <c r="F1160" s="159">
        <v>0.5</v>
      </c>
      <c r="G1160" s="159">
        <v>0.6</v>
      </c>
      <c r="H1160" s="159">
        <v>1</v>
      </c>
      <c r="I1160" s="159">
        <v>1.2</v>
      </c>
      <c r="J1160" s="159">
        <v>0.9</v>
      </c>
      <c r="K1160" s="182">
        <v>0.7</v>
      </c>
      <c r="L1160" s="182">
        <v>0.4</v>
      </c>
      <c r="M1160" s="182">
        <v>0.5</v>
      </c>
      <c r="N1160" s="182">
        <v>0.6</v>
      </c>
      <c r="O1160" s="182">
        <v>0.6</v>
      </c>
      <c r="P1160" s="182">
        <v>0.4</v>
      </c>
      <c r="Q1160" s="159">
        <f t="shared" si="423"/>
        <v>7.7</v>
      </c>
      <c r="R1160" s="159">
        <v>6.9</v>
      </c>
      <c r="S1160" s="331">
        <f t="shared" si="424"/>
        <v>111.59420289855073</v>
      </c>
      <c r="T1160" s="159">
        <v>9.8000000000000007</v>
      </c>
      <c r="U1160" s="373">
        <f t="shared" si="429"/>
        <v>78.571428571428569</v>
      </c>
      <c r="V1160" s="245"/>
    </row>
    <row r="1161" spans="1:22" ht="13.5" customHeight="1" thickBot="1" x14ac:dyDescent="0.25">
      <c r="A1161" s="157"/>
      <c r="B1161" s="146"/>
      <c r="C1161" s="689"/>
      <c r="D1161" s="155" t="s">
        <v>77</v>
      </c>
      <c r="E1161" s="159">
        <v>0.3</v>
      </c>
      <c r="F1161" s="159">
        <v>0.5</v>
      </c>
      <c r="G1161" s="159">
        <v>0.6</v>
      </c>
      <c r="H1161" s="159">
        <v>1</v>
      </c>
      <c r="I1161" s="159">
        <v>1.2</v>
      </c>
      <c r="J1161" s="159">
        <v>0.9</v>
      </c>
      <c r="K1161" s="183">
        <v>0.7</v>
      </c>
      <c r="L1161" s="183">
        <v>0.4</v>
      </c>
      <c r="M1161" s="183">
        <v>0.5</v>
      </c>
      <c r="N1161" s="183">
        <v>0.6</v>
      </c>
      <c r="O1161" s="183">
        <v>0.6</v>
      </c>
      <c r="P1161" s="183">
        <v>0.4</v>
      </c>
      <c r="Q1161" s="160">
        <f t="shared" si="423"/>
        <v>7.7</v>
      </c>
      <c r="R1161" s="160">
        <v>6.9</v>
      </c>
      <c r="S1161" s="333">
        <f t="shared" si="424"/>
        <v>111.59420289855073</v>
      </c>
      <c r="T1161" s="160">
        <v>9.8000000000000007</v>
      </c>
      <c r="U1161" s="374">
        <f t="shared" si="429"/>
        <v>78.571428571428569</v>
      </c>
      <c r="V1161" s="245"/>
    </row>
    <row r="1162" spans="1:22" ht="13.5" customHeight="1" x14ac:dyDescent="0.2">
      <c r="A1162" s="157"/>
      <c r="B1162" s="146"/>
      <c r="C1162" s="687" t="s">
        <v>223</v>
      </c>
      <c r="D1162" s="151" t="s">
        <v>72</v>
      </c>
      <c r="E1162" s="158">
        <v>10.5</v>
      </c>
      <c r="F1162" s="158">
        <v>15.5</v>
      </c>
      <c r="G1162" s="158">
        <v>12.2</v>
      </c>
      <c r="H1162" s="158">
        <v>17.8</v>
      </c>
      <c r="I1162" s="158">
        <v>21.6</v>
      </c>
      <c r="J1162" s="158">
        <v>15.1</v>
      </c>
      <c r="K1162" s="186">
        <v>15.1</v>
      </c>
      <c r="L1162" s="186">
        <v>10</v>
      </c>
      <c r="M1162" s="186">
        <v>6.9</v>
      </c>
      <c r="N1162" s="186">
        <v>4.8</v>
      </c>
      <c r="O1162" s="186">
        <v>4.9000000000000004</v>
      </c>
      <c r="P1162" s="186">
        <v>7.4</v>
      </c>
      <c r="Q1162" s="158">
        <f t="shared" si="423"/>
        <v>141.80000000000001</v>
      </c>
      <c r="R1162" s="158">
        <v>143.70000000000002</v>
      </c>
      <c r="S1162" s="332">
        <f t="shared" si="424"/>
        <v>98.677800974251909</v>
      </c>
      <c r="T1162" s="158">
        <v>243.89999999999998</v>
      </c>
      <c r="U1162" s="372">
        <f t="shared" si="429"/>
        <v>58.138581385813872</v>
      </c>
      <c r="V1162" s="245"/>
    </row>
    <row r="1163" spans="1:22" ht="13.5" customHeight="1" x14ac:dyDescent="0.2">
      <c r="A1163" s="157"/>
      <c r="B1163" s="146"/>
      <c r="C1163" s="688"/>
      <c r="D1163" s="153" t="s">
        <v>73</v>
      </c>
      <c r="E1163" s="159">
        <v>0.3</v>
      </c>
      <c r="F1163" s="159">
        <v>0.5</v>
      </c>
      <c r="G1163" s="159">
        <v>0.7</v>
      </c>
      <c r="H1163" s="159">
        <v>1</v>
      </c>
      <c r="I1163" s="159">
        <v>1.2</v>
      </c>
      <c r="J1163" s="159">
        <v>0.8</v>
      </c>
      <c r="K1163" s="182">
        <v>1.1000000000000001</v>
      </c>
      <c r="L1163" s="182">
        <v>0.5</v>
      </c>
      <c r="M1163" s="182">
        <v>0.4</v>
      </c>
      <c r="N1163" s="182">
        <v>0.2</v>
      </c>
      <c r="O1163" s="182">
        <v>0.3</v>
      </c>
      <c r="P1163" s="182">
        <v>0.5</v>
      </c>
      <c r="Q1163" s="159">
        <f t="shared" si="423"/>
        <v>7.5</v>
      </c>
      <c r="R1163" s="159">
        <v>9.3000000000000025</v>
      </c>
      <c r="S1163" s="331">
        <f t="shared" si="424"/>
        <v>80.645161290322562</v>
      </c>
      <c r="T1163" s="159">
        <v>20.500000000000004</v>
      </c>
      <c r="U1163" s="373">
        <f t="shared" si="429"/>
        <v>36.58536585365853</v>
      </c>
      <c r="V1163" s="245"/>
    </row>
    <row r="1164" spans="1:22" ht="13.5" customHeight="1" x14ac:dyDescent="0.2">
      <c r="A1164" s="157"/>
      <c r="B1164" s="146"/>
      <c r="C1164" s="688"/>
      <c r="D1164" s="153" t="s">
        <v>74</v>
      </c>
      <c r="E1164" s="159">
        <f t="shared" ref="E1164:P1164" si="432">+E1162-E1163</f>
        <v>10.199999999999999</v>
      </c>
      <c r="F1164" s="159">
        <f t="shared" si="432"/>
        <v>15</v>
      </c>
      <c r="G1164" s="159">
        <f t="shared" si="432"/>
        <v>11.5</v>
      </c>
      <c r="H1164" s="159">
        <f t="shared" si="432"/>
        <v>16.8</v>
      </c>
      <c r="I1164" s="159">
        <f t="shared" si="432"/>
        <v>20.400000000000002</v>
      </c>
      <c r="J1164" s="159">
        <f t="shared" si="432"/>
        <v>14.299999999999999</v>
      </c>
      <c r="K1164" s="182">
        <f t="shared" si="432"/>
        <v>14</v>
      </c>
      <c r="L1164" s="182">
        <f t="shared" si="432"/>
        <v>9.5</v>
      </c>
      <c r="M1164" s="182">
        <f t="shared" si="432"/>
        <v>6.5</v>
      </c>
      <c r="N1164" s="182">
        <f t="shared" si="432"/>
        <v>4.5999999999999996</v>
      </c>
      <c r="O1164" s="182">
        <f t="shared" si="432"/>
        <v>4.6000000000000005</v>
      </c>
      <c r="P1164" s="182">
        <f t="shared" si="432"/>
        <v>6.9</v>
      </c>
      <c r="Q1164" s="159">
        <f t="shared" si="423"/>
        <v>134.29999999999998</v>
      </c>
      <c r="R1164" s="159">
        <v>134.40000000000003</v>
      </c>
      <c r="S1164" s="331">
        <f t="shared" si="424"/>
        <v>99.925595238095198</v>
      </c>
      <c r="T1164" s="159">
        <v>223.39999999999998</v>
      </c>
      <c r="U1164" s="373">
        <f t="shared" si="429"/>
        <v>60.116383169203225</v>
      </c>
      <c r="V1164" s="245"/>
    </row>
    <row r="1165" spans="1:22" ht="13.5" customHeight="1" x14ac:dyDescent="0.2">
      <c r="A1165" s="157"/>
      <c r="B1165" s="146"/>
      <c r="C1165" s="688"/>
      <c r="D1165" s="153" t="s">
        <v>75</v>
      </c>
      <c r="E1165" s="159">
        <f t="shared" ref="E1165:P1165" si="433">+E1162-E1166</f>
        <v>10.4</v>
      </c>
      <c r="F1165" s="159">
        <f t="shared" si="433"/>
        <v>14.8</v>
      </c>
      <c r="G1165" s="159">
        <f t="shared" si="433"/>
        <v>12.1</v>
      </c>
      <c r="H1165" s="159">
        <f t="shared" si="433"/>
        <v>16.400000000000002</v>
      </c>
      <c r="I1165" s="159">
        <f t="shared" si="433"/>
        <v>19.600000000000001</v>
      </c>
      <c r="J1165" s="159">
        <f t="shared" si="433"/>
        <v>15.1</v>
      </c>
      <c r="K1165" s="182">
        <f t="shared" si="433"/>
        <v>14.799999999999999</v>
      </c>
      <c r="L1165" s="182">
        <f t="shared" si="433"/>
        <v>10</v>
      </c>
      <c r="M1165" s="182">
        <f t="shared" si="433"/>
        <v>6.9</v>
      </c>
      <c r="N1165" s="182">
        <f t="shared" si="433"/>
        <v>4.8</v>
      </c>
      <c r="O1165" s="182">
        <f t="shared" si="433"/>
        <v>4.9000000000000004</v>
      </c>
      <c r="P1165" s="182">
        <f t="shared" si="433"/>
        <v>7.4</v>
      </c>
      <c r="Q1165" s="159">
        <f>SUM(E1165:P1165)</f>
        <v>137.20000000000002</v>
      </c>
      <c r="R1165" s="159">
        <v>139</v>
      </c>
      <c r="S1165" s="331">
        <f t="shared" si="424"/>
        <v>98.705035971223026</v>
      </c>
      <c r="T1165" s="159">
        <v>239.7</v>
      </c>
      <c r="U1165" s="373">
        <f t="shared" si="429"/>
        <v>57.238214434710066</v>
      </c>
      <c r="V1165" s="245"/>
    </row>
    <row r="1166" spans="1:22" ht="13.5" customHeight="1" x14ac:dyDescent="0.2">
      <c r="A1166" s="157"/>
      <c r="B1166" s="146"/>
      <c r="C1166" s="688"/>
      <c r="D1166" s="153" t="s">
        <v>76</v>
      </c>
      <c r="E1166" s="159">
        <v>0.1</v>
      </c>
      <c r="F1166" s="159">
        <v>0.7</v>
      </c>
      <c r="G1166" s="159">
        <v>0.1</v>
      </c>
      <c r="H1166" s="159">
        <v>1.4</v>
      </c>
      <c r="I1166" s="159">
        <v>2</v>
      </c>
      <c r="J1166" s="159">
        <v>0</v>
      </c>
      <c r="K1166" s="182">
        <v>0.3</v>
      </c>
      <c r="L1166" s="182">
        <v>0</v>
      </c>
      <c r="M1166" s="182">
        <v>0</v>
      </c>
      <c r="N1166" s="182">
        <v>0</v>
      </c>
      <c r="O1166" s="182">
        <v>0</v>
      </c>
      <c r="P1166" s="182">
        <v>0</v>
      </c>
      <c r="Q1166" s="159">
        <f t="shared" si="423"/>
        <v>4.5999999999999996</v>
      </c>
      <c r="R1166" s="159">
        <v>4.7</v>
      </c>
      <c r="S1166" s="331">
        <f t="shared" si="424"/>
        <v>97.872340425531902</v>
      </c>
      <c r="T1166" s="159">
        <v>4.1999999999999993</v>
      </c>
      <c r="U1166" s="373">
        <f t="shared" si="429"/>
        <v>109.52380952380953</v>
      </c>
      <c r="V1166" s="245"/>
    </row>
    <row r="1167" spans="1:22" ht="13.5" customHeight="1" thickBot="1" x14ac:dyDescent="0.25">
      <c r="A1167" s="184"/>
      <c r="B1167" s="166"/>
      <c r="C1167" s="689"/>
      <c r="D1167" s="155" t="s">
        <v>77</v>
      </c>
      <c r="E1167" s="159">
        <v>0.1</v>
      </c>
      <c r="F1167" s="159">
        <v>0.7</v>
      </c>
      <c r="G1167" s="159">
        <v>0.1</v>
      </c>
      <c r="H1167" s="159">
        <v>1.4</v>
      </c>
      <c r="I1167" s="159">
        <v>2</v>
      </c>
      <c r="J1167" s="159">
        <v>0</v>
      </c>
      <c r="K1167" s="183">
        <v>0.4</v>
      </c>
      <c r="L1167" s="183">
        <v>0</v>
      </c>
      <c r="M1167" s="183">
        <v>0</v>
      </c>
      <c r="N1167" s="183">
        <v>0</v>
      </c>
      <c r="O1167" s="183">
        <v>0</v>
      </c>
      <c r="P1167" s="183">
        <v>0</v>
      </c>
      <c r="Q1167" s="160">
        <f t="shared" si="423"/>
        <v>4.7</v>
      </c>
      <c r="R1167" s="160">
        <v>4.7</v>
      </c>
      <c r="S1167" s="333">
        <f t="shared" si="424"/>
        <v>100</v>
      </c>
      <c r="T1167" s="160">
        <v>4.1999999999999993</v>
      </c>
      <c r="U1167" s="374">
        <f t="shared" si="429"/>
        <v>111.90476190476193</v>
      </c>
      <c r="V1167" s="245"/>
    </row>
    <row r="1168" spans="1:22" ht="13.5" customHeight="1" x14ac:dyDescent="0.2">
      <c r="A1168" s="690" t="s">
        <v>20</v>
      </c>
      <c r="B1168" s="691"/>
      <c r="C1168" s="692"/>
      <c r="D1168" s="151" t="s">
        <v>72</v>
      </c>
      <c r="E1168" s="152">
        <f t="shared" ref="E1168:R1168" si="434">+E1174+E1231</f>
        <v>345.00000000000006</v>
      </c>
      <c r="F1168" s="152">
        <f t="shared" si="434"/>
        <v>365.70000000000005</v>
      </c>
      <c r="G1168" s="152">
        <f t="shared" si="434"/>
        <v>357.9</v>
      </c>
      <c r="H1168" s="152">
        <f t="shared" si="434"/>
        <v>712.5</v>
      </c>
      <c r="I1168" s="152">
        <f t="shared" si="434"/>
        <v>863.5</v>
      </c>
      <c r="J1168" s="152">
        <f t="shared" si="434"/>
        <v>612.79999999999995</v>
      </c>
      <c r="K1168" s="152">
        <f t="shared" si="434"/>
        <v>605</v>
      </c>
      <c r="L1168" s="152">
        <f t="shared" si="434"/>
        <v>416.40000000000003</v>
      </c>
      <c r="M1168" s="152">
        <f t="shared" si="434"/>
        <v>321.39999999999998</v>
      </c>
      <c r="N1168" s="152">
        <f t="shared" si="434"/>
        <v>278</v>
      </c>
      <c r="O1168" s="152">
        <f t="shared" si="434"/>
        <v>464.49999999999989</v>
      </c>
      <c r="P1168" s="152">
        <f t="shared" si="434"/>
        <v>302.59999999999997</v>
      </c>
      <c r="Q1168" s="152">
        <f t="shared" si="434"/>
        <v>5645.3</v>
      </c>
      <c r="R1168" s="152">
        <f t="shared" si="434"/>
        <v>5368.8000000000011</v>
      </c>
      <c r="S1168" s="332">
        <f t="shared" ref="S1168:S1173" si="435">IF(Q1168=0,"－",Q1168/R1168*100)</f>
        <v>105.15012665772609</v>
      </c>
      <c r="T1168" s="152">
        <v>10111.800000000001</v>
      </c>
      <c r="U1168" s="372">
        <f t="shared" si="429"/>
        <v>55.828833639905852</v>
      </c>
      <c r="V1168" s="245"/>
    </row>
    <row r="1169" spans="1:22" ht="13.5" customHeight="1" x14ac:dyDescent="0.2">
      <c r="A1169" s="693"/>
      <c r="B1169" s="694"/>
      <c r="C1169" s="695"/>
      <c r="D1169" s="153" t="s">
        <v>73</v>
      </c>
      <c r="E1169" s="154">
        <f t="shared" ref="E1169:R1169" si="436">+E1175+E1232</f>
        <v>68.2</v>
      </c>
      <c r="F1169" s="154">
        <f t="shared" si="436"/>
        <v>66.399999999999991</v>
      </c>
      <c r="G1169" s="154">
        <f t="shared" si="436"/>
        <v>90.2</v>
      </c>
      <c r="H1169" s="154">
        <f t="shared" si="436"/>
        <v>217.51</v>
      </c>
      <c r="I1169" s="154">
        <f t="shared" si="436"/>
        <v>299</v>
      </c>
      <c r="J1169" s="154">
        <f t="shared" si="436"/>
        <v>203.8</v>
      </c>
      <c r="K1169" s="154">
        <f t="shared" si="436"/>
        <v>163.20000000000002</v>
      </c>
      <c r="L1169" s="154">
        <f t="shared" si="436"/>
        <v>95.90000000000002</v>
      </c>
      <c r="M1169" s="154">
        <f t="shared" si="436"/>
        <v>63.699999999999996</v>
      </c>
      <c r="N1169" s="154">
        <f t="shared" si="436"/>
        <v>44.7</v>
      </c>
      <c r="O1169" s="154">
        <f t="shared" si="436"/>
        <v>118.6</v>
      </c>
      <c r="P1169" s="154">
        <f t="shared" si="436"/>
        <v>64.5</v>
      </c>
      <c r="Q1169" s="154">
        <f t="shared" si="436"/>
        <v>1495.7099999999998</v>
      </c>
      <c r="R1169" s="154">
        <f t="shared" si="436"/>
        <v>1394.5</v>
      </c>
      <c r="S1169" s="331">
        <f t="shared" si="435"/>
        <v>107.25779849408387</v>
      </c>
      <c r="T1169" s="154">
        <v>3511.4000000000005</v>
      </c>
      <c r="U1169" s="373">
        <f t="shared" si="429"/>
        <v>42.595830722788619</v>
      </c>
      <c r="V1169" s="245"/>
    </row>
    <row r="1170" spans="1:22" ht="13.5" customHeight="1" x14ac:dyDescent="0.2">
      <c r="A1170" s="693"/>
      <c r="B1170" s="694"/>
      <c r="C1170" s="695"/>
      <c r="D1170" s="153" t="s">
        <v>74</v>
      </c>
      <c r="E1170" s="154">
        <f t="shared" ref="E1170:R1170" si="437">+E1176+E1233</f>
        <v>276.8</v>
      </c>
      <c r="F1170" s="154">
        <f t="shared" si="437"/>
        <v>299.29999999999995</v>
      </c>
      <c r="G1170" s="154">
        <f t="shared" si="437"/>
        <v>267.70000000000005</v>
      </c>
      <c r="H1170" s="154">
        <f t="shared" si="437"/>
        <v>494.98999999999995</v>
      </c>
      <c r="I1170" s="154">
        <f t="shared" si="437"/>
        <v>564.5</v>
      </c>
      <c r="J1170" s="154">
        <f t="shared" si="437"/>
        <v>409</v>
      </c>
      <c r="K1170" s="154">
        <f t="shared" si="437"/>
        <v>441.80000000000007</v>
      </c>
      <c r="L1170" s="154">
        <f t="shared" si="437"/>
        <v>320.5</v>
      </c>
      <c r="M1170" s="154">
        <f t="shared" si="437"/>
        <v>257.7</v>
      </c>
      <c r="N1170" s="154">
        <f t="shared" si="437"/>
        <v>233.3</v>
      </c>
      <c r="O1170" s="154">
        <f t="shared" si="437"/>
        <v>345.90000000000003</v>
      </c>
      <c r="P1170" s="154">
        <f t="shared" si="437"/>
        <v>238.1</v>
      </c>
      <c r="Q1170" s="154">
        <f t="shared" si="437"/>
        <v>4149.59</v>
      </c>
      <c r="R1170" s="154">
        <f t="shared" si="437"/>
        <v>3974.2999999999997</v>
      </c>
      <c r="S1170" s="331">
        <f t="shared" si="435"/>
        <v>104.41058802808043</v>
      </c>
      <c r="T1170" s="154">
        <v>6600.4</v>
      </c>
      <c r="U1170" s="373">
        <f t="shared" si="429"/>
        <v>62.868765529361859</v>
      </c>
      <c r="V1170" s="245"/>
    </row>
    <row r="1171" spans="1:22" ht="13.5" customHeight="1" x14ac:dyDescent="0.2">
      <c r="A1171" s="693"/>
      <c r="B1171" s="694"/>
      <c r="C1171" s="695"/>
      <c r="D1171" s="153" t="s">
        <v>75</v>
      </c>
      <c r="E1171" s="154">
        <f t="shared" ref="E1171:R1171" si="438">+E1177+E1234</f>
        <v>277.59999999999997</v>
      </c>
      <c r="F1171" s="154">
        <f t="shared" si="438"/>
        <v>318.09999999999997</v>
      </c>
      <c r="G1171" s="154">
        <f t="shared" si="438"/>
        <v>310.19999999999993</v>
      </c>
      <c r="H1171" s="154">
        <f t="shared" si="438"/>
        <v>616.29999999999995</v>
      </c>
      <c r="I1171" s="154">
        <f t="shared" si="438"/>
        <v>752.5</v>
      </c>
      <c r="J1171" s="154">
        <f t="shared" si="438"/>
        <v>513.29999999999995</v>
      </c>
      <c r="K1171" s="154">
        <f t="shared" si="438"/>
        <v>507.80000000000007</v>
      </c>
      <c r="L1171" s="154">
        <f t="shared" si="438"/>
        <v>320.50000000000006</v>
      </c>
      <c r="M1171" s="154">
        <f t="shared" si="438"/>
        <v>240</v>
      </c>
      <c r="N1171" s="154">
        <f t="shared" si="438"/>
        <v>224.1</v>
      </c>
      <c r="O1171" s="154">
        <f t="shared" si="438"/>
        <v>376.50000000000006</v>
      </c>
      <c r="P1171" s="154">
        <f t="shared" si="438"/>
        <v>232</v>
      </c>
      <c r="Q1171" s="154">
        <f t="shared" si="438"/>
        <v>4688.9000000000005</v>
      </c>
      <c r="R1171" s="154">
        <f t="shared" si="438"/>
        <v>4517.2000000000007</v>
      </c>
      <c r="S1171" s="331">
        <f t="shared" si="435"/>
        <v>103.80102718498185</v>
      </c>
      <c r="T1171" s="154">
        <v>8337.2000000000007</v>
      </c>
      <c r="U1171" s="373">
        <f t="shared" si="429"/>
        <v>56.240704313198677</v>
      </c>
      <c r="V1171" s="245"/>
    </row>
    <row r="1172" spans="1:22" ht="13.5" customHeight="1" x14ac:dyDescent="0.2">
      <c r="A1172" s="693"/>
      <c r="B1172" s="694"/>
      <c r="C1172" s="695"/>
      <c r="D1172" s="153" t="s">
        <v>76</v>
      </c>
      <c r="E1172" s="154">
        <f t="shared" ref="E1172:R1172" si="439">+E1178+E1235</f>
        <v>67.399999999999991</v>
      </c>
      <c r="F1172" s="154">
        <f t="shared" si="439"/>
        <v>47.599999999999994</v>
      </c>
      <c r="G1172" s="154">
        <f t="shared" si="439"/>
        <v>47.699999999999996</v>
      </c>
      <c r="H1172" s="154">
        <f t="shared" si="439"/>
        <v>96.199999999999989</v>
      </c>
      <c r="I1172" s="154">
        <f t="shared" si="439"/>
        <v>111</v>
      </c>
      <c r="J1172" s="154">
        <f t="shared" si="439"/>
        <v>99.499999999999986</v>
      </c>
      <c r="K1172" s="154">
        <f t="shared" si="439"/>
        <v>97.200000000000017</v>
      </c>
      <c r="L1172" s="154">
        <f t="shared" si="439"/>
        <v>95.9</v>
      </c>
      <c r="M1172" s="154">
        <f t="shared" si="439"/>
        <v>81.40000000000002</v>
      </c>
      <c r="N1172" s="154">
        <f t="shared" si="439"/>
        <v>53.900000000000006</v>
      </c>
      <c r="O1172" s="154">
        <f t="shared" si="439"/>
        <v>88</v>
      </c>
      <c r="P1172" s="154">
        <f t="shared" si="439"/>
        <v>70.599999999999994</v>
      </c>
      <c r="Q1172" s="154">
        <f t="shared" si="439"/>
        <v>956.39999999999986</v>
      </c>
      <c r="R1172" s="154">
        <f t="shared" si="439"/>
        <v>851.6</v>
      </c>
      <c r="S1172" s="331">
        <f t="shared" si="435"/>
        <v>112.30624706434944</v>
      </c>
      <c r="T1172" s="154">
        <v>1774.6</v>
      </c>
      <c r="U1172" s="373">
        <f t="shared" si="429"/>
        <v>53.893835230474465</v>
      </c>
      <c r="V1172" s="245"/>
    </row>
    <row r="1173" spans="1:22" ht="13.5" customHeight="1" thickBot="1" x14ac:dyDescent="0.25">
      <c r="A1173" s="693"/>
      <c r="B1173" s="696"/>
      <c r="C1173" s="697"/>
      <c r="D1173" s="155" t="s">
        <v>77</v>
      </c>
      <c r="E1173" s="156">
        <f t="shared" ref="E1173:R1173" si="440">+E1179+E1236</f>
        <v>78.500000000000014</v>
      </c>
      <c r="F1173" s="156">
        <f t="shared" si="440"/>
        <v>56.8</v>
      </c>
      <c r="G1173" s="156">
        <f t="shared" si="440"/>
        <v>57.999999999999993</v>
      </c>
      <c r="H1173" s="156">
        <f t="shared" si="440"/>
        <v>112.89999999999999</v>
      </c>
      <c r="I1173" s="156">
        <f t="shared" si="440"/>
        <v>128.6</v>
      </c>
      <c r="J1173" s="156">
        <f t="shared" si="440"/>
        <v>114.7</v>
      </c>
      <c r="K1173" s="156">
        <f t="shared" si="440"/>
        <v>112.50000000000001</v>
      </c>
      <c r="L1173" s="156">
        <f t="shared" si="440"/>
        <v>112.50000000000001</v>
      </c>
      <c r="M1173" s="156">
        <f t="shared" si="440"/>
        <v>104.10000000000001</v>
      </c>
      <c r="N1173" s="156">
        <f t="shared" si="440"/>
        <v>65.7</v>
      </c>
      <c r="O1173" s="156">
        <f t="shared" si="440"/>
        <v>109.3</v>
      </c>
      <c r="P1173" s="156">
        <f t="shared" si="440"/>
        <v>85.4</v>
      </c>
      <c r="Q1173" s="156">
        <f t="shared" si="440"/>
        <v>1139</v>
      </c>
      <c r="R1173" s="156">
        <f t="shared" si="440"/>
        <v>1012.3</v>
      </c>
      <c r="S1173" s="333">
        <f t="shared" si="435"/>
        <v>112.51605255359082</v>
      </c>
      <c r="T1173" s="156">
        <v>2029.4999999999998</v>
      </c>
      <c r="U1173" s="374">
        <f t="shared" si="429"/>
        <v>56.12219758561222</v>
      </c>
      <c r="V1173" s="245"/>
    </row>
    <row r="1174" spans="1:22" ht="13.5" customHeight="1" x14ac:dyDescent="0.2">
      <c r="A1174" s="157"/>
      <c r="B1174" s="690" t="s">
        <v>333</v>
      </c>
      <c r="C1174" s="692"/>
      <c r="D1174" s="151" t="s">
        <v>72</v>
      </c>
      <c r="E1174" s="158">
        <f t="shared" ref="E1174:R1174" si="441">+E1180+E1186+E1192+E1201+E1207+E1213+E1219+E1225</f>
        <v>313.50000000000006</v>
      </c>
      <c r="F1174" s="158">
        <f t="shared" si="441"/>
        <v>320.60000000000002</v>
      </c>
      <c r="G1174" s="158">
        <f t="shared" si="441"/>
        <v>315.09999999999997</v>
      </c>
      <c r="H1174" s="158">
        <f t="shared" si="441"/>
        <v>557.5</v>
      </c>
      <c r="I1174" s="158">
        <f t="shared" si="441"/>
        <v>630.1</v>
      </c>
      <c r="J1174" s="158">
        <f t="shared" si="441"/>
        <v>494.7</v>
      </c>
      <c r="K1174" s="158">
        <f t="shared" si="441"/>
        <v>483.7</v>
      </c>
      <c r="L1174" s="158">
        <f t="shared" si="441"/>
        <v>367.3</v>
      </c>
      <c r="M1174" s="158">
        <f t="shared" si="441"/>
        <v>289.7</v>
      </c>
      <c r="N1174" s="158">
        <f t="shared" si="441"/>
        <v>232.4</v>
      </c>
      <c r="O1174" s="158">
        <f t="shared" si="441"/>
        <v>401.09999999999991</v>
      </c>
      <c r="P1174" s="158">
        <f t="shared" si="441"/>
        <v>271.79999999999995</v>
      </c>
      <c r="Q1174" s="158">
        <f t="shared" si="441"/>
        <v>4677.5</v>
      </c>
      <c r="R1174" s="158">
        <f t="shared" si="441"/>
        <v>4307.4000000000005</v>
      </c>
      <c r="S1174" s="332">
        <f t="shared" ref="S1174:S1197" si="442">IF(Q1174=0,"－",Q1174/R1174*100)</f>
        <v>108.59219018433393</v>
      </c>
      <c r="T1174" s="158">
        <v>8165.1</v>
      </c>
      <c r="U1174" s="372">
        <f t="shared" si="429"/>
        <v>57.286499859156649</v>
      </c>
      <c r="V1174" s="245"/>
    </row>
    <row r="1175" spans="1:22" ht="13.5" customHeight="1" x14ac:dyDescent="0.2">
      <c r="A1175" s="157"/>
      <c r="B1175" s="693"/>
      <c r="C1175" s="695"/>
      <c r="D1175" s="153" t="s">
        <v>73</v>
      </c>
      <c r="E1175" s="159">
        <f t="shared" ref="E1175:Q1179" si="443">+E1181+E1187+E1193+E1202+E1208+E1214+E1220+E1226</f>
        <v>56.4</v>
      </c>
      <c r="F1175" s="159">
        <f t="shared" si="443"/>
        <v>48.099999999999994</v>
      </c>
      <c r="G1175" s="159">
        <f t="shared" si="443"/>
        <v>74.400000000000006</v>
      </c>
      <c r="H1175" s="159">
        <f t="shared" si="443"/>
        <v>155.51</v>
      </c>
      <c r="I1175" s="159">
        <f t="shared" si="443"/>
        <v>203.1</v>
      </c>
      <c r="J1175" s="159">
        <f t="shared" si="443"/>
        <v>151.70000000000002</v>
      </c>
      <c r="K1175" s="159">
        <f t="shared" si="443"/>
        <v>118.50000000000001</v>
      </c>
      <c r="L1175" s="159">
        <f t="shared" si="443"/>
        <v>78.40000000000002</v>
      </c>
      <c r="M1175" s="159">
        <f t="shared" si="443"/>
        <v>51.8</v>
      </c>
      <c r="N1175" s="159">
        <f t="shared" si="443"/>
        <v>34.799999999999997</v>
      </c>
      <c r="O1175" s="159">
        <f t="shared" si="443"/>
        <v>99</v>
      </c>
      <c r="P1175" s="159">
        <f t="shared" si="443"/>
        <v>51.9</v>
      </c>
      <c r="Q1175" s="159">
        <f t="shared" si="443"/>
        <v>1123.6099999999999</v>
      </c>
      <c r="R1175" s="159">
        <f>+R1181+R1187+R1193+R1202+R1208+R1214+R1220+R1226</f>
        <v>1019.0000000000001</v>
      </c>
      <c r="S1175" s="331">
        <f t="shared" si="442"/>
        <v>110.26594700686945</v>
      </c>
      <c r="T1175" s="159">
        <v>2703.6000000000004</v>
      </c>
      <c r="U1175" s="373">
        <f t="shared" si="429"/>
        <v>41.559772155644318</v>
      </c>
      <c r="V1175" s="245"/>
    </row>
    <row r="1176" spans="1:22" ht="13.5" customHeight="1" x14ac:dyDescent="0.2">
      <c r="A1176" s="157"/>
      <c r="B1176" s="693"/>
      <c r="C1176" s="695"/>
      <c r="D1176" s="153" t="s">
        <v>74</v>
      </c>
      <c r="E1176" s="159">
        <f t="shared" si="443"/>
        <v>257.10000000000002</v>
      </c>
      <c r="F1176" s="159">
        <f t="shared" si="443"/>
        <v>272.49999999999994</v>
      </c>
      <c r="G1176" s="159">
        <f t="shared" si="443"/>
        <v>240.70000000000002</v>
      </c>
      <c r="H1176" s="159">
        <f t="shared" si="443"/>
        <v>401.98999999999995</v>
      </c>
      <c r="I1176" s="159">
        <f t="shared" si="443"/>
        <v>427</v>
      </c>
      <c r="J1176" s="159">
        <f t="shared" si="443"/>
        <v>343</v>
      </c>
      <c r="K1176" s="159">
        <f t="shared" si="443"/>
        <v>365.20000000000005</v>
      </c>
      <c r="L1176" s="159">
        <f t="shared" si="443"/>
        <v>288.89999999999998</v>
      </c>
      <c r="M1176" s="159">
        <f t="shared" si="443"/>
        <v>237.9</v>
      </c>
      <c r="N1176" s="159">
        <f t="shared" si="443"/>
        <v>197.60000000000002</v>
      </c>
      <c r="O1176" s="159">
        <f t="shared" si="443"/>
        <v>302.10000000000002</v>
      </c>
      <c r="P1176" s="159">
        <f t="shared" si="443"/>
        <v>219.9</v>
      </c>
      <c r="Q1176" s="159">
        <f t="shared" si="443"/>
        <v>3553.8900000000003</v>
      </c>
      <c r="R1176" s="159">
        <f>+R1182+R1188+R1194+R1203+R1209+R1215+R1221+R1227</f>
        <v>3288.3999999999996</v>
      </c>
      <c r="S1176" s="331">
        <f t="shared" si="442"/>
        <v>108.0735312005839</v>
      </c>
      <c r="T1176" s="159">
        <v>5461.5</v>
      </c>
      <c r="U1176" s="373">
        <f t="shared" si="429"/>
        <v>65.07168360340566</v>
      </c>
      <c r="V1176" s="245"/>
    </row>
    <row r="1177" spans="1:22" ht="13.5" customHeight="1" x14ac:dyDescent="0.2">
      <c r="A1177" s="157"/>
      <c r="B1177" s="693"/>
      <c r="C1177" s="695"/>
      <c r="D1177" s="153" t="s">
        <v>75</v>
      </c>
      <c r="E1177" s="159">
        <f t="shared" si="443"/>
        <v>255.2</v>
      </c>
      <c r="F1177" s="159">
        <f t="shared" si="443"/>
        <v>282.2</v>
      </c>
      <c r="G1177" s="159">
        <f t="shared" si="443"/>
        <v>277.29999999999995</v>
      </c>
      <c r="H1177" s="159">
        <f t="shared" si="443"/>
        <v>481.09999999999997</v>
      </c>
      <c r="I1177" s="159">
        <f t="shared" si="443"/>
        <v>541.20000000000005</v>
      </c>
      <c r="J1177" s="159">
        <f t="shared" si="443"/>
        <v>412.5</v>
      </c>
      <c r="K1177" s="159">
        <f t="shared" si="443"/>
        <v>401.30000000000007</v>
      </c>
      <c r="L1177" s="159">
        <f t="shared" si="443"/>
        <v>282.40000000000003</v>
      </c>
      <c r="M1177" s="159">
        <f t="shared" si="443"/>
        <v>217</v>
      </c>
      <c r="N1177" s="159">
        <f t="shared" si="443"/>
        <v>186.79999999999998</v>
      </c>
      <c r="O1177" s="159">
        <f t="shared" si="443"/>
        <v>321.20000000000005</v>
      </c>
      <c r="P1177" s="159">
        <f t="shared" si="443"/>
        <v>209.2</v>
      </c>
      <c r="Q1177" s="159">
        <f t="shared" si="443"/>
        <v>3867.400000000001</v>
      </c>
      <c r="R1177" s="159">
        <f>+R1183+R1189+R1195+R1204+R1210+R1216+R1222+R1228</f>
        <v>3586.8</v>
      </c>
      <c r="S1177" s="331">
        <f t="shared" si="442"/>
        <v>107.82312925170071</v>
      </c>
      <c r="T1177" s="159">
        <v>6584.4000000000005</v>
      </c>
      <c r="U1177" s="373">
        <f t="shared" si="429"/>
        <v>58.735799769151342</v>
      </c>
      <c r="V1177" s="245"/>
    </row>
    <row r="1178" spans="1:22" ht="13.5" customHeight="1" x14ac:dyDescent="0.2">
      <c r="A1178" s="157"/>
      <c r="B1178" s="693"/>
      <c r="C1178" s="695"/>
      <c r="D1178" s="153" t="s">
        <v>76</v>
      </c>
      <c r="E1178" s="159">
        <f t="shared" si="443"/>
        <v>58.3</v>
      </c>
      <c r="F1178" s="159">
        <f t="shared" si="443"/>
        <v>38.4</v>
      </c>
      <c r="G1178" s="159">
        <f t="shared" si="443"/>
        <v>37.799999999999997</v>
      </c>
      <c r="H1178" s="159">
        <f t="shared" si="443"/>
        <v>76.399999999999991</v>
      </c>
      <c r="I1178" s="159">
        <f t="shared" si="443"/>
        <v>88.899999999999991</v>
      </c>
      <c r="J1178" s="159">
        <f t="shared" si="443"/>
        <v>82.199999999999989</v>
      </c>
      <c r="K1178" s="159">
        <f t="shared" si="443"/>
        <v>82.40000000000002</v>
      </c>
      <c r="L1178" s="159">
        <f t="shared" si="443"/>
        <v>84.9</v>
      </c>
      <c r="M1178" s="159">
        <f t="shared" si="443"/>
        <v>72.700000000000017</v>
      </c>
      <c r="N1178" s="159">
        <f t="shared" si="443"/>
        <v>45.6</v>
      </c>
      <c r="O1178" s="159">
        <f t="shared" si="443"/>
        <v>79.900000000000006</v>
      </c>
      <c r="P1178" s="159">
        <f t="shared" si="443"/>
        <v>62.599999999999994</v>
      </c>
      <c r="Q1178" s="159">
        <f t="shared" si="443"/>
        <v>810.0999999999998</v>
      </c>
      <c r="R1178" s="159">
        <f>+R1184+R1190+R1196+R1205+R1211+R1217+R1223+R1229</f>
        <v>720.6</v>
      </c>
      <c r="S1178" s="331">
        <f t="shared" si="442"/>
        <v>112.42020538440185</v>
      </c>
      <c r="T1178" s="159">
        <v>1580.6999999999998</v>
      </c>
      <c r="U1178" s="373">
        <f t="shared" si="429"/>
        <v>51.249446447776293</v>
      </c>
      <c r="V1178" s="245"/>
    </row>
    <row r="1179" spans="1:22" ht="13.5" customHeight="1" thickBot="1" x14ac:dyDescent="0.25">
      <c r="A1179" s="157"/>
      <c r="B1179" s="693"/>
      <c r="C1179" s="697"/>
      <c r="D1179" s="155" t="s">
        <v>77</v>
      </c>
      <c r="E1179" s="160">
        <f t="shared" si="443"/>
        <v>65.500000000000014</v>
      </c>
      <c r="F1179" s="160">
        <f t="shared" si="443"/>
        <v>43.099999999999994</v>
      </c>
      <c r="G1179" s="160">
        <f t="shared" si="443"/>
        <v>42.499999999999993</v>
      </c>
      <c r="H1179" s="160">
        <f t="shared" si="443"/>
        <v>86.8</v>
      </c>
      <c r="I1179" s="160">
        <f t="shared" si="443"/>
        <v>99.899999999999991</v>
      </c>
      <c r="J1179" s="160">
        <f t="shared" si="443"/>
        <v>91</v>
      </c>
      <c r="K1179" s="160">
        <f t="shared" si="443"/>
        <v>91.40000000000002</v>
      </c>
      <c r="L1179" s="160">
        <f t="shared" si="443"/>
        <v>94.600000000000009</v>
      </c>
      <c r="M1179" s="160">
        <f t="shared" si="443"/>
        <v>88.300000000000011</v>
      </c>
      <c r="N1179" s="160">
        <f t="shared" si="443"/>
        <v>53.5</v>
      </c>
      <c r="O1179" s="160">
        <f t="shared" si="443"/>
        <v>97.5</v>
      </c>
      <c r="P1179" s="160">
        <f t="shared" si="443"/>
        <v>73.5</v>
      </c>
      <c r="Q1179" s="160">
        <f t="shared" si="443"/>
        <v>927.59999999999991</v>
      </c>
      <c r="R1179" s="160">
        <f>+R1185+R1191+R1197+R1206+R1212+R1218+R1224+R1230</f>
        <v>827.3</v>
      </c>
      <c r="S1179" s="333">
        <f t="shared" si="442"/>
        <v>112.12377613924815</v>
      </c>
      <c r="T1179" s="160">
        <v>1775.8999999999999</v>
      </c>
      <c r="U1179" s="374">
        <f t="shared" si="429"/>
        <v>52.232670758488652</v>
      </c>
      <c r="V1179" s="245"/>
    </row>
    <row r="1180" spans="1:22" ht="13.5" customHeight="1" x14ac:dyDescent="0.2">
      <c r="A1180" s="157"/>
      <c r="B1180" s="157"/>
      <c r="C1180" s="687" t="s">
        <v>288</v>
      </c>
      <c r="D1180" s="151" t="s">
        <v>72</v>
      </c>
      <c r="E1180" s="158">
        <v>210.9</v>
      </c>
      <c r="F1180" s="158">
        <v>158.5</v>
      </c>
      <c r="G1180" s="158">
        <v>155.6</v>
      </c>
      <c r="H1180" s="158">
        <v>275.8</v>
      </c>
      <c r="I1180" s="158">
        <v>282.10000000000002</v>
      </c>
      <c r="J1180" s="158">
        <v>301.10000000000002</v>
      </c>
      <c r="K1180" s="179">
        <v>272.3</v>
      </c>
      <c r="L1180" s="179">
        <v>243.9</v>
      </c>
      <c r="M1180" s="179">
        <v>195.9</v>
      </c>
      <c r="N1180" s="179">
        <v>149.19999999999999</v>
      </c>
      <c r="O1180" s="179">
        <v>324.7</v>
      </c>
      <c r="P1180" s="179">
        <v>185.5</v>
      </c>
      <c r="Q1180" s="158">
        <f t="shared" ref="Q1180:Q1197" si="444">SUM(E1180:P1180)</f>
        <v>2755.4999999999995</v>
      </c>
      <c r="R1180" s="158">
        <v>2460.8000000000002</v>
      </c>
      <c r="S1180" s="332">
        <f t="shared" si="442"/>
        <v>111.9757802340702</v>
      </c>
      <c r="T1180" s="158">
        <v>5307.3</v>
      </c>
      <c r="U1180" s="372">
        <f t="shared" si="429"/>
        <v>51.919054886665528</v>
      </c>
      <c r="V1180" s="245"/>
    </row>
    <row r="1181" spans="1:22" ht="13.5" customHeight="1" x14ac:dyDescent="0.2">
      <c r="A1181" s="157"/>
      <c r="B1181" s="146"/>
      <c r="C1181" s="688"/>
      <c r="D1181" s="153" t="s">
        <v>73</v>
      </c>
      <c r="E1181" s="159">
        <v>41.3</v>
      </c>
      <c r="F1181" s="159">
        <v>24.4</v>
      </c>
      <c r="G1181" s="159">
        <v>41.6</v>
      </c>
      <c r="H1181" s="159">
        <v>80.2</v>
      </c>
      <c r="I1181" s="159">
        <v>88.6</v>
      </c>
      <c r="J1181" s="159">
        <v>96.9</v>
      </c>
      <c r="K1181" s="173">
        <v>68</v>
      </c>
      <c r="L1181" s="173">
        <v>56.7</v>
      </c>
      <c r="M1181" s="173">
        <v>40.299999999999997</v>
      </c>
      <c r="N1181" s="173">
        <v>24.1</v>
      </c>
      <c r="O1181" s="173">
        <v>83.4</v>
      </c>
      <c r="P1181" s="173">
        <v>37.9</v>
      </c>
      <c r="Q1181" s="159">
        <f t="shared" si="444"/>
        <v>683.4</v>
      </c>
      <c r="R1181" s="159">
        <v>639.4</v>
      </c>
      <c r="S1181" s="331">
        <f t="shared" si="442"/>
        <v>106.88145136065062</v>
      </c>
      <c r="T1181" s="159">
        <v>1649.0000000000002</v>
      </c>
      <c r="U1181" s="373">
        <f t="shared" si="429"/>
        <v>41.44329896907216</v>
      </c>
      <c r="V1181" s="245"/>
    </row>
    <row r="1182" spans="1:22" ht="13.5" customHeight="1" x14ac:dyDescent="0.2">
      <c r="A1182" s="157"/>
      <c r="B1182" s="146"/>
      <c r="C1182" s="688"/>
      <c r="D1182" s="153" t="s">
        <v>74</v>
      </c>
      <c r="E1182" s="159">
        <f t="shared" ref="E1182:P1182" si="445">+E1180-E1181</f>
        <v>169.60000000000002</v>
      </c>
      <c r="F1182" s="159">
        <f t="shared" si="445"/>
        <v>134.1</v>
      </c>
      <c r="G1182" s="159">
        <f t="shared" si="445"/>
        <v>114</v>
      </c>
      <c r="H1182" s="159">
        <f t="shared" si="445"/>
        <v>195.60000000000002</v>
      </c>
      <c r="I1182" s="159">
        <f t="shared" si="445"/>
        <v>193.50000000000003</v>
      </c>
      <c r="J1182" s="159">
        <f t="shared" si="445"/>
        <v>204.20000000000002</v>
      </c>
      <c r="K1182" s="173">
        <f t="shared" si="445"/>
        <v>204.3</v>
      </c>
      <c r="L1182" s="173">
        <f t="shared" si="445"/>
        <v>187.2</v>
      </c>
      <c r="M1182" s="173">
        <f t="shared" si="445"/>
        <v>155.60000000000002</v>
      </c>
      <c r="N1182" s="173">
        <f t="shared" si="445"/>
        <v>125.1</v>
      </c>
      <c r="O1182" s="173">
        <f t="shared" si="445"/>
        <v>241.29999999999998</v>
      </c>
      <c r="P1182" s="173">
        <f t="shared" si="445"/>
        <v>147.6</v>
      </c>
      <c r="Q1182" s="159">
        <f t="shared" si="444"/>
        <v>2072.1000000000004</v>
      </c>
      <c r="R1182" s="159">
        <v>1821.3999999999999</v>
      </c>
      <c r="S1182" s="331">
        <f t="shared" si="442"/>
        <v>113.76413747666633</v>
      </c>
      <c r="T1182" s="159">
        <v>3658.3</v>
      </c>
      <c r="U1182" s="373">
        <f t="shared" si="429"/>
        <v>56.641062788727012</v>
      </c>
      <c r="V1182" s="245"/>
    </row>
    <row r="1183" spans="1:22" ht="13.5" customHeight="1" x14ac:dyDescent="0.2">
      <c r="A1183" s="157"/>
      <c r="B1183" s="146"/>
      <c r="C1183" s="688"/>
      <c r="D1183" s="153" t="s">
        <v>75</v>
      </c>
      <c r="E1183" s="159">
        <f t="shared" ref="E1183:P1183" si="446">+E1180-E1184</f>
        <v>158.69999999999999</v>
      </c>
      <c r="F1183" s="159">
        <f t="shared" si="446"/>
        <v>128.6</v>
      </c>
      <c r="G1183" s="159">
        <f t="shared" si="446"/>
        <v>124.69999999999999</v>
      </c>
      <c r="H1183" s="159">
        <f t="shared" si="446"/>
        <v>220.9</v>
      </c>
      <c r="I1183" s="159">
        <f t="shared" si="446"/>
        <v>219.70000000000002</v>
      </c>
      <c r="J1183" s="159">
        <f t="shared" si="446"/>
        <v>232.50000000000003</v>
      </c>
      <c r="K1183" s="173">
        <f t="shared" si="446"/>
        <v>208.10000000000002</v>
      </c>
      <c r="L1183" s="173">
        <f t="shared" si="446"/>
        <v>171.4</v>
      </c>
      <c r="M1183" s="173">
        <f t="shared" si="446"/>
        <v>130.9</v>
      </c>
      <c r="N1183" s="173">
        <f t="shared" si="446"/>
        <v>110.49999999999999</v>
      </c>
      <c r="O1183" s="173">
        <f t="shared" si="446"/>
        <v>250.7</v>
      </c>
      <c r="P1183" s="173">
        <f t="shared" si="446"/>
        <v>129.19999999999999</v>
      </c>
      <c r="Q1183" s="159">
        <f t="shared" si="444"/>
        <v>2085.9000000000005</v>
      </c>
      <c r="R1183" s="159">
        <v>1856.9</v>
      </c>
      <c r="S1183" s="331">
        <f t="shared" si="442"/>
        <v>112.33238192686738</v>
      </c>
      <c r="T1183" s="159">
        <v>3969.4</v>
      </c>
      <c r="U1183" s="373">
        <f t="shared" si="429"/>
        <v>52.549503703330494</v>
      </c>
      <c r="V1183" s="245"/>
    </row>
    <row r="1184" spans="1:22" ht="13.5" customHeight="1" x14ac:dyDescent="0.2">
      <c r="A1184" s="157"/>
      <c r="B1184" s="146"/>
      <c r="C1184" s="688"/>
      <c r="D1184" s="153" t="s">
        <v>76</v>
      </c>
      <c r="E1184" s="159">
        <v>52.2</v>
      </c>
      <c r="F1184" s="159">
        <v>29.9</v>
      </c>
      <c r="G1184" s="159">
        <v>30.9</v>
      </c>
      <c r="H1184" s="159">
        <v>54.9</v>
      </c>
      <c r="I1184" s="159">
        <v>62.4</v>
      </c>
      <c r="J1184" s="159">
        <v>68.599999999999994</v>
      </c>
      <c r="K1184" s="173">
        <v>64.2</v>
      </c>
      <c r="L1184" s="173">
        <v>72.5</v>
      </c>
      <c r="M1184" s="173">
        <v>65</v>
      </c>
      <c r="N1184" s="173">
        <v>38.700000000000003</v>
      </c>
      <c r="O1184" s="173">
        <v>74</v>
      </c>
      <c r="P1184" s="173">
        <v>56.3</v>
      </c>
      <c r="Q1184" s="159">
        <f t="shared" si="444"/>
        <v>669.59999999999991</v>
      </c>
      <c r="R1184" s="159">
        <v>603.9</v>
      </c>
      <c r="S1184" s="331">
        <f t="shared" si="442"/>
        <v>110.87928464977644</v>
      </c>
      <c r="T1184" s="159">
        <v>1337.8999999999999</v>
      </c>
      <c r="U1184" s="373">
        <f t="shared" si="429"/>
        <v>50.048583601166008</v>
      </c>
      <c r="V1184" s="245"/>
    </row>
    <row r="1185" spans="1:22" ht="13.5" customHeight="1" thickBot="1" x14ac:dyDescent="0.25">
      <c r="A1185" s="157"/>
      <c r="B1185" s="146"/>
      <c r="C1185" s="689"/>
      <c r="D1185" s="155" t="s">
        <v>77</v>
      </c>
      <c r="E1185" s="160">
        <v>56.8</v>
      </c>
      <c r="F1185" s="160">
        <v>32.700000000000003</v>
      </c>
      <c r="G1185" s="160">
        <v>33.9</v>
      </c>
      <c r="H1185" s="160">
        <v>61.1</v>
      </c>
      <c r="I1185" s="160">
        <v>68.5</v>
      </c>
      <c r="J1185" s="160">
        <v>73.7</v>
      </c>
      <c r="K1185" s="176">
        <v>68.900000000000006</v>
      </c>
      <c r="L1185" s="176">
        <v>79.400000000000006</v>
      </c>
      <c r="M1185" s="176">
        <v>77.900000000000006</v>
      </c>
      <c r="N1185" s="176">
        <v>44.1</v>
      </c>
      <c r="O1185" s="176">
        <v>89.4</v>
      </c>
      <c r="P1185" s="176">
        <v>65.5</v>
      </c>
      <c r="Q1185" s="160">
        <f t="shared" si="444"/>
        <v>751.9</v>
      </c>
      <c r="R1185" s="160">
        <v>672.09999999999991</v>
      </c>
      <c r="S1185" s="333">
        <f t="shared" si="442"/>
        <v>111.87323314982891</v>
      </c>
      <c r="T1185" s="160">
        <v>1476.6</v>
      </c>
      <c r="U1185" s="374">
        <f t="shared" si="429"/>
        <v>50.92103480969795</v>
      </c>
      <c r="V1185" s="245"/>
    </row>
    <row r="1186" spans="1:22" ht="13.5" customHeight="1" x14ac:dyDescent="0.2">
      <c r="A1186" s="157"/>
      <c r="B1186" s="146"/>
      <c r="C1186" s="687" t="s">
        <v>224</v>
      </c>
      <c r="D1186" s="151" t="s">
        <v>72</v>
      </c>
      <c r="E1186" s="158">
        <v>2.9</v>
      </c>
      <c r="F1186" s="158">
        <v>5.6</v>
      </c>
      <c r="G1186" s="158">
        <v>5.5</v>
      </c>
      <c r="H1186" s="158">
        <v>14.1</v>
      </c>
      <c r="I1186" s="158">
        <v>19.7</v>
      </c>
      <c r="J1186" s="158">
        <v>12.3</v>
      </c>
      <c r="K1186" s="179">
        <v>8.8000000000000007</v>
      </c>
      <c r="L1186" s="179">
        <v>4.5</v>
      </c>
      <c r="M1186" s="179">
        <v>2.9</v>
      </c>
      <c r="N1186" s="179">
        <v>2.2000000000000002</v>
      </c>
      <c r="O1186" s="179">
        <v>2.8</v>
      </c>
      <c r="P1186" s="179">
        <v>3.1</v>
      </c>
      <c r="Q1186" s="158">
        <f t="shared" si="444"/>
        <v>84.399999999999991</v>
      </c>
      <c r="R1186" s="158">
        <v>74.8</v>
      </c>
      <c r="S1186" s="332">
        <f t="shared" si="442"/>
        <v>112.83422459893046</v>
      </c>
      <c r="T1186" s="158">
        <v>123.39999999999999</v>
      </c>
      <c r="U1186" s="372">
        <f t="shared" si="429"/>
        <v>68.395461912479732</v>
      </c>
      <c r="V1186" s="245"/>
    </row>
    <row r="1187" spans="1:22" ht="13.5" customHeight="1" x14ac:dyDescent="0.2">
      <c r="A1187" s="157"/>
      <c r="B1187" s="146"/>
      <c r="C1187" s="688"/>
      <c r="D1187" s="153" t="s">
        <v>73</v>
      </c>
      <c r="E1187" s="159">
        <v>0.2</v>
      </c>
      <c r="F1187" s="159">
        <v>0.4</v>
      </c>
      <c r="G1187" s="159">
        <v>1</v>
      </c>
      <c r="H1187" s="159">
        <v>2.9</v>
      </c>
      <c r="I1187" s="159">
        <v>5.0999999999999996</v>
      </c>
      <c r="J1187" s="159">
        <v>0.9</v>
      </c>
      <c r="K1187" s="173">
        <v>1.5</v>
      </c>
      <c r="L1187" s="173">
        <v>0.8</v>
      </c>
      <c r="M1187" s="173">
        <v>0.5</v>
      </c>
      <c r="N1187" s="173">
        <v>0.2</v>
      </c>
      <c r="O1187" s="173">
        <v>0.2</v>
      </c>
      <c r="P1187" s="173">
        <v>0.2</v>
      </c>
      <c r="Q1187" s="159">
        <f t="shared" si="444"/>
        <v>13.899999999999999</v>
      </c>
      <c r="R1187" s="159">
        <v>10.4</v>
      </c>
      <c r="S1187" s="331">
        <f t="shared" si="442"/>
        <v>133.65384615384613</v>
      </c>
      <c r="T1187" s="159">
        <v>93.3</v>
      </c>
      <c r="U1187" s="373">
        <f t="shared" si="429"/>
        <v>14.89817792068596</v>
      </c>
      <c r="V1187" s="245"/>
    </row>
    <row r="1188" spans="1:22" ht="13.5" customHeight="1" x14ac:dyDescent="0.2">
      <c r="A1188" s="157"/>
      <c r="B1188" s="146"/>
      <c r="C1188" s="688"/>
      <c r="D1188" s="153" t="s">
        <v>74</v>
      </c>
      <c r="E1188" s="159">
        <f t="shared" ref="E1188:P1188" si="447">+E1186-E1187</f>
        <v>2.6999999999999997</v>
      </c>
      <c r="F1188" s="159">
        <f t="shared" si="447"/>
        <v>5.1999999999999993</v>
      </c>
      <c r="G1188" s="159">
        <f t="shared" si="447"/>
        <v>4.5</v>
      </c>
      <c r="H1188" s="159">
        <f t="shared" si="447"/>
        <v>11.2</v>
      </c>
      <c r="I1188" s="159">
        <f t="shared" si="447"/>
        <v>14.6</v>
      </c>
      <c r="J1188" s="159">
        <f t="shared" si="447"/>
        <v>11.4</v>
      </c>
      <c r="K1188" s="173">
        <f t="shared" si="447"/>
        <v>7.3000000000000007</v>
      </c>
      <c r="L1188" s="173">
        <f t="shared" si="447"/>
        <v>3.7</v>
      </c>
      <c r="M1188" s="173">
        <f t="shared" si="447"/>
        <v>2.4</v>
      </c>
      <c r="N1188" s="173">
        <f t="shared" si="447"/>
        <v>2</v>
      </c>
      <c r="O1188" s="173">
        <f t="shared" si="447"/>
        <v>2.5999999999999996</v>
      </c>
      <c r="P1188" s="173">
        <f t="shared" si="447"/>
        <v>2.9</v>
      </c>
      <c r="Q1188" s="159">
        <f t="shared" si="444"/>
        <v>70.5</v>
      </c>
      <c r="R1188" s="159">
        <v>64.400000000000006</v>
      </c>
      <c r="S1188" s="331">
        <f t="shared" si="442"/>
        <v>109.47204968944098</v>
      </c>
      <c r="T1188" s="159">
        <v>30.099999999999994</v>
      </c>
      <c r="U1188" s="373">
        <f t="shared" si="429"/>
        <v>234.21926910299007</v>
      </c>
      <c r="V1188" s="245"/>
    </row>
    <row r="1189" spans="1:22" ht="13.5" customHeight="1" x14ac:dyDescent="0.2">
      <c r="A1189" s="157"/>
      <c r="B1189" s="146"/>
      <c r="C1189" s="688"/>
      <c r="D1189" s="153" t="s">
        <v>75</v>
      </c>
      <c r="E1189" s="159">
        <f t="shared" ref="E1189:P1189" si="448">+E1186-E1190</f>
        <v>2.9</v>
      </c>
      <c r="F1189" s="159">
        <f t="shared" si="448"/>
        <v>5.6</v>
      </c>
      <c r="G1189" s="159">
        <f t="shared" si="448"/>
        <v>5.5</v>
      </c>
      <c r="H1189" s="159">
        <f t="shared" si="448"/>
        <v>14.1</v>
      </c>
      <c r="I1189" s="159">
        <f t="shared" si="448"/>
        <v>19.7</v>
      </c>
      <c r="J1189" s="159">
        <f t="shared" si="448"/>
        <v>12.3</v>
      </c>
      <c r="K1189" s="173">
        <f t="shared" si="448"/>
        <v>8.8000000000000007</v>
      </c>
      <c r="L1189" s="173">
        <f t="shared" si="448"/>
        <v>4.5</v>
      </c>
      <c r="M1189" s="173">
        <f t="shared" si="448"/>
        <v>2.9</v>
      </c>
      <c r="N1189" s="173">
        <f t="shared" si="448"/>
        <v>2.2000000000000002</v>
      </c>
      <c r="O1189" s="173">
        <f t="shared" si="448"/>
        <v>2.8</v>
      </c>
      <c r="P1189" s="173">
        <f t="shared" si="448"/>
        <v>3.1</v>
      </c>
      <c r="Q1189" s="159">
        <f t="shared" si="444"/>
        <v>84.399999999999991</v>
      </c>
      <c r="R1189" s="159">
        <v>74.8</v>
      </c>
      <c r="S1189" s="331">
        <f t="shared" si="442"/>
        <v>112.83422459893046</v>
      </c>
      <c r="T1189" s="159">
        <v>123.39999999999999</v>
      </c>
      <c r="U1189" s="373">
        <f t="shared" si="429"/>
        <v>68.395461912479732</v>
      </c>
      <c r="V1189" s="245"/>
    </row>
    <row r="1190" spans="1:22" ht="13.5" customHeight="1" x14ac:dyDescent="0.2">
      <c r="A1190" s="157"/>
      <c r="B1190" s="146"/>
      <c r="C1190" s="688"/>
      <c r="D1190" s="153" t="s">
        <v>76</v>
      </c>
      <c r="E1190" s="159">
        <v>0</v>
      </c>
      <c r="F1190" s="159">
        <v>0</v>
      </c>
      <c r="G1190" s="159">
        <v>0</v>
      </c>
      <c r="H1190" s="159">
        <v>0</v>
      </c>
      <c r="I1190" s="159">
        <v>0</v>
      </c>
      <c r="J1190" s="159">
        <v>0</v>
      </c>
      <c r="K1190" s="173">
        <v>0</v>
      </c>
      <c r="L1190" s="173">
        <v>0</v>
      </c>
      <c r="M1190" s="173">
        <v>0</v>
      </c>
      <c r="N1190" s="173">
        <v>0</v>
      </c>
      <c r="O1190" s="173">
        <v>0</v>
      </c>
      <c r="P1190" s="173">
        <v>0</v>
      </c>
      <c r="Q1190" s="159">
        <f t="shared" si="444"/>
        <v>0</v>
      </c>
      <c r="R1190" s="159">
        <v>0</v>
      </c>
      <c r="S1190" s="331" t="str">
        <f t="shared" si="442"/>
        <v>－</v>
      </c>
      <c r="T1190" s="159">
        <v>0</v>
      </c>
      <c r="U1190" s="373" t="str">
        <f t="shared" si="429"/>
        <v>－</v>
      </c>
      <c r="V1190" s="245"/>
    </row>
    <row r="1191" spans="1:22" ht="13.5" customHeight="1" thickBot="1" x14ac:dyDescent="0.25">
      <c r="A1191" s="157"/>
      <c r="B1191" s="146"/>
      <c r="C1191" s="689"/>
      <c r="D1191" s="155" t="s">
        <v>77</v>
      </c>
      <c r="E1191" s="160">
        <v>0</v>
      </c>
      <c r="F1191" s="160">
        <v>0</v>
      </c>
      <c r="G1191" s="160">
        <v>0</v>
      </c>
      <c r="H1191" s="160">
        <v>0</v>
      </c>
      <c r="I1191" s="160">
        <v>0</v>
      </c>
      <c r="J1191" s="160">
        <v>0</v>
      </c>
      <c r="K1191" s="176">
        <v>0</v>
      </c>
      <c r="L1191" s="176">
        <v>0</v>
      </c>
      <c r="M1191" s="176">
        <v>0</v>
      </c>
      <c r="N1191" s="176">
        <v>0</v>
      </c>
      <c r="O1191" s="176">
        <v>0</v>
      </c>
      <c r="P1191" s="176">
        <v>0</v>
      </c>
      <c r="Q1191" s="160">
        <f t="shared" si="444"/>
        <v>0</v>
      </c>
      <c r="R1191" s="160">
        <v>0</v>
      </c>
      <c r="S1191" s="333" t="str">
        <f t="shared" si="442"/>
        <v>－</v>
      </c>
      <c r="T1191" s="160">
        <v>0</v>
      </c>
      <c r="U1191" s="374" t="str">
        <f t="shared" si="429"/>
        <v>－</v>
      </c>
      <c r="V1191" s="245"/>
    </row>
    <row r="1192" spans="1:22" ht="13.5" customHeight="1" x14ac:dyDescent="0.2">
      <c r="A1192" s="157"/>
      <c r="B1192" s="146"/>
      <c r="C1192" s="687" t="s">
        <v>225</v>
      </c>
      <c r="D1192" s="151" t="s">
        <v>72</v>
      </c>
      <c r="E1192" s="158">
        <v>15.3</v>
      </c>
      <c r="F1192" s="158">
        <v>27.5</v>
      </c>
      <c r="G1192" s="158">
        <v>26.2</v>
      </c>
      <c r="H1192" s="158">
        <v>47.3</v>
      </c>
      <c r="I1192" s="158">
        <v>51.3</v>
      </c>
      <c r="J1192" s="158">
        <v>33.4</v>
      </c>
      <c r="K1192" s="179">
        <v>30.7</v>
      </c>
      <c r="L1192" s="179">
        <v>19.899999999999999</v>
      </c>
      <c r="M1192" s="179">
        <v>12.4</v>
      </c>
      <c r="N1192" s="179">
        <v>8.8000000000000007</v>
      </c>
      <c r="O1192" s="179">
        <v>7.4</v>
      </c>
      <c r="P1192" s="179">
        <v>13.1</v>
      </c>
      <c r="Q1192" s="158">
        <f t="shared" si="444"/>
        <v>293.3</v>
      </c>
      <c r="R1192" s="158">
        <v>280.8</v>
      </c>
      <c r="S1192" s="332">
        <f t="shared" si="442"/>
        <v>104.45156695156695</v>
      </c>
      <c r="T1192" s="158">
        <v>445.2</v>
      </c>
      <c r="U1192" s="372">
        <f t="shared" si="429"/>
        <v>65.880503144654085</v>
      </c>
      <c r="V1192" s="245"/>
    </row>
    <row r="1193" spans="1:22" ht="13.5" customHeight="1" x14ac:dyDescent="0.2">
      <c r="A1193" s="157"/>
      <c r="B1193" s="146"/>
      <c r="C1193" s="688"/>
      <c r="D1193" s="153" t="s">
        <v>73</v>
      </c>
      <c r="E1193" s="159">
        <v>3.9</v>
      </c>
      <c r="F1193" s="159">
        <v>6.6</v>
      </c>
      <c r="G1193" s="159">
        <v>6.8</v>
      </c>
      <c r="H1193" s="159">
        <v>17.2</v>
      </c>
      <c r="I1193" s="159">
        <v>19</v>
      </c>
      <c r="J1193" s="159">
        <v>8.6999999999999993</v>
      </c>
      <c r="K1193" s="173">
        <v>7.8</v>
      </c>
      <c r="L1193" s="173">
        <v>4.9000000000000004</v>
      </c>
      <c r="M1193" s="173">
        <v>3.2</v>
      </c>
      <c r="N1193" s="173">
        <v>2.2999999999999998</v>
      </c>
      <c r="O1193" s="173">
        <v>2</v>
      </c>
      <c r="P1193" s="173">
        <v>3.6</v>
      </c>
      <c r="Q1193" s="159">
        <f t="shared" si="444"/>
        <v>86</v>
      </c>
      <c r="R1193" s="159">
        <v>82.59999999999998</v>
      </c>
      <c r="S1193" s="331">
        <f t="shared" si="442"/>
        <v>104.11622276029058</v>
      </c>
      <c r="T1193" s="159">
        <v>120.7</v>
      </c>
      <c r="U1193" s="373">
        <f t="shared" si="429"/>
        <v>71.251035625517815</v>
      </c>
      <c r="V1193" s="245"/>
    </row>
    <row r="1194" spans="1:22" ht="13.5" customHeight="1" x14ac:dyDescent="0.2">
      <c r="A1194" s="157"/>
      <c r="B1194" s="146"/>
      <c r="C1194" s="688"/>
      <c r="D1194" s="153" t="s">
        <v>74</v>
      </c>
      <c r="E1194" s="159">
        <f t="shared" ref="E1194:P1194" si="449">+E1192-E1193</f>
        <v>11.4</v>
      </c>
      <c r="F1194" s="159">
        <f t="shared" si="449"/>
        <v>20.9</v>
      </c>
      <c r="G1194" s="159">
        <f t="shared" si="449"/>
        <v>19.399999999999999</v>
      </c>
      <c r="H1194" s="159">
        <f t="shared" si="449"/>
        <v>30.099999999999998</v>
      </c>
      <c r="I1194" s="159">
        <f t="shared" si="449"/>
        <v>32.299999999999997</v>
      </c>
      <c r="J1194" s="159">
        <f t="shared" si="449"/>
        <v>24.7</v>
      </c>
      <c r="K1194" s="173">
        <f t="shared" si="449"/>
        <v>22.9</v>
      </c>
      <c r="L1194" s="173">
        <f t="shared" si="449"/>
        <v>14.999999999999998</v>
      </c>
      <c r="M1194" s="173">
        <f t="shared" si="449"/>
        <v>9.1999999999999993</v>
      </c>
      <c r="N1194" s="173">
        <f t="shared" si="449"/>
        <v>6.5000000000000009</v>
      </c>
      <c r="O1194" s="173">
        <f t="shared" si="449"/>
        <v>5.4</v>
      </c>
      <c r="P1194" s="173">
        <f t="shared" si="449"/>
        <v>9.5</v>
      </c>
      <c r="Q1194" s="159">
        <f t="shared" si="444"/>
        <v>207.29999999999998</v>
      </c>
      <c r="R1194" s="159">
        <v>198.2</v>
      </c>
      <c r="S1194" s="331">
        <f t="shared" si="442"/>
        <v>104.59132189707366</v>
      </c>
      <c r="T1194" s="159">
        <v>324.50000000000006</v>
      </c>
      <c r="U1194" s="373">
        <f t="shared" si="429"/>
        <v>63.882896764252685</v>
      </c>
      <c r="V1194" s="245"/>
    </row>
    <row r="1195" spans="1:22" ht="13.5" customHeight="1" x14ac:dyDescent="0.2">
      <c r="A1195" s="157"/>
      <c r="B1195" s="146"/>
      <c r="C1195" s="688"/>
      <c r="D1195" s="153" t="s">
        <v>75</v>
      </c>
      <c r="E1195" s="159">
        <f t="shared" ref="E1195:P1195" si="450">+E1192-E1196</f>
        <v>14.5</v>
      </c>
      <c r="F1195" s="159">
        <f t="shared" si="450"/>
        <v>26.6</v>
      </c>
      <c r="G1195" s="159">
        <f t="shared" si="450"/>
        <v>25.099999999999998</v>
      </c>
      <c r="H1195" s="159">
        <f t="shared" si="450"/>
        <v>44.5</v>
      </c>
      <c r="I1195" s="159">
        <f t="shared" si="450"/>
        <v>48.199999999999996</v>
      </c>
      <c r="J1195" s="159">
        <f t="shared" si="450"/>
        <v>31.299999999999997</v>
      </c>
      <c r="K1195" s="173">
        <f t="shared" si="450"/>
        <v>28.5</v>
      </c>
      <c r="L1195" s="173">
        <f t="shared" si="450"/>
        <v>18.399999999999999</v>
      </c>
      <c r="M1195" s="173">
        <f t="shared" si="450"/>
        <v>11.5</v>
      </c>
      <c r="N1195" s="173">
        <f t="shared" si="450"/>
        <v>7.9</v>
      </c>
      <c r="O1195" s="173">
        <f t="shared" si="450"/>
        <v>6.6000000000000005</v>
      </c>
      <c r="P1195" s="173">
        <f t="shared" si="450"/>
        <v>12.2</v>
      </c>
      <c r="Q1195" s="159">
        <f t="shared" si="444"/>
        <v>275.3</v>
      </c>
      <c r="R1195" s="159">
        <v>267.30000000000007</v>
      </c>
      <c r="S1195" s="331">
        <f t="shared" si="442"/>
        <v>102.99289188178076</v>
      </c>
      <c r="T1195" s="159">
        <v>425.5</v>
      </c>
      <c r="U1195" s="373">
        <f t="shared" si="429"/>
        <v>64.700352526439488</v>
      </c>
      <c r="V1195" s="245"/>
    </row>
    <row r="1196" spans="1:22" ht="13.5" customHeight="1" x14ac:dyDescent="0.2">
      <c r="A1196" s="157"/>
      <c r="B1196" s="146"/>
      <c r="C1196" s="688"/>
      <c r="D1196" s="153" t="s">
        <v>76</v>
      </c>
      <c r="E1196" s="159">
        <v>0.8</v>
      </c>
      <c r="F1196" s="159">
        <v>0.9</v>
      </c>
      <c r="G1196" s="159">
        <v>1.1000000000000001</v>
      </c>
      <c r="H1196" s="159">
        <v>2.8</v>
      </c>
      <c r="I1196" s="159">
        <v>3.1</v>
      </c>
      <c r="J1196" s="159">
        <v>2.1</v>
      </c>
      <c r="K1196" s="173">
        <v>2.2000000000000002</v>
      </c>
      <c r="L1196" s="173">
        <v>1.5</v>
      </c>
      <c r="M1196" s="173">
        <v>0.9</v>
      </c>
      <c r="N1196" s="173">
        <v>0.9</v>
      </c>
      <c r="O1196" s="173">
        <v>0.8</v>
      </c>
      <c r="P1196" s="173">
        <v>0.9</v>
      </c>
      <c r="Q1196" s="159">
        <f t="shared" si="444"/>
        <v>18</v>
      </c>
      <c r="R1196" s="159">
        <v>13.5</v>
      </c>
      <c r="S1196" s="331">
        <f t="shared" si="442"/>
        <v>133.33333333333331</v>
      </c>
      <c r="T1196" s="159">
        <v>19.7</v>
      </c>
      <c r="U1196" s="373">
        <f t="shared" si="429"/>
        <v>91.370558375634531</v>
      </c>
      <c r="V1196" s="245"/>
    </row>
    <row r="1197" spans="1:22" ht="13.5" customHeight="1" thickBot="1" x14ac:dyDescent="0.25">
      <c r="A1197" s="157"/>
      <c r="B1197" s="146"/>
      <c r="C1197" s="689"/>
      <c r="D1197" s="155" t="s">
        <v>77</v>
      </c>
      <c r="E1197" s="160">
        <v>1.1000000000000001</v>
      </c>
      <c r="F1197" s="160">
        <v>1.3</v>
      </c>
      <c r="G1197" s="160">
        <v>1.4</v>
      </c>
      <c r="H1197" s="160">
        <v>3.5</v>
      </c>
      <c r="I1197" s="160">
        <v>3.7</v>
      </c>
      <c r="J1197" s="160">
        <v>2.9</v>
      </c>
      <c r="K1197" s="176">
        <v>2.9</v>
      </c>
      <c r="L1197" s="176">
        <v>2</v>
      </c>
      <c r="M1197" s="176">
        <v>1.4</v>
      </c>
      <c r="N1197" s="176">
        <v>1.3</v>
      </c>
      <c r="O1197" s="176">
        <v>1</v>
      </c>
      <c r="P1197" s="176">
        <v>1.1000000000000001</v>
      </c>
      <c r="Q1197" s="160">
        <f t="shared" si="444"/>
        <v>23.6</v>
      </c>
      <c r="R1197" s="160">
        <v>20.5</v>
      </c>
      <c r="S1197" s="333">
        <f t="shared" si="442"/>
        <v>115.12195121951221</v>
      </c>
      <c r="T1197" s="160">
        <v>32.299999999999997</v>
      </c>
      <c r="U1197" s="374">
        <f t="shared" si="429"/>
        <v>73.065015479876166</v>
      </c>
      <c r="V1197" s="245"/>
    </row>
    <row r="1198" spans="1:22" ht="18.75" customHeight="1" x14ac:dyDescent="0.3">
      <c r="A1198" s="213" t="str">
        <f>$A$1</f>
        <v>５　令和３年度市町村別・月別観光入込客数</v>
      </c>
      <c r="T1198" s="339"/>
      <c r="U1198" s="245"/>
    </row>
    <row r="1199" spans="1:22" ht="13.5" customHeight="1" thickBot="1" x14ac:dyDescent="0.25">
      <c r="T1199" s="339"/>
      <c r="V1199" s="147"/>
    </row>
    <row r="1200" spans="1:22" ht="13.5" customHeight="1" thickBot="1" x14ac:dyDescent="0.25">
      <c r="A1200" s="148" t="s">
        <v>58</v>
      </c>
      <c r="B1200" s="148" t="s">
        <v>344</v>
      </c>
      <c r="C1200" s="148" t="s">
        <v>59</v>
      </c>
      <c r="D1200" s="149" t="s">
        <v>60</v>
      </c>
      <c r="E1200" s="150" t="s">
        <v>61</v>
      </c>
      <c r="F1200" s="150" t="s">
        <v>62</v>
      </c>
      <c r="G1200" s="150" t="s">
        <v>63</v>
      </c>
      <c r="H1200" s="150" t="s">
        <v>64</v>
      </c>
      <c r="I1200" s="150" t="s">
        <v>65</v>
      </c>
      <c r="J1200" s="150" t="s">
        <v>66</v>
      </c>
      <c r="K1200" s="150" t="s">
        <v>67</v>
      </c>
      <c r="L1200" s="150" t="s">
        <v>68</v>
      </c>
      <c r="M1200" s="150" t="s">
        <v>69</v>
      </c>
      <c r="N1200" s="150" t="s">
        <v>36</v>
      </c>
      <c r="O1200" s="150" t="s">
        <v>37</v>
      </c>
      <c r="P1200" s="150" t="s">
        <v>38</v>
      </c>
      <c r="Q1200" s="150" t="s">
        <v>345</v>
      </c>
      <c r="R1200" s="150" t="str">
        <f>$R$3</f>
        <v>R２年度</v>
      </c>
      <c r="S1200" s="326" t="s">
        <v>71</v>
      </c>
      <c r="T1200" s="150" t="str">
        <f>'2頁'!$T$3</f>
        <v>R元年度</v>
      </c>
      <c r="U1200" s="371" t="s">
        <v>419</v>
      </c>
      <c r="V1200" s="243"/>
    </row>
    <row r="1201" spans="1:22" ht="13.5" customHeight="1" x14ac:dyDescent="0.2">
      <c r="A1201" s="157"/>
      <c r="B1201" s="146"/>
      <c r="C1201" s="687" t="s">
        <v>226</v>
      </c>
      <c r="D1201" s="151" t="s">
        <v>72</v>
      </c>
      <c r="E1201" s="158">
        <v>14.8</v>
      </c>
      <c r="F1201" s="158">
        <v>10</v>
      </c>
      <c r="G1201" s="158">
        <v>34.4</v>
      </c>
      <c r="H1201" s="158">
        <v>30.8</v>
      </c>
      <c r="I1201" s="158">
        <v>43.2</v>
      </c>
      <c r="J1201" s="158">
        <v>13.2</v>
      </c>
      <c r="K1201" s="158">
        <v>26</v>
      </c>
      <c r="L1201" s="158">
        <v>9.4</v>
      </c>
      <c r="M1201" s="158">
        <v>7.7</v>
      </c>
      <c r="N1201" s="158">
        <v>5.2</v>
      </c>
      <c r="O1201" s="158">
        <v>5.2</v>
      </c>
      <c r="P1201" s="158">
        <v>4.0999999999999996</v>
      </c>
      <c r="Q1201" s="158">
        <f t="shared" ref="Q1201:Q1230" si="451">SUM(E1201:P1201)</f>
        <v>203.99999999999994</v>
      </c>
      <c r="R1201" s="158">
        <v>187.8</v>
      </c>
      <c r="S1201" s="251">
        <f t="shared" ref="S1201:S1230" si="452">IF(Q1201=0,"－",Q1201/R1201*100)</f>
        <v>108.62619808306707</v>
      </c>
      <c r="T1201" s="158">
        <v>305.3</v>
      </c>
      <c r="U1201" s="372">
        <f t="shared" si="429"/>
        <v>66.819521781853894</v>
      </c>
      <c r="V1201" s="244"/>
    </row>
    <row r="1202" spans="1:22" ht="13.5" customHeight="1" x14ac:dyDescent="0.2">
      <c r="A1202" s="157"/>
      <c r="B1202" s="146"/>
      <c r="C1202" s="688"/>
      <c r="D1202" s="153" t="s">
        <v>73</v>
      </c>
      <c r="E1202" s="159">
        <v>3.6</v>
      </c>
      <c r="F1202" s="159">
        <v>0.9</v>
      </c>
      <c r="G1202" s="159">
        <v>9.8000000000000007</v>
      </c>
      <c r="H1202" s="159">
        <v>8.8000000000000007</v>
      </c>
      <c r="I1202" s="159">
        <v>21.7</v>
      </c>
      <c r="J1202" s="159">
        <v>3.8</v>
      </c>
      <c r="K1202" s="159">
        <v>6.5</v>
      </c>
      <c r="L1202" s="159">
        <v>2.2999999999999998</v>
      </c>
      <c r="M1202" s="159">
        <v>1.9</v>
      </c>
      <c r="N1202" s="159">
        <v>1.3</v>
      </c>
      <c r="O1202" s="159">
        <v>1.3</v>
      </c>
      <c r="P1202" s="159">
        <v>1</v>
      </c>
      <c r="Q1202" s="159">
        <f t="shared" si="451"/>
        <v>62.899999999999984</v>
      </c>
      <c r="R1202" s="159">
        <v>38.200000000000003</v>
      </c>
      <c r="S1202" s="252">
        <f t="shared" si="452"/>
        <v>164.6596858638743</v>
      </c>
      <c r="T1202" s="159">
        <v>98.90000000000002</v>
      </c>
      <c r="U1202" s="373">
        <f t="shared" si="429"/>
        <v>63.599595551061647</v>
      </c>
      <c r="V1202" s="244"/>
    </row>
    <row r="1203" spans="1:22" ht="13.5" customHeight="1" x14ac:dyDescent="0.2">
      <c r="A1203" s="157" t="s">
        <v>359</v>
      </c>
      <c r="B1203" s="146" t="s">
        <v>360</v>
      </c>
      <c r="C1203" s="688"/>
      <c r="D1203" s="153" t="s">
        <v>74</v>
      </c>
      <c r="E1203" s="159">
        <f t="shared" ref="E1203:P1203" si="453">+E1201-E1202</f>
        <v>11.200000000000001</v>
      </c>
      <c r="F1203" s="159">
        <f t="shared" si="453"/>
        <v>9.1</v>
      </c>
      <c r="G1203" s="159">
        <f t="shared" si="453"/>
        <v>24.599999999999998</v>
      </c>
      <c r="H1203" s="159">
        <f t="shared" si="453"/>
        <v>22</v>
      </c>
      <c r="I1203" s="159">
        <f t="shared" si="453"/>
        <v>21.500000000000004</v>
      </c>
      <c r="J1203" s="159">
        <f t="shared" si="453"/>
        <v>9.3999999999999986</v>
      </c>
      <c r="K1203" s="159">
        <f t="shared" si="453"/>
        <v>19.5</v>
      </c>
      <c r="L1203" s="159">
        <f t="shared" si="453"/>
        <v>7.1000000000000005</v>
      </c>
      <c r="M1203" s="159">
        <f t="shared" si="453"/>
        <v>5.8000000000000007</v>
      </c>
      <c r="N1203" s="159">
        <f t="shared" si="453"/>
        <v>3.9000000000000004</v>
      </c>
      <c r="O1203" s="159">
        <f t="shared" si="453"/>
        <v>3.9000000000000004</v>
      </c>
      <c r="P1203" s="159">
        <f t="shared" si="453"/>
        <v>3.0999999999999996</v>
      </c>
      <c r="Q1203" s="159">
        <f t="shared" si="451"/>
        <v>141.10000000000002</v>
      </c>
      <c r="R1203" s="159">
        <v>149.59999999999997</v>
      </c>
      <c r="S1203" s="252">
        <f t="shared" si="452"/>
        <v>94.318181818181856</v>
      </c>
      <c r="T1203" s="159">
        <v>206.39999999999998</v>
      </c>
      <c r="U1203" s="373">
        <f t="shared" si="429"/>
        <v>68.362403100775211</v>
      </c>
      <c r="V1203" s="244"/>
    </row>
    <row r="1204" spans="1:22" ht="13.5" customHeight="1" x14ac:dyDescent="0.2">
      <c r="A1204" s="157"/>
      <c r="B1204" s="146"/>
      <c r="C1204" s="688"/>
      <c r="D1204" s="153" t="s">
        <v>75</v>
      </c>
      <c r="E1204" s="159">
        <f t="shared" ref="E1204:P1204" si="454">+E1201-E1205</f>
        <v>14.600000000000001</v>
      </c>
      <c r="F1204" s="159">
        <f t="shared" si="454"/>
        <v>9.6999999999999993</v>
      </c>
      <c r="G1204" s="159">
        <f t="shared" si="454"/>
        <v>34.1</v>
      </c>
      <c r="H1204" s="159">
        <f t="shared" si="454"/>
        <v>29.2</v>
      </c>
      <c r="I1204" s="159">
        <f t="shared" si="454"/>
        <v>41.400000000000006</v>
      </c>
      <c r="J1204" s="159">
        <f t="shared" si="454"/>
        <v>12.7</v>
      </c>
      <c r="K1204" s="159">
        <f t="shared" si="454"/>
        <v>25.5</v>
      </c>
      <c r="L1204" s="159">
        <f t="shared" si="454"/>
        <v>9.1</v>
      </c>
      <c r="M1204" s="159">
        <f t="shared" si="454"/>
        <v>7.5</v>
      </c>
      <c r="N1204" s="159">
        <f t="shared" si="454"/>
        <v>5</v>
      </c>
      <c r="O1204" s="159">
        <f t="shared" si="454"/>
        <v>5</v>
      </c>
      <c r="P1204" s="159">
        <f t="shared" si="454"/>
        <v>3.9999999999999996</v>
      </c>
      <c r="Q1204" s="159">
        <f t="shared" si="451"/>
        <v>197.79999999999998</v>
      </c>
      <c r="R1204" s="159">
        <v>181.39999999999998</v>
      </c>
      <c r="S1204" s="252">
        <f t="shared" si="452"/>
        <v>109.04079382579934</v>
      </c>
      <c r="T1204" s="159">
        <v>295.8</v>
      </c>
      <c r="U1204" s="373">
        <f t="shared" si="429"/>
        <v>66.869506423258954</v>
      </c>
      <c r="V1204" s="244"/>
    </row>
    <row r="1205" spans="1:22" ht="13.5" customHeight="1" x14ac:dyDescent="0.2">
      <c r="A1205" s="157"/>
      <c r="B1205" s="146"/>
      <c r="C1205" s="688"/>
      <c r="D1205" s="153" t="s">
        <v>76</v>
      </c>
      <c r="E1205" s="159">
        <v>0.2</v>
      </c>
      <c r="F1205" s="159">
        <v>0.3</v>
      </c>
      <c r="G1205" s="159">
        <v>0.3</v>
      </c>
      <c r="H1205" s="159">
        <v>1.6</v>
      </c>
      <c r="I1205" s="159">
        <v>1.8</v>
      </c>
      <c r="J1205" s="159">
        <v>0.5</v>
      </c>
      <c r="K1205" s="159">
        <v>0.5</v>
      </c>
      <c r="L1205" s="159">
        <v>0.3</v>
      </c>
      <c r="M1205" s="159">
        <v>0.2</v>
      </c>
      <c r="N1205" s="159">
        <v>0.2</v>
      </c>
      <c r="O1205" s="159">
        <v>0.2</v>
      </c>
      <c r="P1205" s="159">
        <v>0.1</v>
      </c>
      <c r="Q1205" s="159">
        <f t="shared" si="451"/>
        <v>6.2</v>
      </c>
      <c r="R1205" s="159">
        <v>6.3999999999999995</v>
      </c>
      <c r="S1205" s="252">
        <f t="shared" si="452"/>
        <v>96.875000000000014</v>
      </c>
      <c r="T1205" s="159">
        <v>9.4999999999999982</v>
      </c>
      <c r="U1205" s="373">
        <f t="shared" si="429"/>
        <v>65.26315789473685</v>
      </c>
      <c r="V1205" s="244"/>
    </row>
    <row r="1206" spans="1:22" ht="13.5" customHeight="1" thickBot="1" x14ac:dyDescent="0.25">
      <c r="A1206" s="157"/>
      <c r="B1206" s="146"/>
      <c r="C1206" s="689"/>
      <c r="D1206" s="155" t="s">
        <v>77</v>
      </c>
      <c r="E1206" s="160">
        <v>0.2</v>
      </c>
      <c r="F1206" s="160">
        <v>0.3</v>
      </c>
      <c r="G1206" s="160">
        <v>0.4</v>
      </c>
      <c r="H1206" s="160">
        <v>1.7</v>
      </c>
      <c r="I1206" s="160">
        <v>1.8</v>
      </c>
      <c r="J1206" s="160">
        <v>0.6</v>
      </c>
      <c r="K1206" s="160">
        <v>0.5</v>
      </c>
      <c r="L1206" s="160">
        <v>0.3</v>
      </c>
      <c r="M1206" s="160">
        <v>0.3</v>
      </c>
      <c r="N1206" s="160">
        <v>0.2</v>
      </c>
      <c r="O1206" s="160">
        <v>0.2</v>
      </c>
      <c r="P1206" s="160">
        <v>0.1</v>
      </c>
      <c r="Q1206" s="160">
        <f t="shared" si="451"/>
        <v>6.6</v>
      </c>
      <c r="R1206" s="160">
        <v>7.6</v>
      </c>
      <c r="S1206" s="327">
        <f t="shared" si="452"/>
        <v>86.842105263157904</v>
      </c>
      <c r="T1206" s="160">
        <v>10.199999999999998</v>
      </c>
      <c r="U1206" s="374">
        <f t="shared" si="429"/>
        <v>64.705882352941188</v>
      </c>
      <c r="V1206" s="244"/>
    </row>
    <row r="1207" spans="1:22" ht="13.5" customHeight="1" x14ac:dyDescent="0.2">
      <c r="A1207" s="157"/>
      <c r="B1207" s="146"/>
      <c r="C1207" s="687" t="s">
        <v>227</v>
      </c>
      <c r="D1207" s="151" t="s">
        <v>72</v>
      </c>
      <c r="E1207" s="158">
        <v>2.9</v>
      </c>
      <c r="F1207" s="158">
        <v>6.6</v>
      </c>
      <c r="G1207" s="158">
        <v>2.7</v>
      </c>
      <c r="H1207" s="158">
        <v>8.6999999999999993</v>
      </c>
      <c r="I1207" s="158">
        <v>13.1</v>
      </c>
      <c r="J1207" s="158">
        <v>7.5</v>
      </c>
      <c r="K1207" s="158">
        <v>2.9</v>
      </c>
      <c r="L1207" s="158">
        <v>0.8</v>
      </c>
      <c r="M1207" s="158">
        <v>0.6</v>
      </c>
      <c r="N1207" s="158">
        <v>1.3</v>
      </c>
      <c r="O1207" s="158">
        <v>2.9</v>
      </c>
      <c r="P1207" s="158">
        <v>1.7</v>
      </c>
      <c r="Q1207" s="158">
        <f t="shared" si="451"/>
        <v>51.699999999999996</v>
      </c>
      <c r="R1207" s="158">
        <v>53.599999999999987</v>
      </c>
      <c r="S1207" s="251">
        <f>IF(Q1207=0,"－",Q1207/R1207*100)</f>
        <v>96.455223880597032</v>
      </c>
      <c r="T1207" s="158">
        <v>129.5</v>
      </c>
      <c r="U1207" s="372">
        <f t="shared" si="429"/>
        <v>39.922779922779924</v>
      </c>
      <c r="V1207" s="244"/>
    </row>
    <row r="1208" spans="1:22" ht="13.5" customHeight="1" x14ac:dyDescent="0.2">
      <c r="A1208" s="157"/>
      <c r="B1208" s="146"/>
      <c r="C1208" s="688"/>
      <c r="D1208" s="153" t="s">
        <v>73</v>
      </c>
      <c r="E1208" s="159">
        <v>1.5</v>
      </c>
      <c r="F1208" s="159">
        <v>3.4</v>
      </c>
      <c r="G1208" s="159">
        <v>1.4</v>
      </c>
      <c r="H1208" s="159">
        <v>4.5</v>
      </c>
      <c r="I1208" s="159">
        <v>6.8</v>
      </c>
      <c r="J1208" s="159">
        <v>3.9</v>
      </c>
      <c r="K1208" s="159">
        <v>1.5</v>
      </c>
      <c r="L1208" s="159">
        <v>0.4</v>
      </c>
      <c r="M1208" s="159">
        <v>0.3</v>
      </c>
      <c r="N1208" s="159">
        <v>0.9</v>
      </c>
      <c r="O1208" s="159">
        <v>1.5</v>
      </c>
      <c r="P1208" s="159">
        <v>0.9</v>
      </c>
      <c r="Q1208" s="159">
        <f t="shared" si="451"/>
        <v>26.999999999999996</v>
      </c>
      <c r="R1208" s="159">
        <v>27.7</v>
      </c>
      <c r="S1208" s="252">
        <f t="shared" si="452"/>
        <v>97.472924187725624</v>
      </c>
      <c r="T1208" s="159">
        <v>67.3</v>
      </c>
      <c r="U1208" s="373">
        <f t="shared" si="429"/>
        <v>40.118870728083209</v>
      </c>
      <c r="V1208" s="244"/>
    </row>
    <row r="1209" spans="1:22" ht="13.5" customHeight="1" x14ac:dyDescent="0.2">
      <c r="A1209" s="157"/>
      <c r="B1209" s="146"/>
      <c r="C1209" s="688"/>
      <c r="D1209" s="153" t="s">
        <v>74</v>
      </c>
      <c r="E1209" s="159">
        <f t="shared" ref="E1209:P1209" si="455">+E1207-E1208</f>
        <v>1.4</v>
      </c>
      <c r="F1209" s="159">
        <f t="shared" si="455"/>
        <v>3.1999999999999997</v>
      </c>
      <c r="G1209" s="159">
        <f t="shared" si="455"/>
        <v>1.3000000000000003</v>
      </c>
      <c r="H1209" s="159">
        <f t="shared" si="455"/>
        <v>4.1999999999999993</v>
      </c>
      <c r="I1209" s="159">
        <f t="shared" si="455"/>
        <v>6.3</v>
      </c>
      <c r="J1209" s="159">
        <f t="shared" si="455"/>
        <v>3.6</v>
      </c>
      <c r="K1209" s="159">
        <f t="shared" si="455"/>
        <v>1.4</v>
      </c>
      <c r="L1209" s="159">
        <f t="shared" si="455"/>
        <v>0.4</v>
      </c>
      <c r="M1209" s="159">
        <f t="shared" si="455"/>
        <v>0.3</v>
      </c>
      <c r="N1209" s="159">
        <f t="shared" si="455"/>
        <v>0.4</v>
      </c>
      <c r="O1209" s="159">
        <f t="shared" si="455"/>
        <v>1.4</v>
      </c>
      <c r="P1209" s="159">
        <f t="shared" si="455"/>
        <v>0.79999999999999993</v>
      </c>
      <c r="Q1209" s="159">
        <f t="shared" si="451"/>
        <v>24.699999999999996</v>
      </c>
      <c r="R1209" s="159">
        <v>25.899999999999995</v>
      </c>
      <c r="S1209" s="252">
        <f t="shared" si="452"/>
        <v>95.366795366795358</v>
      </c>
      <c r="T1209" s="159">
        <v>62.199999999999989</v>
      </c>
      <c r="U1209" s="373">
        <f t="shared" si="429"/>
        <v>39.710610932475888</v>
      </c>
      <c r="V1209" s="244"/>
    </row>
    <row r="1210" spans="1:22" ht="13.5" customHeight="1" x14ac:dyDescent="0.2">
      <c r="A1210" s="157"/>
      <c r="B1210" s="146"/>
      <c r="C1210" s="688"/>
      <c r="D1210" s="153" t="s">
        <v>75</v>
      </c>
      <c r="E1210" s="159">
        <f t="shared" ref="E1210:P1210" si="456">+E1207-E1211</f>
        <v>2.5</v>
      </c>
      <c r="F1210" s="159">
        <f t="shared" si="456"/>
        <v>5.3999999999999995</v>
      </c>
      <c r="G1210" s="159">
        <f t="shared" si="456"/>
        <v>1.7000000000000002</v>
      </c>
      <c r="H1210" s="159">
        <f t="shared" si="456"/>
        <v>5.8999999999999995</v>
      </c>
      <c r="I1210" s="159">
        <f t="shared" si="456"/>
        <v>9.3999999999999986</v>
      </c>
      <c r="J1210" s="159">
        <f t="shared" si="456"/>
        <v>6.7</v>
      </c>
      <c r="K1210" s="159">
        <f t="shared" si="456"/>
        <v>1.5</v>
      </c>
      <c r="L1210" s="159">
        <f t="shared" si="456"/>
        <v>0.30000000000000004</v>
      </c>
      <c r="M1210" s="159">
        <f t="shared" si="456"/>
        <v>0.19999999999999996</v>
      </c>
      <c r="N1210" s="159">
        <f t="shared" si="456"/>
        <v>1</v>
      </c>
      <c r="O1210" s="159">
        <f t="shared" si="456"/>
        <v>2.5</v>
      </c>
      <c r="P1210" s="159">
        <f t="shared" si="456"/>
        <v>1.2999999999999998</v>
      </c>
      <c r="Q1210" s="159">
        <f t="shared" si="451"/>
        <v>38.399999999999991</v>
      </c>
      <c r="R1210" s="159">
        <v>41.500000000000007</v>
      </c>
      <c r="S1210" s="252">
        <f t="shared" si="452"/>
        <v>92.530120481927668</v>
      </c>
      <c r="T1210" s="159">
        <v>117.3</v>
      </c>
      <c r="U1210" s="373">
        <f t="shared" si="429"/>
        <v>32.73657289002557</v>
      </c>
      <c r="V1210" s="244"/>
    </row>
    <row r="1211" spans="1:22" ht="13.5" customHeight="1" x14ac:dyDescent="0.2">
      <c r="A1211" s="157"/>
      <c r="B1211" s="146"/>
      <c r="C1211" s="688"/>
      <c r="D1211" s="153" t="s">
        <v>76</v>
      </c>
      <c r="E1211" s="159">
        <v>0.4</v>
      </c>
      <c r="F1211" s="159">
        <v>1.2</v>
      </c>
      <c r="G1211" s="159">
        <v>1</v>
      </c>
      <c r="H1211" s="159">
        <v>2.8</v>
      </c>
      <c r="I1211" s="159">
        <v>3.7</v>
      </c>
      <c r="J1211" s="159">
        <v>0.8</v>
      </c>
      <c r="K1211" s="159">
        <v>1.4</v>
      </c>
      <c r="L1211" s="159">
        <v>0.5</v>
      </c>
      <c r="M1211" s="159">
        <v>0.4</v>
      </c>
      <c r="N1211" s="159">
        <v>0.3</v>
      </c>
      <c r="O1211" s="159">
        <v>0.4</v>
      </c>
      <c r="P1211" s="159">
        <v>0.4</v>
      </c>
      <c r="Q1211" s="159">
        <f t="shared" si="451"/>
        <v>13.300000000000004</v>
      </c>
      <c r="R1211" s="159">
        <v>12.100000000000001</v>
      </c>
      <c r="S1211" s="252">
        <f t="shared" si="452"/>
        <v>109.91735537190084</v>
      </c>
      <c r="T1211" s="159">
        <v>12.200000000000003</v>
      </c>
      <c r="U1211" s="373">
        <f t="shared" si="429"/>
        <v>109.01639344262296</v>
      </c>
      <c r="V1211" s="244"/>
    </row>
    <row r="1212" spans="1:22" ht="13.5" customHeight="1" thickBot="1" x14ac:dyDescent="0.25">
      <c r="A1212" s="157"/>
      <c r="B1212" s="146"/>
      <c r="C1212" s="689"/>
      <c r="D1212" s="155" t="s">
        <v>77</v>
      </c>
      <c r="E1212" s="160">
        <v>0.7</v>
      </c>
      <c r="F1212" s="160">
        <v>1.8</v>
      </c>
      <c r="G1212" s="160">
        <v>1.4</v>
      </c>
      <c r="H1212" s="160">
        <v>3.8</v>
      </c>
      <c r="I1212" s="160">
        <v>4.7</v>
      </c>
      <c r="J1212" s="160">
        <v>1.3</v>
      </c>
      <c r="K1212" s="160">
        <v>2.2999999999999998</v>
      </c>
      <c r="L1212" s="160">
        <v>1</v>
      </c>
      <c r="M1212" s="160">
        <v>0.7</v>
      </c>
      <c r="N1212" s="160">
        <v>0.8</v>
      </c>
      <c r="O1212" s="160">
        <v>0.8</v>
      </c>
      <c r="P1212" s="160">
        <v>1</v>
      </c>
      <c r="Q1212" s="160">
        <f t="shared" si="451"/>
        <v>20.3</v>
      </c>
      <c r="R1212" s="160">
        <v>21.799999999999997</v>
      </c>
      <c r="S1212" s="327">
        <f t="shared" si="452"/>
        <v>93.119266055045884</v>
      </c>
      <c r="T1212" s="160">
        <v>20.599999999999998</v>
      </c>
      <c r="U1212" s="374">
        <f t="shared" si="429"/>
        <v>98.543689320388367</v>
      </c>
      <c r="V1212" s="244"/>
    </row>
    <row r="1213" spans="1:22" ht="13.5" customHeight="1" x14ac:dyDescent="0.2">
      <c r="A1213" s="157"/>
      <c r="B1213" s="146"/>
      <c r="C1213" s="687" t="s">
        <v>228</v>
      </c>
      <c r="D1213" s="151" t="s">
        <v>72</v>
      </c>
      <c r="E1213" s="158">
        <v>19</v>
      </c>
      <c r="F1213" s="158">
        <v>32.799999999999997</v>
      </c>
      <c r="G1213" s="158">
        <v>29.9</v>
      </c>
      <c r="H1213" s="158">
        <v>76.8</v>
      </c>
      <c r="I1213" s="158">
        <v>98.9</v>
      </c>
      <c r="J1213" s="158">
        <v>62.5</v>
      </c>
      <c r="K1213" s="158">
        <v>69</v>
      </c>
      <c r="L1213" s="158">
        <v>37.5</v>
      </c>
      <c r="M1213" s="158">
        <v>19.899999999999999</v>
      </c>
      <c r="N1213" s="158">
        <v>20</v>
      </c>
      <c r="O1213" s="158">
        <v>22.7</v>
      </c>
      <c r="P1213" s="158">
        <v>22.4</v>
      </c>
      <c r="Q1213" s="158">
        <f t="shared" si="451"/>
        <v>511.39999999999992</v>
      </c>
      <c r="R1213" s="158">
        <v>524.6</v>
      </c>
      <c r="S1213" s="251">
        <f t="shared" si="452"/>
        <v>97.483797178802874</v>
      </c>
      <c r="T1213" s="158">
        <v>887.49999999999977</v>
      </c>
      <c r="U1213" s="372">
        <f t="shared" si="429"/>
        <v>57.622535211267611</v>
      </c>
      <c r="V1213" s="244"/>
    </row>
    <row r="1214" spans="1:22" ht="13.5" customHeight="1" x14ac:dyDescent="0.2">
      <c r="A1214" s="157"/>
      <c r="B1214" s="146"/>
      <c r="C1214" s="688"/>
      <c r="D1214" s="153" t="s">
        <v>73</v>
      </c>
      <c r="E1214" s="159">
        <v>3.5</v>
      </c>
      <c r="F1214" s="159">
        <v>10</v>
      </c>
      <c r="G1214" s="159">
        <v>12.4</v>
      </c>
      <c r="H1214" s="159">
        <v>40.21</v>
      </c>
      <c r="I1214" s="159">
        <v>59</v>
      </c>
      <c r="J1214" s="159">
        <v>36</v>
      </c>
      <c r="K1214" s="159">
        <v>32.1</v>
      </c>
      <c r="L1214" s="159">
        <v>12.2</v>
      </c>
      <c r="M1214" s="159">
        <v>4.7</v>
      </c>
      <c r="N1214" s="159">
        <v>5</v>
      </c>
      <c r="O1214" s="159">
        <v>9.5</v>
      </c>
      <c r="P1214" s="159">
        <v>7.5</v>
      </c>
      <c r="Q1214" s="159">
        <f t="shared" si="451"/>
        <v>232.10999999999999</v>
      </c>
      <c r="R1214" s="159">
        <v>211</v>
      </c>
      <c r="S1214" s="252">
        <f t="shared" si="452"/>
        <v>110.00473933649289</v>
      </c>
      <c r="T1214" s="159">
        <v>559.00000000000011</v>
      </c>
      <c r="U1214" s="373">
        <f t="shared" si="429"/>
        <v>41.522361359570652</v>
      </c>
      <c r="V1214" s="244"/>
    </row>
    <row r="1215" spans="1:22" ht="13.5" customHeight="1" x14ac:dyDescent="0.2">
      <c r="A1215" s="157"/>
      <c r="B1215" s="146"/>
      <c r="C1215" s="688"/>
      <c r="D1215" s="153" t="s">
        <v>74</v>
      </c>
      <c r="E1215" s="159">
        <f t="shared" ref="E1215:P1215" si="457">+E1213-E1214</f>
        <v>15.5</v>
      </c>
      <c r="F1215" s="159">
        <f t="shared" si="457"/>
        <v>22.799999999999997</v>
      </c>
      <c r="G1215" s="159">
        <f t="shared" si="457"/>
        <v>17.5</v>
      </c>
      <c r="H1215" s="159">
        <f t="shared" si="457"/>
        <v>36.589999999999996</v>
      </c>
      <c r="I1215" s="159">
        <f t="shared" si="457"/>
        <v>39.900000000000006</v>
      </c>
      <c r="J1215" s="159">
        <f t="shared" si="457"/>
        <v>26.5</v>
      </c>
      <c r="K1215" s="159">
        <f t="shared" si="457"/>
        <v>36.9</v>
      </c>
      <c r="L1215" s="159">
        <f t="shared" si="457"/>
        <v>25.3</v>
      </c>
      <c r="M1215" s="159">
        <f t="shared" si="457"/>
        <v>15.2</v>
      </c>
      <c r="N1215" s="159">
        <f t="shared" si="457"/>
        <v>15</v>
      </c>
      <c r="O1215" s="159">
        <f t="shared" si="457"/>
        <v>13.2</v>
      </c>
      <c r="P1215" s="159">
        <f t="shared" si="457"/>
        <v>14.899999999999999</v>
      </c>
      <c r="Q1215" s="159">
        <f t="shared" si="451"/>
        <v>279.28999999999996</v>
      </c>
      <c r="R1215" s="159">
        <v>313.60000000000002</v>
      </c>
      <c r="S1215" s="252">
        <f t="shared" si="452"/>
        <v>89.059311224489775</v>
      </c>
      <c r="T1215" s="159">
        <v>328.50000000000006</v>
      </c>
      <c r="U1215" s="373">
        <f t="shared" si="429"/>
        <v>85.019786910197851</v>
      </c>
      <c r="V1215" s="244"/>
    </row>
    <row r="1216" spans="1:22" ht="13.5" customHeight="1" x14ac:dyDescent="0.2">
      <c r="A1216" s="157"/>
      <c r="B1216" s="146"/>
      <c r="C1216" s="688"/>
      <c r="D1216" s="153" t="s">
        <v>75</v>
      </c>
      <c r="E1216" s="159">
        <f t="shared" ref="E1216:P1216" si="458">+E1213-E1217</f>
        <v>14.7</v>
      </c>
      <c r="F1216" s="159">
        <f t="shared" si="458"/>
        <v>27.099999999999998</v>
      </c>
      <c r="G1216" s="159">
        <f t="shared" si="458"/>
        <v>25.799999999999997</v>
      </c>
      <c r="H1216" s="159">
        <f t="shared" si="458"/>
        <v>64.2</v>
      </c>
      <c r="I1216" s="159">
        <f t="shared" si="458"/>
        <v>82.800000000000011</v>
      </c>
      <c r="J1216" s="159">
        <f t="shared" si="458"/>
        <v>52.8</v>
      </c>
      <c r="K1216" s="159">
        <f t="shared" si="458"/>
        <v>56.3</v>
      </c>
      <c r="L1216" s="159">
        <f t="shared" si="458"/>
        <v>28.8</v>
      </c>
      <c r="M1216" s="159">
        <f t="shared" si="458"/>
        <v>14.7</v>
      </c>
      <c r="N1216" s="159">
        <f t="shared" si="458"/>
        <v>15.7</v>
      </c>
      <c r="O1216" s="159">
        <f t="shared" si="458"/>
        <v>19.3</v>
      </c>
      <c r="P1216" s="159">
        <f t="shared" si="458"/>
        <v>18.399999999999999</v>
      </c>
      <c r="Q1216" s="159">
        <f t="shared" si="451"/>
        <v>420.6</v>
      </c>
      <c r="R1216" s="159">
        <v>451.8</v>
      </c>
      <c r="S1216" s="252">
        <f t="shared" si="452"/>
        <v>93.094289508632144</v>
      </c>
      <c r="T1216" s="159">
        <v>708.5</v>
      </c>
      <c r="U1216" s="373">
        <f t="shared" si="429"/>
        <v>59.364855328158086</v>
      </c>
      <c r="V1216" s="244"/>
    </row>
    <row r="1217" spans="1:22" ht="13.5" customHeight="1" x14ac:dyDescent="0.2">
      <c r="A1217" s="157"/>
      <c r="B1217" s="161"/>
      <c r="C1217" s="688"/>
      <c r="D1217" s="153" t="s">
        <v>76</v>
      </c>
      <c r="E1217" s="159">
        <v>4.3</v>
      </c>
      <c r="F1217" s="159">
        <v>5.7</v>
      </c>
      <c r="G1217" s="159">
        <v>4.0999999999999996</v>
      </c>
      <c r="H1217" s="159">
        <v>12.6</v>
      </c>
      <c r="I1217" s="159">
        <v>16.100000000000001</v>
      </c>
      <c r="J1217" s="159">
        <v>9.6999999999999993</v>
      </c>
      <c r="K1217" s="159">
        <v>12.7</v>
      </c>
      <c r="L1217" s="159">
        <v>8.6999999999999993</v>
      </c>
      <c r="M1217" s="159">
        <v>5.2</v>
      </c>
      <c r="N1217" s="159">
        <v>4.3</v>
      </c>
      <c r="O1217" s="159">
        <v>3.4</v>
      </c>
      <c r="P1217" s="159">
        <v>4</v>
      </c>
      <c r="Q1217" s="159">
        <f t="shared" si="451"/>
        <v>90.800000000000011</v>
      </c>
      <c r="R1217" s="159">
        <v>72.8</v>
      </c>
      <c r="S1217" s="252">
        <f t="shared" si="452"/>
        <v>124.72527472527474</v>
      </c>
      <c r="T1217" s="159">
        <v>179</v>
      </c>
      <c r="U1217" s="373">
        <f t="shared" si="429"/>
        <v>50.726256983240226</v>
      </c>
      <c r="V1217" s="244"/>
    </row>
    <row r="1218" spans="1:22" ht="13.5" customHeight="1" thickBot="1" x14ac:dyDescent="0.25">
      <c r="A1218" s="157"/>
      <c r="B1218" s="161"/>
      <c r="C1218" s="689"/>
      <c r="D1218" s="155" t="s">
        <v>77</v>
      </c>
      <c r="E1218" s="160">
        <v>6.3</v>
      </c>
      <c r="F1218" s="160">
        <v>6.6</v>
      </c>
      <c r="G1218" s="160">
        <v>5</v>
      </c>
      <c r="H1218" s="160">
        <v>15</v>
      </c>
      <c r="I1218" s="160">
        <v>19.399999999999999</v>
      </c>
      <c r="J1218" s="160">
        <v>12</v>
      </c>
      <c r="K1218" s="160">
        <v>15.4</v>
      </c>
      <c r="L1218" s="160">
        <v>10.5</v>
      </c>
      <c r="M1218" s="160">
        <v>7</v>
      </c>
      <c r="N1218" s="160">
        <v>5.9</v>
      </c>
      <c r="O1218" s="160">
        <v>5</v>
      </c>
      <c r="P1218" s="160">
        <v>4.9000000000000004</v>
      </c>
      <c r="Q1218" s="160">
        <f t="shared" si="451"/>
        <v>113.00000000000001</v>
      </c>
      <c r="R1218" s="160">
        <v>93.100000000000009</v>
      </c>
      <c r="S1218" s="327">
        <f t="shared" si="452"/>
        <v>121.37486573576798</v>
      </c>
      <c r="T1218" s="160">
        <v>211.20000000000002</v>
      </c>
      <c r="U1218" s="374">
        <f t="shared" si="429"/>
        <v>53.503787878787875</v>
      </c>
      <c r="V1218" s="244"/>
    </row>
    <row r="1219" spans="1:22" ht="13.5" customHeight="1" x14ac:dyDescent="0.2">
      <c r="A1219" s="157"/>
      <c r="B1219" s="161"/>
      <c r="C1219" s="687" t="s">
        <v>229</v>
      </c>
      <c r="D1219" s="151" t="s">
        <v>72</v>
      </c>
      <c r="E1219" s="158">
        <v>16</v>
      </c>
      <c r="F1219" s="158">
        <v>34</v>
      </c>
      <c r="G1219" s="158">
        <v>21</v>
      </c>
      <c r="H1219" s="158">
        <v>42</v>
      </c>
      <c r="I1219" s="158">
        <v>53</v>
      </c>
      <c r="J1219" s="158">
        <v>21</v>
      </c>
      <c r="K1219" s="158">
        <v>29.7</v>
      </c>
      <c r="L1219" s="158">
        <v>14.8</v>
      </c>
      <c r="M1219" s="158">
        <v>14</v>
      </c>
      <c r="N1219" s="158">
        <v>12.3</v>
      </c>
      <c r="O1219" s="158">
        <v>12.9</v>
      </c>
      <c r="P1219" s="158">
        <v>14.7</v>
      </c>
      <c r="Q1219" s="158">
        <f t="shared" si="451"/>
        <v>285.39999999999998</v>
      </c>
      <c r="R1219" s="158">
        <v>280.8</v>
      </c>
      <c r="S1219" s="251">
        <f t="shared" si="452"/>
        <v>101.63817663817663</v>
      </c>
      <c r="T1219" s="158">
        <v>354.09999999999997</v>
      </c>
      <c r="U1219" s="372">
        <f t="shared" si="429"/>
        <v>80.59870093194013</v>
      </c>
      <c r="V1219" s="244"/>
    </row>
    <row r="1220" spans="1:22" ht="13.5" customHeight="1" x14ac:dyDescent="0.2">
      <c r="A1220" s="157"/>
      <c r="B1220" s="161"/>
      <c r="C1220" s="688"/>
      <c r="D1220" s="153" t="s">
        <v>73</v>
      </c>
      <c r="E1220" s="159">
        <v>2</v>
      </c>
      <c r="F1220" s="159">
        <v>2</v>
      </c>
      <c r="G1220" s="159">
        <v>1</v>
      </c>
      <c r="H1220" s="159">
        <v>1</v>
      </c>
      <c r="I1220" s="159">
        <v>2</v>
      </c>
      <c r="J1220" s="159">
        <v>1</v>
      </c>
      <c r="K1220" s="159">
        <v>0.4</v>
      </c>
      <c r="L1220" s="159">
        <v>0.2</v>
      </c>
      <c r="M1220" s="159">
        <v>0.3</v>
      </c>
      <c r="N1220" s="159">
        <v>0.5</v>
      </c>
      <c r="O1220" s="159">
        <v>0.6</v>
      </c>
      <c r="P1220" s="159">
        <v>0.3</v>
      </c>
      <c r="Q1220" s="159">
        <f t="shared" si="451"/>
        <v>11.3</v>
      </c>
      <c r="R1220" s="159">
        <v>3.0000000000000004</v>
      </c>
      <c r="S1220" s="252">
        <f t="shared" si="452"/>
        <v>376.66666666666663</v>
      </c>
      <c r="T1220" s="159">
        <v>105.3</v>
      </c>
      <c r="U1220" s="373">
        <f t="shared" si="429"/>
        <v>10.731244064577398</v>
      </c>
      <c r="V1220" s="244"/>
    </row>
    <row r="1221" spans="1:22" ht="13.5" customHeight="1" x14ac:dyDescent="0.2">
      <c r="A1221" s="157"/>
      <c r="B1221" s="161"/>
      <c r="C1221" s="688"/>
      <c r="D1221" s="153" t="s">
        <v>74</v>
      </c>
      <c r="E1221" s="159">
        <f t="shared" ref="E1221:P1221" si="459">+E1219-E1220</f>
        <v>14</v>
      </c>
      <c r="F1221" s="159">
        <f t="shared" si="459"/>
        <v>32</v>
      </c>
      <c r="G1221" s="159">
        <f t="shared" si="459"/>
        <v>20</v>
      </c>
      <c r="H1221" s="159">
        <f t="shared" si="459"/>
        <v>41</v>
      </c>
      <c r="I1221" s="159">
        <f t="shared" si="459"/>
        <v>51</v>
      </c>
      <c r="J1221" s="159">
        <f t="shared" si="459"/>
        <v>20</v>
      </c>
      <c r="K1221" s="159">
        <f t="shared" si="459"/>
        <v>29.3</v>
      </c>
      <c r="L1221" s="159">
        <f t="shared" si="459"/>
        <v>14.600000000000001</v>
      </c>
      <c r="M1221" s="159">
        <f t="shared" si="459"/>
        <v>13.7</v>
      </c>
      <c r="N1221" s="159">
        <f t="shared" si="459"/>
        <v>11.8</v>
      </c>
      <c r="O1221" s="159">
        <f t="shared" si="459"/>
        <v>12.3</v>
      </c>
      <c r="P1221" s="159">
        <f t="shared" si="459"/>
        <v>14.399999999999999</v>
      </c>
      <c r="Q1221" s="159">
        <f t="shared" si="451"/>
        <v>274.09999999999997</v>
      </c>
      <c r="R1221" s="159">
        <v>277.7999999999999</v>
      </c>
      <c r="S1221" s="252">
        <f t="shared" si="452"/>
        <v>98.668106551475915</v>
      </c>
      <c r="T1221" s="159">
        <v>248.79999999999995</v>
      </c>
      <c r="U1221" s="373">
        <f t="shared" ref="U1221:U1269" si="460">IF(Q1221=0,"－",Q1221/T1221*100)</f>
        <v>110.16881028938907</v>
      </c>
      <c r="V1221" s="244"/>
    </row>
    <row r="1222" spans="1:22" ht="13.5" customHeight="1" x14ac:dyDescent="0.2">
      <c r="A1222" s="157"/>
      <c r="B1222" s="161"/>
      <c r="C1222" s="688"/>
      <c r="D1222" s="153" t="s">
        <v>75</v>
      </c>
      <c r="E1222" s="159">
        <f t="shared" ref="E1222:P1222" si="461">+E1219-E1223</f>
        <v>16</v>
      </c>
      <c r="F1222" s="159">
        <f t="shared" si="461"/>
        <v>34</v>
      </c>
      <c r="G1222" s="159">
        <f t="shared" si="461"/>
        <v>21</v>
      </c>
      <c r="H1222" s="159">
        <f t="shared" si="461"/>
        <v>41</v>
      </c>
      <c r="I1222" s="159">
        <f t="shared" si="461"/>
        <v>52</v>
      </c>
      <c r="J1222" s="159">
        <f t="shared" si="461"/>
        <v>21</v>
      </c>
      <c r="K1222" s="159">
        <f t="shared" si="461"/>
        <v>29</v>
      </c>
      <c r="L1222" s="159">
        <f t="shared" si="461"/>
        <v>14.3</v>
      </c>
      <c r="M1222" s="159">
        <f t="shared" si="461"/>
        <v>13.5</v>
      </c>
      <c r="N1222" s="159">
        <f t="shared" si="461"/>
        <v>11.600000000000001</v>
      </c>
      <c r="O1222" s="159">
        <f t="shared" si="461"/>
        <v>12.3</v>
      </c>
      <c r="P1222" s="159">
        <f t="shared" si="461"/>
        <v>14.299999999999999</v>
      </c>
      <c r="Q1222" s="159">
        <f t="shared" si="451"/>
        <v>280</v>
      </c>
      <c r="R1222" s="159">
        <v>275.59999999999997</v>
      </c>
      <c r="S1222" s="252">
        <f t="shared" si="452"/>
        <v>101.59651669085632</v>
      </c>
      <c r="T1222" s="159">
        <v>341.79999999999995</v>
      </c>
      <c r="U1222" s="373">
        <f t="shared" si="460"/>
        <v>81.919251023990654</v>
      </c>
      <c r="V1222" s="244"/>
    </row>
    <row r="1223" spans="1:22" ht="13.5" customHeight="1" x14ac:dyDescent="0.2">
      <c r="A1223" s="157"/>
      <c r="B1223" s="161"/>
      <c r="C1223" s="688"/>
      <c r="D1223" s="153" t="s">
        <v>76</v>
      </c>
      <c r="E1223" s="159">
        <v>0</v>
      </c>
      <c r="F1223" s="159">
        <v>0</v>
      </c>
      <c r="G1223" s="159">
        <v>0</v>
      </c>
      <c r="H1223" s="159">
        <v>1</v>
      </c>
      <c r="I1223" s="159">
        <v>1</v>
      </c>
      <c r="J1223" s="159">
        <v>0</v>
      </c>
      <c r="K1223" s="159">
        <v>0.7</v>
      </c>
      <c r="L1223" s="159">
        <v>0.5</v>
      </c>
      <c r="M1223" s="159">
        <v>0.5</v>
      </c>
      <c r="N1223" s="159">
        <v>0.7</v>
      </c>
      <c r="O1223" s="159">
        <v>0.6</v>
      </c>
      <c r="P1223" s="159">
        <v>0.4</v>
      </c>
      <c r="Q1223" s="159">
        <f t="shared" si="451"/>
        <v>5.4</v>
      </c>
      <c r="R1223" s="159">
        <v>5.2000000000000011</v>
      </c>
      <c r="S1223" s="252">
        <f t="shared" si="452"/>
        <v>103.84615384615384</v>
      </c>
      <c r="T1223" s="159">
        <v>12.3</v>
      </c>
      <c r="U1223" s="373">
        <f t="shared" si="460"/>
        <v>43.902439024390247</v>
      </c>
      <c r="V1223" s="244"/>
    </row>
    <row r="1224" spans="1:22" ht="13.5" customHeight="1" thickBot="1" x14ac:dyDescent="0.25">
      <c r="A1224" s="157"/>
      <c r="B1224" s="161"/>
      <c r="C1224" s="689"/>
      <c r="D1224" s="155" t="s">
        <v>77</v>
      </c>
      <c r="E1224" s="160">
        <v>0</v>
      </c>
      <c r="F1224" s="160">
        <v>0</v>
      </c>
      <c r="G1224" s="160">
        <v>0</v>
      </c>
      <c r="H1224" s="160">
        <v>1</v>
      </c>
      <c r="I1224" s="160">
        <v>1</v>
      </c>
      <c r="J1224" s="160">
        <v>0</v>
      </c>
      <c r="K1224" s="160">
        <v>0.7</v>
      </c>
      <c r="L1224" s="160">
        <v>0.5</v>
      </c>
      <c r="M1224" s="160">
        <v>0.5</v>
      </c>
      <c r="N1224" s="160">
        <v>0.7</v>
      </c>
      <c r="O1224" s="160">
        <v>0.6</v>
      </c>
      <c r="P1224" s="160">
        <v>0.4</v>
      </c>
      <c r="Q1224" s="160">
        <f t="shared" si="451"/>
        <v>5.4</v>
      </c>
      <c r="R1224" s="160">
        <v>5.5</v>
      </c>
      <c r="S1224" s="327">
        <f t="shared" si="452"/>
        <v>98.181818181818187</v>
      </c>
      <c r="T1224" s="160">
        <v>14.9</v>
      </c>
      <c r="U1224" s="374">
        <f t="shared" si="460"/>
        <v>36.241610738255034</v>
      </c>
      <c r="V1224" s="244"/>
    </row>
    <row r="1225" spans="1:22" ht="13.5" customHeight="1" x14ac:dyDescent="0.2">
      <c r="A1225" s="157"/>
      <c r="B1225" s="161"/>
      <c r="C1225" s="687" t="s">
        <v>230</v>
      </c>
      <c r="D1225" s="151" t="s">
        <v>72</v>
      </c>
      <c r="E1225" s="158">
        <v>31.7</v>
      </c>
      <c r="F1225" s="158">
        <v>45.6</v>
      </c>
      <c r="G1225" s="158">
        <v>39.799999999999997</v>
      </c>
      <c r="H1225" s="158">
        <v>62</v>
      </c>
      <c r="I1225" s="158">
        <v>68.8</v>
      </c>
      <c r="J1225" s="158">
        <v>43.7</v>
      </c>
      <c r="K1225" s="158">
        <v>44.3</v>
      </c>
      <c r="L1225" s="158">
        <v>36.5</v>
      </c>
      <c r="M1225" s="158">
        <v>36.299999999999997</v>
      </c>
      <c r="N1225" s="158">
        <v>33.4</v>
      </c>
      <c r="O1225" s="158">
        <v>22.5</v>
      </c>
      <c r="P1225" s="158">
        <v>27.2</v>
      </c>
      <c r="Q1225" s="158">
        <f t="shared" si="451"/>
        <v>491.79999999999995</v>
      </c>
      <c r="R1225" s="158">
        <v>444.2</v>
      </c>
      <c r="S1225" s="251">
        <f t="shared" si="452"/>
        <v>110.71589374155786</v>
      </c>
      <c r="T1225" s="158">
        <v>612.80000000000007</v>
      </c>
      <c r="U1225" s="372">
        <f t="shared" si="460"/>
        <v>80.254569190600506</v>
      </c>
      <c r="V1225" s="244"/>
    </row>
    <row r="1226" spans="1:22" ht="13.5" customHeight="1" x14ac:dyDescent="0.2">
      <c r="A1226" s="157"/>
      <c r="B1226" s="161"/>
      <c r="C1226" s="688"/>
      <c r="D1226" s="153" t="s">
        <v>73</v>
      </c>
      <c r="E1226" s="159">
        <v>0.4</v>
      </c>
      <c r="F1226" s="159">
        <v>0.4</v>
      </c>
      <c r="G1226" s="159">
        <v>0.4</v>
      </c>
      <c r="H1226" s="159">
        <v>0.7</v>
      </c>
      <c r="I1226" s="159">
        <v>0.9</v>
      </c>
      <c r="J1226" s="159">
        <v>0.5</v>
      </c>
      <c r="K1226" s="159">
        <v>0.7</v>
      </c>
      <c r="L1226" s="159">
        <v>0.9</v>
      </c>
      <c r="M1226" s="159">
        <v>0.6</v>
      </c>
      <c r="N1226" s="159">
        <v>0.5</v>
      </c>
      <c r="O1226" s="159">
        <v>0.5</v>
      </c>
      <c r="P1226" s="159">
        <v>0.5</v>
      </c>
      <c r="Q1226" s="159">
        <f t="shared" si="451"/>
        <v>7</v>
      </c>
      <c r="R1226" s="159">
        <v>6.7000000000000011</v>
      </c>
      <c r="S1226" s="252">
        <f t="shared" si="452"/>
        <v>104.4776119402985</v>
      </c>
      <c r="T1226" s="159">
        <v>10.100000000000001</v>
      </c>
      <c r="U1226" s="373">
        <f t="shared" si="460"/>
        <v>69.306930693069305</v>
      </c>
      <c r="V1226" s="244"/>
    </row>
    <row r="1227" spans="1:22" ht="13.5" customHeight="1" x14ac:dyDescent="0.2">
      <c r="A1227" s="157"/>
      <c r="B1227" s="161"/>
      <c r="C1227" s="688"/>
      <c r="D1227" s="153" t="s">
        <v>74</v>
      </c>
      <c r="E1227" s="159">
        <f t="shared" ref="E1227:P1227" si="462">+E1225-E1226</f>
        <v>31.3</v>
      </c>
      <c r="F1227" s="159">
        <f t="shared" si="462"/>
        <v>45.2</v>
      </c>
      <c r="G1227" s="159">
        <f t="shared" si="462"/>
        <v>39.4</v>
      </c>
      <c r="H1227" s="159">
        <f t="shared" si="462"/>
        <v>61.3</v>
      </c>
      <c r="I1227" s="159">
        <f t="shared" si="462"/>
        <v>67.899999999999991</v>
      </c>
      <c r="J1227" s="159">
        <f t="shared" si="462"/>
        <v>43.2</v>
      </c>
      <c r="K1227" s="159">
        <f t="shared" si="462"/>
        <v>43.599999999999994</v>
      </c>
      <c r="L1227" s="159">
        <f t="shared" si="462"/>
        <v>35.6</v>
      </c>
      <c r="M1227" s="159">
        <f t="shared" si="462"/>
        <v>35.699999999999996</v>
      </c>
      <c r="N1227" s="159">
        <f t="shared" si="462"/>
        <v>32.9</v>
      </c>
      <c r="O1227" s="159">
        <f t="shared" si="462"/>
        <v>22</v>
      </c>
      <c r="P1227" s="159">
        <f t="shared" si="462"/>
        <v>26.7</v>
      </c>
      <c r="Q1227" s="159">
        <f t="shared" si="451"/>
        <v>484.79999999999995</v>
      </c>
      <c r="R1227" s="159">
        <v>437.5</v>
      </c>
      <c r="S1227" s="252">
        <f t="shared" si="452"/>
        <v>110.81142857142856</v>
      </c>
      <c r="T1227" s="159">
        <v>602.70000000000005</v>
      </c>
      <c r="U1227" s="373">
        <f t="shared" si="460"/>
        <v>80.438028870084608</v>
      </c>
      <c r="V1227" s="244"/>
    </row>
    <row r="1228" spans="1:22" ht="13.5" customHeight="1" x14ac:dyDescent="0.2">
      <c r="A1228" s="157"/>
      <c r="B1228" s="146"/>
      <c r="C1228" s="688"/>
      <c r="D1228" s="153" t="s">
        <v>75</v>
      </c>
      <c r="E1228" s="159">
        <f t="shared" ref="E1228:P1228" si="463">+E1225-E1229</f>
        <v>31.3</v>
      </c>
      <c r="F1228" s="159">
        <f t="shared" si="463"/>
        <v>45.2</v>
      </c>
      <c r="G1228" s="159">
        <f t="shared" si="463"/>
        <v>39.4</v>
      </c>
      <c r="H1228" s="159">
        <f t="shared" si="463"/>
        <v>61.3</v>
      </c>
      <c r="I1228" s="159">
        <f t="shared" si="463"/>
        <v>68</v>
      </c>
      <c r="J1228" s="159">
        <f t="shared" si="463"/>
        <v>43.2</v>
      </c>
      <c r="K1228" s="159">
        <f t="shared" si="463"/>
        <v>43.599999999999994</v>
      </c>
      <c r="L1228" s="159">
        <f t="shared" si="463"/>
        <v>35.6</v>
      </c>
      <c r="M1228" s="159">
        <f t="shared" si="463"/>
        <v>35.799999999999997</v>
      </c>
      <c r="N1228" s="159">
        <f t="shared" si="463"/>
        <v>32.9</v>
      </c>
      <c r="O1228" s="159">
        <f t="shared" si="463"/>
        <v>22</v>
      </c>
      <c r="P1228" s="159">
        <f t="shared" si="463"/>
        <v>26.7</v>
      </c>
      <c r="Q1228" s="159">
        <f t="shared" si="451"/>
        <v>485</v>
      </c>
      <c r="R1228" s="159">
        <v>437.5</v>
      </c>
      <c r="S1228" s="252">
        <f t="shared" si="452"/>
        <v>110.85714285714286</v>
      </c>
      <c r="T1228" s="159">
        <v>602.70000000000005</v>
      </c>
      <c r="U1228" s="373">
        <f t="shared" si="460"/>
        <v>80.471212875394045</v>
      </c>
      <c r="V1228" s="244"/>
    </row>
    <row r="1229" spans="1:22" ht="13.5" customHeight="1" x14ac:dyDescent="0.2">
      <c r="A1229" s="157"/>
      <c r="B1229" s="146"/>
      <c r="C1229" s="688"/>
      <c r="D1229" s="153" t="s">
        <v>76</v>
      </c>
      <c r="E1229" s="159">
        <v>0.4</v>
      </c>
      <c r="F1229" s="159">
        <v>0.4</v>
      </c>
      <c r="G1229" s="159">
        <v>0.4</v>
      </c>
      <c r="H1229" s="159">
        <v>0.7</v>
      </c>
      <c r="I1229" s="159">
        <v>0.8</v>
      </c>
      <c r="J1229" s="159">
        <v>0.5</v>
      </c>
      <c r="K1229" s="159">
        <v>0.7</v>
      </c>
      <c r="L1229" s="159">
        <v>0.9</v>
      </c>
      <c r="M1229" s="159">
        <v>0.5</v>
      </c>
      <c r="N1229" s="159">
        <v>0.5</v>
      </c>
      <c r="O1229" s="159">
        <v>0.5</v>
      </c>
      <c r="P1229" s="159">
        <v>0.5</v>
      </c>
      <c r="Q1229" s="159">
        <f t="shared" si="451"/>
        <v>6.8000000000000007</v>
      </c>
      <c r="R1229" s="159">
        <v>6.7000000000000011</v>
      </c>
      <c r="S1229" s="252">
        <f t="shared" si="452"/>
        <v>101.49253731343283</v>
      </c>
      <c r="T1229" s="159">
        <v>10.100000000000001</v>
      </c>
      <c r="U1229" s="373">
        <f t="shared" si="460"/>
        <v>67.326732673267315</v>
      </c>
      <c r="V1229" s="244"/>
    </row>
    <row r="1230" spans="1:22" ht="13.5" customHeight="1" thickBot="1" x14ac:dyDescent="0.25">
      <c r="A1230" s="157"/>
      <c r="B1230" s="146"/>
      <c r="C1230" s="689"/>
      <c r="D1230" s="155" t="s">
        <v>77</v>
      </c>
      <c r="E1230" s="160">
        <v>0.4</v>
      </c>
      <c r="F1230" s="160">
        <v>0.4</v>
      </c>
      <c r="G1230" s="160">
        <v>0.4</v>
      </c>
      <c r="H1230" s="160">
        <v>0.7</v>
      </c>
      <c r="I1230" s="160">
        <v>0.8</v>
      </c>
      <c r="J1230" s="160">
        <v>0.5</v>
      </c>
      <c r="K1230" s="160">
        <v>0.7</v>
      </c>
      <c r="L1230" s="160">
        <v>0.9</v>
      </c>
      <c r="M1230" s="160">
        <v>0.5</v>
      </c>
      <c r="N1230" s="160">
        <v>0.5</v>
      </c>
      <c r="O1230" s="160">
        <v>0.5</v>
      </c>
      <c r="P1230" s="160">
        <v>0.5</v>
      </c>
      <c r="Q1230" s="160">
        <f t="shared" si="451"/>
        <v>6.8000000000000007</v>
      </c>
      <c r="R1230" s="160">
        <v>6.7000000000000011</v>
      </c>
      <c r="S1230" s="327">
        <f t="shared" si="452"/>
        <v>101.49253731343283</v>
      </c>
      <c r="T1230" s="160">
        <v>10.100000000000001</v>
      </c>
      <c r="U1230" s="374">
        <f t="shared" si="460"/>
        <v>67.326732673267315</v>
      </c>
      <c r="V1230" s="244"/>
    </row>
    <row r="1231" spans="1:22" ht="13.5" customHeight="1" x14ac:dyDescent="0.2">
      <c r="A1231" s="157"/>
      <c r="B1231" s="690" t="s">
        <v>334</v>
      </c>
      <c r="C1231" s="692"/>
      <c r="D1231" s="151" t="s">
        <v>72</v>
      </c>
      <c r="E1231" s="158">
        <f t="shared" ref="E1231:R1231" si="464">+E1237+E1243+E1249+E1258+E1264</f>
        <v>31.499999999999996</v>
      </c>
      <c r="F1231" s="158">
        <f t="shared" si="464"/>
        <v>45.100000000000009</v>
      </c>
      <c r="G1231" s="158">
        <f t="shared" si="464"/>
        <v>42.800000000000004</v>
      </c>
      <c r="H1231" s="158">
        <f t="shared" si="464"/>
        <v>155</v>
      </c>
      <c r="I1231" s="158">
        <f t="shared" si="464"/>
        <v>233.4</v>
      </c>
      <c r="J1231" s="158">
        <f t="shared" si="464"/>
        <v>118.10000000000001</v>
      </c>
      <c r="K1231" s="158">
        <f t="shared" si="464"/>
        <v>121.30000000000001</v>
      </c>
      <c r="L1231" s="158">
        <f t="shared" si="464"/>
        <v>49.1</v>
      </c>
      <c r="M1231" s="158">
        <f t="shared" si="464"/>
        <v>31.700000000000003</v>
      </c>
      <c r="N1231" s="158">
        <f t="shared" si="464"/>
        <v>45.599999999999994</v>
      </c>
      <c r="O1231" s="158">
        <f t="shared" si="464"/>
        <v>63.400000000000006</v>
      </c>
      <c r="P1231" s="158">
        <f t="shared" si="464"/>
        <v>30.8</v>
      </c>
      <c r="Q1231" s="158">
        <f t="shared" si="464"/>
        <v>967.80000000000007</v>
      </c>
      <c r="R1231" s="158">
        <f t="shared" si="464"/>
        <v>1061.4000000000001</v>
      </c>
      <c r="S1231" s="251">
        <f t="shared" ref="S1231:S1254" si="465">IF(Q1231=0,"－",Q1231/R1231*100)</f>
        <v>91.181458451102316</v>
      </c>
      <c r="T1231" s="158">
        <v>1946.7000000000003</v>
      </c>
      <c r="U1231" s="372">
        <f t="shared" si="460"/>
        <v>49.714902142086601</v>
      </c>
      <c r="V1231" s="244"/>
    </row>
    <row r="1232" spans="1:22" ht="13.5" customHeight="1" x14ac:dyDescent="0.2">
      <c r="A1232" s="157"/>
      <c r="B1232" s="693"/>
      <c r="C1232" s="695"/>
      <c r="D1232" s="153" t="s">
        <v>73</v>
      </c>
      <c r="E1232" s="159">
        <f t="shared" ref="E1232:Q1236" si="466">+E1238+E1244+E1250+E1259+E1265</f>
        <v>11.8</v>
      </c>
      <c r="F1232" s="159">
        <f t="shared" si="466"/>
        <v>18.3</v>
      </c>
      <c r="G1232" s="159">
        <f t="shared" si="466"/>
        <v>15.8</v>
      </c>
      <c r="H1232" s="159">
        <f t="shared" si="466"/>
        <v>62</v>
      </c>
      <c r="I1232" s="159">
        <f t="shared" si="466"/>
        <v>95.9</v>
      </c>
      <c r="J1232" s="159">
        <f t="shared" si="466"/>
        <v>52.1</v>
      </c>
      <c r="K1232" s="159">
        <f t="shared" si="466"/>
        <v>44.7</v>
      </c>
      <c r="L1232" s="159">
        <f t="shared" si="466"/>
        <v>17.5</v>
      </c>
      <c r="M1232" s="159">
        <f t="shared" si="466"/>
        <v>11.9</v>
      </c>
      <c r="N1232" s="159">
        <f t="shared" si="466"/>
        <v>9.9000000000000021</v>
      </c>
      <c r="O1232" s="159">
        <f t="shared" si="466"/>
        <v>19.600000000000001</v>
      </c>
      <c r="P1232" s="159">
        <f t="shared" si="466"/>
        <v>12.6</v>
      </c>
      <c r="Q1232" s="159">
        <f t="shared" si="466"/>
        <v>372.09999999999997</v>
      </c>
      <c r="R1232" s="159">
        <f>+R1238+R1244+R1250+R1259+R1265</f>
        <v>375.5</v>
      </c>
      <c r="S1232" s="252">
        <f t="shared" si="465"/>
        <v>99.094540612516639</v>
      </c>
      <c r="T1232" s="159">
        <v>807.8</v>
      </c>
      <c r="U1232" s="373">
        <f t="shared" si="460"/>
        <v>46.063382025253773</v>
      </c>
      <c r="V1232" s="244"/>
    </row>
    <row r="1233" spans="1:22" ht="13.5" customHeight="1" x14ac:dyDescent="0.2">
      <c r="A1233" s="157"/>
      <c r="B1233" s="693"/>
      <c r="C1233" s="695"/>
      <c r="D1233" s="153" t="s">
        <v>74</v>
      </c>
      <c r="E1233" s="159">
        <f t="shared" si="466"/>
        <v>19.7</v>
      </c>
      <c r="F1233" s="159">
        <f t="shared" si="466"/>
        <v>26.800000000000004</v>
      </c>
      <c r="G1233" s="159">
        <f t="shared" si="466"/>
        <v>27</v>
      </c>
      <c r="H1233" s="159">
        <f t="shared" si="466"/>
        <v>93</v>
      </c>
      <c r="I1233" s="159">
        <f t="shared" si="466"/>
        <v>137.5</v>
      </c>
      <c r="J1233" s="159">
        <f t="shared" si="466"/>
        <v>66</v>
      </c>
      <c r="K1233" s="159">
        <f t="shared" si="466"/>
        <v>76.599999999999994</v>
      </c>
      <c r="L1233" s="159">
        <f t="shared" si="466"/>
        <v>31.6</v>
      </c>
      <c r="M1233" s="159">
        <f t="shared" si="466"/>
        <v>19.799999999999997</v>
      </c>
      <c r="N1233" s="159">
        <f t="shared" si="466"/>
        <v>35.700000000000003</v>
      </c>
      <c r="O1233" s="159">
        <f t="shared" si="466"/>
        <v>43.8</v>
      </c>
      <c r="P1233" s="159">
        <f t="shared" si="466"/>
        <v>18.2</v>
      </c>
      <c r="Q1233" s="159">
        <f t="shared" si="466"/>
        <v>595.70000000000005</v>
      </c>
      <c r="R1233" s="159">
        <f>+R1239+R1245+R1251+R1260+R1266</f>
        <v>685.90000000000009</v>
      </c>
      <c r="S1233" s="252">
        <f t="shared" si="465"/>
        <v>86.849394955532873</v>
      </c>
      <c r="T1233" s="159">
        <v>1138.9000000000001</v>
      </c>
      <c r="U1233" s="373">
        <f t="shared" si="460"/>
        <v>52.304855562384759</v>
      </c>
      <c r="V1233" s="244"/>
    </row>
    <row r="1234" spans="1:22" ht="13.5" customHeight="1" x14ac:dyDescent="0.2">
      <c r="A1234" s="157"/>
      <c r="B1234" s="693"/>
      <c r="C1234" s="695"/>
      <c r="D1234" s="153" t="s">
        <v>75</v>
      </c>
      <c r="E1234" s="159">
        <f t="shared" si="466"/>
        <v>22.400000000000002</v>
      </c>
      <c r="F1234" s="159">
        <f t="shared" si="466"/>
        <v>35.9</v>
      </c>
      <c r="G1234" s="159">
        <f t="shared" si="466"/>
        <v>32.9</v>
      </c>
      <c r="H1234" s="159">
        <f t="shared" si="466"/>
        <v>135.19999999999999</v>
      </c>
      <c r="I1234" s="159">
        <f t="shared" si="466"/>
        <v>211.3</v>
      </c>
      <c r="J1234" s="159">
        <f t="shared" si="466"/>
        <v>100.80000000000001</v>
      </c>
      <c r="K1234" s="159">
        <f t="shared" si="466"/>
        <v>106.5</v>
      </c>
      <c r="L1234" s="159">
        <f t="shared" si="466"/>
        <v>38.1</v>
      </c>
      <c r="M1234" s="159">
        <f t="shared" si="466"/>
        <v>23</v>
      </c>
      <c r="N1234" s="159">
        <f t="shared" si="466"/>
        <v>37.300000000000004</v>
      </c>
      <c r="O1234" s="159">
        <f t="shared" si="466"/>
        <v>55.300000000000004</v>
      </c>
      <c r="P1234" s="159">
        <f t="shared" si="466"/>
        <v>22.799999999999997</v>
      </c>
      <c r="Q1234" s="159">
        <f t="shared" si="466"/>
        <v>821.49999999999989</v>
      </c>
      <c r="R1234" s="159">
        <f>+R1240+R1246+R1252+R1261+R1267</f>
        <v>930.40000000000009</v>
      </c>
      <c r="S1234" s="252">
        <f t="shared" si="465"/>
        <v>88.295356835769539</v>
      </c>
      <c r="T1234" s="159">
        <v>1752.8</v>
      </c>
      <c r="U1234" s="373">
        <f t="shared" si="460"/>
        <v>46.867868553172059</v>
      </c>
      <c r="V1234" s="244"/>
    </row>
    <row r="1235" spans="1:22" ht="13.5" customHeight="1" x14ac:dyDescent="0.2">
      <c r="A1235" s="157"/>
      <c r="B1235" s="693"/>
      <c r="C1235" s="695"/>
      <c r="D1235" s="153" t="s">
        <v>76</v>
      </c>
      <c r="E1235" s="159">
        <f t="shared" si="466"/>
        <v>9.1</v>
      </c>
      <c r="F1235" s="159">
        <f t="shared" si="466"/>
        <v>9.1999999999999993</v>
      </c>
      <c r="G1235" s="159">
        <f t="shared" si="466"/>
        <v>9.9</v>
      </c>
      <c r="H1235" s="159">
        <f t="shared" si="466"/>
        <v>19.8</v>
      </c>
      <c r="I1235" s="159">
        <f t="shared" si="466"/>
        <v>22.1</v>
      </c>
      <c r="J1235" s="159">
        <f t="shared" si="466"/>
        <v>17.3</v>
      </c>
      <c r="K1235" s="159">
        <f t="shared" si="466"/>
        <v>14.8</v>
      </c>
      <c r="L1235" s="159">
        <f t="shared" si="466"/>
        <v>11.000000000000002</v>
      </c>
      <c r="M1235" s="159">
        <f t="shared" si="466"/>
        <v>8.6999999999999993</v>
      </c>
      <c r="N1235" s="159">
        <f t="shared" si="466"/>
        <v>8.3000000000000007</v>
      </c>
      <c r="O1235" s="159">
        <f t="shared" si="466"/>
        <v>8.1</v>
      </c>
      <c r="P1235" s="159">
        <f t="shared" si="466"/>
        <v>8</v>
      </c>
      <c r="Q1235" s="159">
        <f t="shared" si="466"/>
        <v>146.30000000000001</v>
      </c>
      <c r="R1235" s="159">
        <f>+R1241+R1247+R1253+R1262+R1268</f>
        <v>131</v>
      </c>
      <c r="S1235" s="252">
        <f t="shared" si="465"/>
        <v>111.67938931297712</v>
      </c>
      <c r="T1235" s="159">
        <v>193.89999999999998</v>
      </c>
      <c r="U1235" s="373">
        <f t="shared" si="460"/>
        <v>75.451263537906158</v>
      </c>
      <c r="V1235" s="244"/>
    </row>
    <row r="1236" spans="1:22" ht="13.5" customHeight="1" thickBot="1" x14ac:dyDescent="0.25">
      <c r="A1236" s="157"/>
      <c r="B1236" s="693"/>
      <c r="C1236" s="697"/>
      <c r="D1236" s="155" t="s">
        <v>77</v>
      </c>
      <c r="E1236" s="160">
        <f t="shared" si="466"/>
        <v>13</v>
      </c>
      <c r="F1236" s="160">
        <f t="shared" si="466"/>
        <v>13.7</v>
      </c>
      <c r="G1236" s="160">
        <f t="shared" si="466"/>
        <v>15.5</v>
      </c>
      <c r="H1236" s="160">
        <f t="shared" si="466"/>
        <v>26.099999999999998</v>
      </c>
      <c r="I1236" s="160">
        <f t="shared" si="466"/>
        <v>28.7</v>
      </c>
      <c r="J1236" s="160">
        <f t="shared" si="466"/>
        <v>23.7</v>
      </c>
      <c r="K1236" s="160">
        <f t="shared" si="466"/>
        <v>21.099999999999998</v>
      </c>
      <c r="L1236" s="160">
        <f t="shared" si="466"/>
        <v>17.900000000000002</v>
      </c>
      <c r="M1236" s="160">
        <f t="shared" si="466"/>
        <v>15.799999999999999</v>
      </c>
      <c r="N1236" s="160">
        <f t="shared" si="466"/>
        <v>12.200000000000001</v>
      </c>
      <c r="O1236" s="160">
        <f t="shared" si="466"/>
        <v>11.799999999999999</v>
      </c>
      <c r="P1236" s="160">
        <f t="shared" si="466"/>
        <v>11.9</v>
      </c>
      <c r="Q1236" s="160">
        <f t="shared" si="466"/>
        <v>211.39999999999998</v>
      </c>
      <c r="R1236" s="160">
        <f>+R1242+R1248+R1254+R1263+R1269</f>
        <v>185</v>
      </c>
      <c r="S1236" s="327">
        <f t="shared" si="465"/>
        <v>114.27027027027026</v>
      </c>
      <c r="T1236" s="160">
        <v>253.6</v>
      </c>
      <c r="U1236" s="374">
        <f t="shared" si="460"/>
        <v>83.35962145110409</v>
      </c>
      <c r="V1236" s="244"/>
    </row>
    <row r="1237" spans="1:22" ht="13.5" customHeight="1" x14ac:dyDescent="0.2">
      <c r="A1237" s="157"/>
      <c r="B1237" s="157"/>
      <c r="C1237" s="687" t="s">
        <v>231</v>
      </c>
      <c r="D1237" s="151" t="s">
        <v>72</v>
      </c>
      <c r="E1237" s="158">
        <v>7.3</v>
      </c>
      <c r="F1237" s="158">
        <v>9.9</v>
      </c>
      <c r="G1237" s="158">
        <v>4</v>
      </c>
      <c r="H1237" s="158">
        <v>21.4</v>
      </c>
      <c r="I1237" s="158">
        <v>33.4</v>
      </c>
      <c r="J1237" s="158">
        <v>25.5</v>
      </c>
      <c r="K1237" s="209">
        <v>23.6</v>
      </c>
      <c r="L1237" s="209">
        <v>10.9</v>
      </c>
      <c r="M1237" s="209">
        <v>8</v>
      </c>
      <c r="N1237" s="209">
        <v>12.1</v>
      </c>
      <c r="O1237" s="209">
        <v>7.1</v>
      </c>
      <c r="P1237" s="209">
        <v>7</v>
      </c>
      <c r="Q1237" s="158">
        <f t="shared" ref="Q1237:Q1254" si="467">SUM(E1237:P1237)</f>
        <v>170.2</v>
      </c>
      <c r="R1237" s="158">
        <v>211.10000000000002</v>
      </c>
      <c r="S1237" s="251">
        <f t="shared" si="465"/>
        <v>80.625296068214098</v>
      </c>
      <c r="T1237" s="158">
        <v>400.5</v>
      </c>
      <c r="U1237" s="372">
        <f t="shared" si="460"/>
        <v>42.496878901373279</v>
      </c>
      <c r="V1237" s="244"/>
    </row>
    <row r="1238" spans="1:22" ht="13.5" customHeight="1" x14ac:dyDescent="0.2">
      <c r="A1238" s="157"/>
      <c r="B1238" s="146"/>
      <c r="C1238" s="688"/>
      <c r="D1238" s="153" t="s">
        <v>73</v>
      </c>
      <c r="E1238" s="159">
        <v>1.4</v>
      </c>
      <c r="F1238" s="159">
        <v>2.7</v>
      </c>
      <c r="G1238" s="159">
        <v>1.4</v>
      </c>
      <c r="H1238" s="159">
        <v>9.3000000000000007</v>
      </c>
      <c r="I1238" s="159">
        <v>15.6</v>
      </c>
      <c r="J1238" s="159">
        <v>10.9</v>
      </c>
      <c r="K1238" s="210">
        <v>9.5</v>
      </c>
      <c r="L1238" s="210">
        <v>2.7</v>
      </c>
      <c r="M1238" s="210">
        <v>2.1</v>
      </c>
      <c r="N1238" s="210">
        <v>2.6</v>
      </c>
      <c r="O1238" s="210">
        <v>1.6</v>
      </c>
      <c r="P1238" s="210">
        <v>1.9</v>
      </c>
      <c r="Q1238" s="159">
        <f t="shared" si="467"/>
        <v>61.7</v>
      </c>
      <c r="R1238" s="159">
        <v>60.199999999999996</v>
      </c>
      <c r="S1238" s="252">
        <f t="shared" si="465"/>
        <v>102.49169435215948</v>
      </c>
      <c r="T1238" s="159">
        <v>165.70000000000002</v>
      </c>
      <c r="U1238" s="373">
        <f t="shared" si="460"/>
        <v>37.235968617984305</v>
      </c>
      <c r="V1238" s="244"/>
    </row>
    <row r="1239" spans="1:22" ht="13.5" customHeight="1" x14ac:dyDescent="0.2">
      <c r="A1239" s="157"/>
      <c r="B1239" s="146"/>
      <c r="C1239" s="688"/>
      <c r="D1239" s="153" t="s">
        <v>74</v>
      </c>
      <c r="E1239" s="159">
        <f t="shared" ref="E1239:P1239" si="468">+E1237-E1238</f>
        <v>5.9</v>
      </c>
      <c r="F1239" s="159">
        <f t="shared" si="468"/>
        <v>7.2</v>
      </c>
      <c r="G1239" s="159">
        <f t="shared" si="468"/>
        <v>2.6</v>
      </c>
      <c r="H1239" s="159">
        <f t="shared" si="468"/>
        <v>12.099999999999998</v>
      </c>
      <c r="I1239" s="159">
        <f t="shared" si="468"/>
        <v>17.799999999999997</v>
      </c>
      <c r="J1239" s="159">
        <f t="shared" si="468"/>
        <v>14.6</v>
      </c>
      <c r="K1239" s="210">
        <f t="shared" si="468"/>
        <v>14.100000000000001</v>
      </c>
      <c r="L1239" s="210">
        <f t="shared" si="468"/>
        <v>8.1999999999999993</v>
      </c>
      <c r="M1239" s="210">
        <f t="shared" si="468"/>
        <v>5.9</v>
      </c>
      <c r="N1239" s="210">
        <f t="shared" si="468"/>
        <v>9.5</v>
      </c>
      <c r="O1239" s="210">
        <f t="shared" si="468"/>
        <v>5.5</v>
      </c>
      <c r="P1239" s="210">
        <f t="shared" si="468"/>
        <v>5.0999999999999996</v>
      </c>
      <c r="Q1239" s="159">
        <f t="shared" si="467"/>
        <v>108.5</v>
      </c>
      <c r="R1239" s="159">
        <v>150.9</v>
      </c>
      <c r="S1239" s="252">
        <f t="shared" si="465"/>
        <v>71.901921802518217</v>
      </c>
      <c r="T1239" s="159">
        <v>234.8</v>
      </c>
      <c r="U1239" s="373">
        <f t="shared" si="460"/>
        <v>46.209540034071551</v>
      </c>
      <c r="V1239" s="244"/>
    </row>
    <row r="1240" spans="1:22" ht="13.5" customHeight="1" x14ac:dyDescent="0.2">
      <c r="A1240" s="157"/>
      <c r="B1240" s="146"/>
      <c r="C1240" s="688"/>
      <c r="D1240" s="153" t="s">
        <v>75</v>
      </c>
      <c r="E1240" s="159">
        <f t="shared" ref="E1240:P1240" si="469">+E1237-E1241</f>
        <v>3.5999999999999996</v>
      </c>
      <c r="F1240" s="159">
        <f t="shared" si="469"/>
        <v>6.4</v>
      </c>
      <c r="G1240" s="159">
        <f t="shared" si="469"/>
        <v>0.29999999999999982</v>
      </c>
      <c r="H1240" s="159">
        <f t="shared" si="469"/>
        <v>15.099999999999998</v>
      </c>
      <c r="I1240" s="159">
        <f t="shared" si="469"/>
        <v>26.2</v>
      </c>
      <c r="J1240" s="159">
        <f t="shared" si="469"/>
        <v>19.600000000000001</v>
      </c>
      <c r="K1240" s="210">
        <f t="shared" si="469"/>
        <v>17.5</v>
      </c>
      <c r="L1240" s="210">
        <f t="shared" si="469"/>
        <v>5.7</v>
      </c>
      <c r="M1240" s="210">
        <f t="shared" si="469"/>
        <v>3.5</v>
      </c>
      <c r="N1240" s="210">
        <f t="shared" si="469"/>
        <v>8.6</v>
      </c>
      <c r="O1240" s="210">
        <f t="shared" si="469"/>
        <v>3.3</v>
      </c>
      <c r="P1240" s="210">
        <f t="shared" si="469"/>
        <v>4</v>
      </c>
      <c r="Q1240" s="159">
        <f t="shared" si="467"/>
        <v>113.79999999999998</v>
      </c>
      <c r="R1240" s="159">
        <v>156.30000000000001</v>
      </c>
      <c r="S1240" s="252">
        <f t="shared" si="465"/>
        <v>72.808701215610995</v>
      </c>
      <c r="T1240" s="159">
        <v>325.59999999999997</v>
      </c>
      <c r="U1240" s="373">
        <f t="shared" si="460"/>
        <v>34.95085995085995</v>
      </c>
      <c r="V1240" s="244"/>
    </row>
    <row r="1241" spans="1:22" ht="13.5" customHeight="1" x14ac:dyDescent="0.2">
      <c r="A1241" s="157"/>
      <c r="B1241" s="146"/>
      <c r="C1241" s="688"/>
      <c r="D1241" s="153" t="s">
        <v>76</v>
      </c>
      <c r="E1241" s="159">
        <v>3.7</v>
      </c>
      <c r="F1241" s="159">
        <v>3.5</v>
      </c>
      <c r="G1241" s="159">
        <v>3.7</v>
      </c>
      <c r="H1241" s="159">
        <v>6.3</v>
      </c>
      <c r="I1241" s="159">
        <v>7.2</v>
      </c>
      <c r="J1241" s="159">
        <v>5.9</v>
      </c>
      <c r="K1241" s="210">
        <v>6.1</v>
      </c>
      <c r="L1241" s="210">
        <v>5.2</v>
      </c>
      <c r="M1241" s="210">
        <v>4.5</v>
      </c>
      <c r="N1241" s="210">
        <v>3.5</v>
      </c>
      <c r="O1241" s="210">
        <v>3.8</v>
      </c>
      <c r="P1241" s="210">
        <v>3</v>
      </c>
      <c r="Q1241" s="159">
        <f t="shared" si="467"/>
        <v>56.4</v>
      </c>
      <c r="R1241" s="159">
        <v>54.8</v>
      </c>
      <c r="S1241" s="252">
        <f t="shared" si="465"/>
        <v>102.91970802919708</v>
      </c>
      <c r="T1241" s="159">
        <v>74.899999999999977</v>
      </c>
      <c r="U1241" s="373">
        <f t="shared" si="460"/>
        <v>75.300400534045423</v>
      </c>
      <c r="V1241" s="244"/>
    </row>
    <row r="1242" spans="1:22" ht="13.5" customHeight="1" thickBot="1" x14ac:dyDescent="0.25">
      <c r="A1242" s="157"/>
      <c r="B1242" s="146"/>
      <c r="C1242" s="689"/>
      <c r="D1242" s="155" t="s">
        <v>77</v>
      </c>
      <c r="E1242" s="160">
        <v>5.8</v>
      </c>
      <c r="F1242" s="160">
        <v>5.5</v>
      </c>
      <c r="G1242" s="160">
        <v>6.1</v>
      </c>
      <c r="H1242" s="160">
        <v>9.1</v>
      </c>
      <c r="I1242" s="160">
        <v>10.1</v>
      </c>
      <c r="J1242" s="160">
        <v>8.9</v>
      </c>
      <c r="K1242" s="211">
        <v>9.1999999999999993</v>
      </c>
      <c r="L1242" s="211">
        <v>8.4</v>
      </c>
      <c r="M1242" s="211">
        <v>7.6</v>
      </c>
      <c r="N1242" s="211">
        <v>5.3</v>
      </c>
      <c r="O1242" s="211">
        <v>5.6</v>
      </c>
      <c r="P1242" s="211">
        <v>4.8</v>
      </c>
      <c r="Q1242" s="160">
        <f t="shared" si="467"/>
        <v>86.399999999999991</v>
      </c>
      <c r="R1242" s="160">
        <v>83.000000000000014</v>
      </c>
      <c r="S1242" s="327">
        <f t="shared" si="465"/>
        <v>104.09638554216865</v>
      </c>
      <c r="T1242" s="160">
        <v>103.89999999999999</v>
      </c>
      <c r="U1242" s="374">
        <f t="shared" si="460"/>
        <v>83.156881616939359</v>
      </c>
      <c r="V1242" s="244"/>
    </row>
    <row r="1243" spans="1:22" ht="13.5" customHeight="1" x14ac:dyDescent="0.2">
      <c r="A1243" s="157"/>
      <c r="B1243" s="146"/>
      <c r="C1243" s="687" t="s">
        <v>232</v>
      </c>
      <c r="D1243" s="151" t="s">
        <v>72</v>
      </c>
      <c r="E1243" s="158">
        <v>5.8</v>
      </c>
      <c r="F1243" s="158">
        <v>10.3</v>
      </c>
      <c r="G1243" s="158">
        <v>6.4</v>
      </c>
      <c r="H1243" s="158">
        <v>31.5</v>
      </c>
      <c r="I1243" s="158">
        <v>35.1</v>
      </c>
      <c r="J1243" s="158">
        <v>23.1</v>
      </c>
      <c r="K1243" s="209">
        <v>17.600000000000001</v>
      </c>
      <c r="L1243" s="209">
        <v>8.9</v>
      </c>
      <c r="M1243" s="209">
        <v>7</v>
      </c>
      <c r="N1243" s="209">
        <v>5.0999999999999996</v>
      </c>
      <c r="O1243" s="209">
        <v>12.3</v>
      </c>
      <c r="P1243" s="209">
        <v>7.6</v>
      </c>
      <c r="Q1243" s="158">
        <f t="shared" si="467"/>
        <v>170.7</v>
      </c>
      <c r="R1243" s="158">
        <v>164.79999999999998</v>
      </c>
      <c r="S1243" s="251">
        <f t="shared" si="465"/>
        <v>103.58009708737865</v>
      </c>
      <c r="T1243" s="158">
        <v>322.39999999999998</v>
      </c>
      <c r="U1243" s="372">
        <f t="shared" si="460"/>
        <v>52.946650124069485</v>
      </c>
      <c r="V1243" s="244"/>
    </row>
    <row r="1244" spans="1:22" ht="13.5" customHeight="1" x14ac:dyDescent="0.2">
      <c r="A1244" s="157"/>
      <c r="B1244" s="146"/>
      <c r="C1244" s="688"/>
      <c r="D1244" s="153" t="s">
        <v>73</v>
      </c>
      <c r="E1244" s="159">
        <v>3.1</v>
      </c>
      <c r="F1244" s="159">
        <v>5.2</v>
      </c>
      <c r="G1244" s="159">
        <v>3.6</v>
      </c>
      <c r="H1244" s="159">
        <v>16.7</v>
      </c>
      <c r="I1244" s="159">
        <v>19.100000000000001</v>
      </c>
      <c r="J1244" s="159">
        <v>12.6</v>
      </c>
      <c r="K1244" s="212">
        <v>10</v>
      </c>
      <c r="L1244" s="212">
        <v>5.2</v>
      </c>
      <c r="M1244" s="212">
        <v>4.2</v>
      </c>
      <c r="N1244" s="212">
        <v>3.1</v>
      </c>
      <c r="O1244" s="212">
        <v>7.9</v>
      </c>
      <c r="P1244" s="212">
        <v>4.5999999999999996</v>
      </c>
      <c r="Q1244" s="159">
        <f t="shared" si="467"/>
        <v>95.300000000000011</v>
      </c>
      <c r="R1244" s="159">
        <v>91.700000000000017</v>
      </c>
      <c r="S1244" s="252">
        <f t="shared" si="465"/>
        <v>103.92584514721919</v>
      </c>
      <c r="T1244" s="159">
        <v>157</v>
      </c>
      <c r="U1244" s="373">
        <f t="shared" si="460"/>
        <v>60.700636942675168</v>
      </c>
      <c r="V1244" s="244"/>
    </row>
    <row r="1245" spans="1:22" ht="13.5" customHeight="1" x14ac:dyDescent="0.2">
      <c r="A1245" s="157"/>
      <c r="B1245" s="146"/>
      <c r="C1245" s="688"/>
      <c r="D1245" s="153" t="s">
        <v>74</v>
      </c>
      <c r="E1245" s="159">
        <f t="shared" ref="E1245:P1245" si="470">+E1243-E1244</f>
        <v>2.6999999999999997</v>
      </c>
      <c r="F1245" s="159">
        <f t="shared" si="470"/>
        <v>5.1000000000000005</v>
      </c>
      <c r="G1245" s="159">
        <f t="shared" si="470"/>
        <v>2.8000000000000003</v>
      </c>
      <c r="H1245" s="159">
        <f t="shared" si="470"/>
        <v>14.8</v>
      </c>
      <c r="I1245" s="159">
        <f t="shared" si="470"/>
        <v>16</v>
      </c>
      <c r="J1245" s="159">
        <f t="shared" si="470"/>
        <v>10.500000000000002</v>
      </c>
      <c r="K1245" s="210">
        <f t="shared" si="470"/>
        <v>7.6000000000000014</v>
      </c>
      <c r="L1245" s="210">
        <f t="shared" si="470"/>
        <v>3.7</v>
      </c>
      <c r="M1245" s="210">
        <f t="shared" si="470"/>
        <v>2.8</v>
      </c>
      <c r="N1245" s="210">
        <f t="shared" si="470"/>
        <v>1.9999999999999996</v>
      </c>
      <c r="O1245" s="210">
        <f t="shared" si="470"/>
        <v>4.4000000000000004</v>
      </c>
      <c r="P1245" s="210">
        <f t="shared" si="470"/>
        <v>3</v>
      </c>
      <c r="Q1245" s="159">
        <f t="shared" si="467"/>
        <v>75.40000000000002</v>
      </c>
      <c r="R1245" s="159">
        <v>73.100000000000023</v>
      </c>
      <c r="S1245" s="252">
        <f t="shared" si="465"/>
        <v>103.14637482900136</v>
      </c>
      <c r="T1245" s="159">
        <v>165.40000000000003</v>
      </c>
      <c r="U1245" s="373">
        <f t="shared" si="460"/>
        <v>45.586457073760585</v>
      </c>
      <c r="V1245" s="244"/>
    </row>
    <row r="1246" spans="1:22" ht="13.5" customHeight="1" x14ac:dyDescent="0.2">
      <c r="A1246" s="157"/>
      <c r="B1246" s="146"/>
      <c r="C1246" s="688"/>
      <c r="D1246" s="153" t="s">
        <v>75</v>
      </c>
      <c r="E1246" s="159">
        <f t="shared" ref="E1246:P1246" si="471">+E1243-E1247</f>
        <v>5.3</v>
      </c>
      <c r="F1246" s="159">
        <f t="shared" si="471"/>
        <v>9.4</v>
      </c>
      <c r="G1246" s="159">
        <f t="shared" si="471"/>
        <v>5.5</v>
      </c>
      <c r="H1246" s="159">
        <f t="shared" si="471"/>
        <v>28</v>
      </c>
      <c r="I1246" s="159">
        <f t="shared" si="471"/>
        <v>30.900000000000002</v>
      </c>
      <c r="J1246" s="159">
        <f t="shared" si="471"/>
        <v>20.5</v>
      </c>
      <c r="K1246" s="210">
        <f t="shared" si="471"/>
        <v>16.3</v>
      </c>
      <c r="L1246" s="210">
        <f t="shared" si="471"/>
        <v>8.2000000000000011</v>
      </c>
      <c r="M1246" s="210">
        <f t="shared" si="471"/>
        <v>6.3</v>
      </c>
      <c r="N1246" s="210">
        <f t="shared" si="471"/>
        <v>4.5999999999999996</v>
      </c>
      <c r="O1246" s="210">
        <f t="shared" si="471"/>
        <v>11.8</v>
      </c>
      <c r="P1246" s="210">
        <f t="shared" si="471"/>
        <v>7.1999999999999993</v>
      </c>
      <c r="Q1246" s="159">
        <f t="shared" si="467"/>
        <v>154</v>
      </c>
      <c r="R1246" s="159">
        <v>149.59999999999997</v>
      </c>
      <c r="S1246" s="252">
        <f t="shared" si="465"/>
        <v>102.94117647058827</v>
      </c>
      <c r="T1246" s="159">
        <v>294.99999999999994</v>
      </c>
      <c r="U1246" s="373">
        <f t="shared" si="460"/>
        <v>52.203389830508485</v>
      </c>
      <c r="V1246" s="244"/>
    </row>
    <row r="1247" spans="1:22" ht="13.5" customHeight="1" x14ac:dyDescent="0.2">
      <c r="A1247" s="157"/>
      <c r="B1247" s="146"/>
      <c r="C1247" s="688"/>
      <c r="D1247" s="153" t="s">
        <v>76</v>
      </c>
      <c r="E1247" s="159">
        <v>0.5</v>
      </c>
      <c r="F1247" s="159">
        <v>0.9</v>
      </c>
      <c r="G1247" s="159">
        <v>0.9</v>
      </c>
      <c r="H1247" s="159">
        <v>3.5</v>
      </c>
      <c r="I1247" s="159">
        <v>4.2</v>
      </c>
      <c r="J1247" s="159">
        <v>2.6</v>
      </c>
      <c r="K1247" s="210">
        <v>1.3</v>
      </c>
      <c r="L1247" s="210">
        <v>0.7</v>
      </c>
      <c r="M1247" s="210">
        <v>0.7</v>
      </c>
      <c r="N1247" s="210">
        <v>0.5</v>
      </c>
      <c r="O1247" s="210">
        <v>0.5</v>
      </c>
      <c r="P1247" s="210">
        <v>0.4</v>
      </c>
      <c r="Q1247" s="159">
        <f t="shared" si="467"/>
        <v>16.699999999999996</v>
      </c>
      <c r="R1247" s="159">
        <v>15.200000000000001</v>
      </c>
      <c r="S1247" s="252">
        <f t="shared" si="465"/>
        <v>109.86842105263155</v>
      </c>
      <c r="T1247" s="159">
        <v>27.400000000000002</v>
      </c>
      <c r="U1247" s="373">
        <f t="shared" si="460"/>
        <v>60.948905109489026</v>
      </c>
      <c r="V1247" s="244"/>
    </row>
    <row r="1248" spans="1:22" ht="13.5" customHeight="1" thickBot="1" x14ac:dyDescent="0.25">
      <c r="A1248" s="157"/>
      <c r="B1248" s="146"/>
      <c r="C1248" s="689"/>
      <c r="D1248" s="155" t="s">
        <v>77</v>
      </c>
      <c r="E1248" s="160">
        <v>0.8</v>
      </c>
      <c r="F1248" s="160">
        <v>1.3</v>
      </c>
      <c r="G1248" s="160">
        <v>1.6</v>
      </c>
      <c r="H1248" s="160">
        <v>4</v>
      </c>
      <c r="I1248" s="160">
        <v>5.0999999999999996</v>
      </c>
      <c r="J1248" s="160">
        <v>3.4</v>
      </c>
      <c r="K1248" s="211">
        <v>1.9</v>
      </c>
      <c r="L1248" s="211">
        <v>1.5</v>
      </c>
      <c r="M1248" s="211">
        <v>1.3</v>
      </c>
      <c r="N1248" s="211">
        <v>0.9</v>
      </c>
      <c r="O1248" s="211">
        <v>0.8</v>
      </c>
      <c r="P1248" s="211">
        <v>0.7</v>
      </c>
      <c r="Q1248" s="160">
        <f t="shared" si="467"/>
        <v>23.299999999999997</v>
      </c>
      <c r="R1248" s="160">
        <v>22.4</v>
      </c>
      <c r="S1248" s="327">
        <f t="shared" si="465"/>
        <v>104.01785714285714</v>
      </c>
      <c r="T1248" s="160">
        <v>35.9</v>
      </c>
      <c r="U1248" s="374">
        <f t="shared" si="460"/>
        <v>64.902506963788298</v>
      </c>
      <c r="V1248" s="244"/>
    </row>
    <row r="1249" spans="1:22" ht="13.5" customHeight="1" x14ac:dyDescent="0.2">
      <c r="A1249" s="157"/>
      <c r="B1249" s="146"/>
      <c r="C1249" s="687" t="s">
        <v>233</v>
      </c>
      <c r="D1249" s="151" t="s">
        <v>72</v>
      </c>
      <c r="E1249" s="158">
        <v>8.8000000000000007</v>
      </c>
      <c r="F1249" s="158">
        <v>10.3</v>
      </c>
      <c r="G1249" s="158">
        <v>11.8</v>
      </c>
      <c r="H1249" s="158">
        <v>30.3</v>
      </c>
      <c r="I1249" s="158">
        <v>29.5</v>
      </c>
      <c r="J1249" s="158">
        <v>13.9</v>
      </c>
      <c r="K1249" s="209">
        <v>18</v>
      </c>
      <c r="L1249" s="209">
        <v>12.3</v>
      </c>
      <c r="M1249" s="209">
        <v>5.6</v>
      </c>
      <c r="N1249" s="209">
        <v>6.5</v>
      </c>
      <c r="O1249" s="209">
        <v>1.7</v>
      </c>
      <c r="P1249" s="209">
        <v>4.8</v>
      </c>
      <c r="Q1249" s="158">
        <f t="shared" si="467"/>
        <v>153.5</v>
      </c>
      <c r="R1249" s="158">
        <v>205.5</v>
      </c>
      <c r="S1249" s="251">
        <f t="shared" si="465"/>
        <v>74.695863746958636</v>
      </c>
      <c r="T1249" s="158">
        <v>302</v>
      </c>
      <c r="U1249" s="372">
        <f t="shared" si="460"/>
        <v>50.827814569536422</v>
      </c>
      <c r="V1249" s="244"/>
    </row>
    <row r="1250" spans="1:22" ht="13.5" customHeight="1" x14ac:dyDescent="0.2">
      <c r="A1250" s="157"/>
      <c r="B1250" s="146"/>
      <c r="C1250" s="688"/>
      <c r="D1250" s="153" t="s">
        <v>73</v>
      </c>
      <c r="E1250" s="159">
        <v>3.4</v>
      </c>
      <c r="F1250" s="159">
        <v>4.3</v>
      </c>
      <c r="G1250" s="159">
        <v>4.8</v>
      </c>
      <c r="H1250" s="159">
        <v>10.7</v>
      </c>
      <c r="I1250" s="159">
        <v>11.9</v>
      </c>
      <c r="J1250" s="159">
        <v>8.6</v>
      </c>
      <c r="K1250" s="210">
        <v>5.5</v>
      </c>
      <c r="L1250" s="210">
        <v>2.7</v>
      </c>
      <c r="M1250" s="210">
        <v>1</v>
      </c>
      <c r="N1250" s="210">
        <v>1.1000000000000001</v>
      </c>
      <c r="O1250" s="210">
        <v>0.5</v>
      </c>
      <c r="P1250" s="210">
        <v>0.9</v>
      </c>
      <c r="Q1250" s="159">
        <f t="shared" si="467"/>
        <v>55.400000000000006</v>
      </c>
      <c r="R1250" s="159">
        <v>67.899999999999991</v>
      </c>
      <c r="S1250" s="252">
        <f t="shared" si="465"/>
        <v>81.590574374079551</v>
      </c>
      <c r="T1250" s="159">
        <v>97.299999999999983</v>
      </c>
      <c r="U1250" s="373">
        <f t="shared" si="460"/>
        <v>56.937307297019544</v>
      </c>
      <c r="V1250" s="244"/>
    </row>
    <row r="1251" spans="1:22" ht="13.5" customHeight="1" x14ac:dyDescent="0.2">
      <c r="A1251" s="157"/>
      <c r="B1251" s="146"/>
      <c r="C1251" s="688"/>
      <c r="D1251" s="153" t="s">
        <v>74</v>
      </c>
      <c r="E1251" s="159">
        <f t="shared" ref="E1251:P1251" si="472">+E1249-E1250</f>
        <v>5.4</v>
      </c>
      <c r="F1251" s="159">
        <f t="shared" si="472"/>
        <v>6.0000000000000009</v>
      </c>
      <c r="G1251" s="159">
        <f t="shared" si="472"/>
        <v>7.0000000000000009</v>
      </c>
      <c r="H1251" s="159">
        <f t="shared" si="472"/>
        <v>19.600000000000001</v>
      </c>
      <c r="I1251" s="159">
        <f t="shared" si="472"/>
        <v>17.600000000000001</v>
      </c>
      <c r="J1251" s="159">
        <f t="shared" si="472"/>
        <v>5.3000000000000007</v>
      </c>
      <c r="K1251" s="210">
        <f t="shared" si="472"/>
        <v>12.5</v>
      </c>
      <c r="L1251" s="210">
        <f t="shared" si="472"/>
        <v>9.6000000000000014</v>
      </c>
      <c r="M1251" s="210">
        <f t="shared" si="472"/>
        <v>4.5999999999999996</v>
      </c>
      <c r="N1251" s="210">
        <f t="shared" si="472"/>
        <v>5.4</v>
      </c>
      <c r="O1251" s="210">
        <f t="shared" si="472"/>
        <v>1.2</v>
      </c>
      <c r="P1251" s="210">
        <f t="shared" si="472"/>
        <v>3.9</v>
      </c>
      <c r="Q1251" s="159">
        <f t="shared" si="467"/>
        <v>98.100000000000009</v>
      </c>
      <c r="R1251" s="159">
        <v>137.60000000000002</v>
      </c>
      <c r="S1251" s="252">
        <f t="shared" si="465"/>
        <v>71.293604651162795</v>
      </c>
      <c r="T1251" s="159">
        <v>204.7</v>
      </c>
      <c r="U1251" s="373">
        <f t="shared" si="460"/>
        <v>47.923790913532002</v>
      </c>
      <c r="V1251" s="244"/>
    </row>
    <row r="1252" spans="1:22" ht="13.5" customHeight="1" x14ac:dyDescent="0.2">
      <c r="A1252" s="157"/>
      <c r="B1252" s="146"/>
      <c r="C1252" s="688"/>
      <c r="D1252" s="153" t="s">
        <v>75</v>
      </c>
      <c r="E1252" s="159">
        <f t="shared" ref="E1252:P1252" si="473">+E1249-E1253</f>
        <v>5.1000000000000005</v>
      </c>
      <c r="F1252" s="159">
        <f t="shared" si="473"/>
        <v>7.2000000000000011</v>
      </c>
      <c r="G1252" s="159">
        <f t="shared" si="473"/>
        <v>8.4</v>
      </c>
      <c r="H1252" s="159">
        <f t="shared" si="473"/>
        <v>25.8</v>
      </c>
      <c r="I1252" s="159">
        <f t="shared" si="473"/>
        <v>24.4</v>
      </c>
      <c r="J1252" s="159">
        <f t="shared" si="473"/>
        <v>9.5</v>
      </c>
      <c r="K1252" s="210">
        <f t="shared" si="473"/>
        <v>14.4</v>
      </c>
      <c r="L1252" s="210">
        <f t="shared" si="473"/>
        <v>8.9</v>
      </c>
      <c r="M1252" s="210">
        <f t="shared" si="473"/>
        <v>3.1999999999999997</v>
      </c>
      <c r="N1252" s="210">
        <f t="shared" si="473"/>
        <v>3.3</v>
      </c>
      <c r="O1252" s="210">
        <f t="shared" si="473"/>
        <v>9.9999999999999867E-2</v>
      </c>
      <c r="P1252" s="210">
        <f t="shared" si="473"/>
        <v>1.6999999999999997</v>
      </c>
      <c r="Q1252" s="159">
        <f t="shared" si="467"/>
        <v>112.00000000000001</v>
      </c>
      <c r="R1252" s="159">
        <v>169.9</v>
      </c>
      <c r="S1252" s="252">
        <f t="shared" si="465"/>
        <v>65.921130076515595</v>
      </c>
      <c r="T1252" s="159">
        <v>252.70000000000002</v>
      </c>
      <c r="U1252" s="373">
        <f t="shared" si="460"/>
        <v>44.3213296398892</v>
      </c>
      <c r="V1252" s="244"/>
    </row>
    <row r="1253" spans="1:22" ht="13.5" customHeight="1" x14ac:dyDescent="0.2">
      <c r="A1253" s="157"/>
      <c r="B1253" s="146"/>
      <c r="C1253" s="688"/>
      <c r="D1253" s="153" t="s">
        <v>76</v>
      </c>
      <c r="E1253" s="159">
        <v>3.7</v>
      </c>
      <c r="F1253" s="159">
        <v>3.1</v>
      </c>
      <c r="G1253" s="159">
        <v>3.4</v>
      </c>
      <c r="H1253" s="159">
        <v>4.5</v>
      </c>
      <c r="I1253" s="159">
        <v>5.0999999999999996</v>
      </c>
      <c r="J1253" s="159">
        <v>4.4000000000000004</v>
      </c>
      <c r="K1253" s="210">
        <v>3.6</v>
      </c>
      <c r="L1253" s="210">
        <v>3.4</v>
      </c>
      <c r="M1253" s="210">
        <v>2.4</v>
      </c>
      <c r="N1253" s="210">
        <v>3.2</v>
      </c>
      <c r="O1253" s="210">
        <v>1.6</v>
      </c>
      <c r="P1253" s="210">
        <v>3.1</v>
      </c>
      <c r="Q1253" s="159">
        <f t="shared" si="467"/>
        <v>41.500000000000007</v>
      </c>
      <c r="R1253" s="159">
        <v>35.6</v>
      </c>
      <c r="S1253" s="252">
        <f t="shared" si="465"/>
        <v>116.57303370786518</v>
      </c>
      <c r="T1253" s="159">
        <v>49.3</v>
      </c>
      <c r="U1253" s="373">
        <f t="shared" si="460"/>
        <v>84.178498985801227</v>
      </c>
      <c r="V1253" s="244"/>
    </row>
    <row r="1254" spans="1:22" ht="13.5" customHeight="1" thickBot="1" x14ac:dyDescent="0.25">
      <c r="A1254" s="157"/>
      <c r="B1254" s="146"/>
      <c r="C1254" s="689"/>
      <c r="D1254" s="155" t="s">
        <v>77</v>
      </c>
      <c r="E1254" s="160">
        <v>5</v>
      </c>
      <c r="F1254" s="160">
        <v>4.8</v>
      </c>
      <c r="G1254" s="160">
        <v>5.3</v>
      </c>
      <c r="H1254" s="160">
        <v>6.3</v>
      </c>
      <c r="I1254" s="160">
        <v>6.8</v>
      </c>
      <c r="J1254" s="160">
        <v>6.1</v>
      </c>
      <c r="K1254" s="211">
        <v>5.2</v>
      </c>
      <c r="L1254" s="211">
        <v>5.4</v>
      </c>
      <c r="M1254" s="211">
        <v>4.8</v>
      </c>
      <c r="N1254" s="211">
        <v>4.2</v>
      </c>
      <c r="O1254" s="211">
        <v>2.2000000000000002</v>
      </c>
      <c r="P1254" s="211">
        <v>4.3</v>
      </c>
      <c r="Q1254" s="160">
        <f t="shared" si="467"/>
        <v>60.400000000000006</v>
      </c>
      <c r="R1254" s="160">
        <v>47.599999999999994</v>
      </c>
      <c r="S1254" s="327">
        <f t="shared" si="465"/>
        <v>126.89075630252104</v>
      </c>
      <c r="T1254" s="160">
        <v>63.2</v>
      </c>
      <c r="U1254" s="374">
        <f t="shared" si="460"/>
        <v>95.569620253164572</v>
      </c>
      <c r="V1254" s="244"/>
    </row>
    <row r="1255" spans="1:22" ht="18.75" customHeight="1" x14ac:dyDescent="0.3">
      <c r="A1255" s="213" t="str">
        <f>$A$1</f>
        <v>５　令和３年度市町村別・月別観光入込客数</v>
      </c>
      <c r="T1255" s="339"/>
      <c r="U1255" s="245"/>
    </row>
    <row r="1256" spans="1:22" ht="13.5" customHeight="1" thickBot="1" x14ac:dyDescent="0.25">
      <c r="S1256" s="147"/>
      <c r="T1256" s="339"/>
      <c r="U1256" s="147" t="s">
        <v>301</v>
      </c>
      <c r="V1256" s="147"/>
    </row>
    <row r="1257" spans="1:22" ht="13.5" customHeight="1" thickBot="1" x14ac:dyDescent="0.25">
      <c r="A1257" s="148" t="s">
        <v>58</v>
      </c>
      <c r="B1257" s="148" t="s">
        <v>344</v>
      </c>
      <c r="C1257" s="148" t="s">
        <v>59</v>
      </c>
      <c r="D1257" s="149" t="s">
        <v>60</v>
      </c>
      <c r="E1257" s="150" t="s">
        <v>61</v>
      </c>
      <c r="F1257" s="150" t="s">
        <v>62</v>
      </c>
      <c r="G1257" s="150" t="s">
        <v>63</v>
      </c>
      <c r="H1257" s="150" t="s">
        <v>64</v>
      </c>
      <c r="I1257" s="150" t="s">
        <v>65</v>
      </c>
      <c r="J1257" s="150" t="s">
        <v>66</v>
      </c>
      <c r="K1257" s="150" t="s">
        <v>67</v>
      </c>
      <c r="L1257" s="150" t="s">
        <v>68</v>
      </c>
      <c r="M1257" s="150" t="s">
        <v>69</v>
      </c>
      <c r="N1257" s="150" t="s">
        <v>36</v>
      </c>
      <c r="O1257" s="150" t="s">
        <v>37</v>
      </c>
      <c r="P1257" s="150" t="s">
        <v>38</v>
      </c>
      <c r="Q1257" s="150" t="s">
        <v>345</v>
      </c>
      <c r="R1257" s="150" t="str">
        <f>$R$3</f>
        <v>R２年度</v>
      </c>
      <c r="S1257" s="326" t="s">
        <v>71</v>
      </c>
      <c r="T1257" s="149" t="str">
        <f>'2頁'!$T$3</f>
        <v>R元年度</v>
      </c>
      <c r="U1257" s="370" t="s">
        <v>419</v>
      </c>
      <c r="V1257" s="243"/>
    </row>
    <row r="1258" spans="1:22" ht="13.5" customHeight="1" x14ac:dyDescent="0.2">
      <c r="A1258" s="157"/>
      <c r="B1258" s="146"/>
      <c r="C1258" s="687" t="s">
        <v>234</v>
      </c>
      <c r="D1258" s="151" t="s">
        <v>72</v>
      </c>
      <c r="E1258" s="158">
        <v>5.7</v>
      </c>
      <c r="F1258" s="158">
        <v>8.9</v>
      </c>
      <c r="G1258" s="158">
        <v>6.3</v>
      </c>
      <c r="H1258" s="158">
        <v>31.1</v>
      </c>
      <c r="I1258" s="158">
        <v>35</v>
      </c>
      <c r="J1258" s="158">
        <v>13.9</v>
      </c>
      <c r="K1258" s="209">
        <v>18.7</v>
      </c>
      <c r="L1258" s="209">
        <v>11</v>
      </c>
      <c r="M1258" s="209">
        <v>6</v>
      </c>
      <c r="N1258" s="209">
        <v>19.399999999999999</v>
      </c>
      <c r="O1258" s="209">
        <v>35.6</v>
      </c>
      <c r="P1258" s="209">
        <v>7.6</v>
      </c>
      <c r="Q1258" s="158">
        <f t="shared" ref="Q1258:Q1263" si="474">SUM(E1258:P1258)</f>
        <v>199.20000000000002</v>
      </c>
      <c r="R1258" s="158">
        <v>210.59999999999997</v>
      </c>
      <c r="S1258" s="251">
        <f t="shared" ref="S1258:S1269" si="475">IF(Q1258=0,"－",Q1258/R1258*100)</f>
        <v>94.586894586894616</v>
      </c>
      <c r="T1258" s="181">
        <v>375.2</v>
      </c>
      <c r="U1258" s="369">
        <f t="shared" si="460"/>
        <v>53.091684434968023</v>
      </c>
      <c r="V1258" s="244"/>
    </row>
    <row r="1259" spans="1:22" ht="13.5" customHeight="1" x14ac:dyDescent="0.2">
      <c r="A1259" s="157"/>
      <c r="B1259" s="146"/>
      <c r="C1259" s="688"/>
      <c r="D1259" s="153" t="s">
        <v>73</v>
      </c>
      <c r="E1259" s="159">
        <v>3.2</v>
      </c>
      <c r="F1259" s="159">
        <v>4.8</v>
      </c>
      <c r="G1259" s="159">
        <v>3.1</v>
      </c>
      <c r="H1259" s="159">
        <v>15.6</v>
      </c>
      <c r="I1259" s="159">
        <v>18.3</v>
      </c>
      <c r="J1259" s="159">
        <v>9.6</v>
      </c>
      <c r="K1259" s="210">
        <v>11.1</v>
      </c>
      <c r="L1259" s="210">
        <v>6.2</v>
      </c>
      <c r="M1259" s="210">
        <v>4</v>
      </c>
      <c r="N1259" s="210">
        <v>2.8</v>
      </c>
      <c r="O1259" s="210">
        <v>8.3000000000000007</v>
      </c>
      <c r="P1259" s="210">
        <v>4.8</v>
      </c>
      <c r="Q1259" s="159">
        <f t="shared" si="474"/>
        <v>91.8</v>
      </c>
      <c r="R1259" s="159">
        <v>93.5</v>
      </c>
      <c r="S1259" s="252">
        <f t="shared" si="475"/>
        <v>98.181818181818187</v>
      </c>
      <c r="T1259" s="159">
        <v>211.7</v>
      </c>
      <c r="U1259" s="162">
        <f t="shared" si="460"/>
        <v>43.363249881908359</v>
      </c>
      <c r="V1259" s="244"/>
    </row>
    <row r="1260" spans="1:22" ht="13.5" customHeight="1" x14ac:dyDescent="0.2">
      <c r="A1260" s="157"/>
      <c r="B1260" s="146"/>
      <c r="C1260" s="688"/>
      <c r="D1260" s="153" t="s">
        <v>74</v>
      </c>
      <c r="E1260" s="159">
        <f t="shared" ref="E1260:P1260" si="476">+E1258-E1259</f>
        <v>2.5</v>
      </c>
      <c r="F1260" s="159">
        <f t="shared" si="476"/>
        <v>4.1000000000000005</v>
      </c>
      <c r="G1260" s="159">
        <f t="shared" si="476"/>
        <v>3.1999999999999997</v>
      </c>
      <c r="H1260" s="159">
        <f t="shared" si="476"/>
        <v>15.500000000000002</v>
      </c>
      <c r="I1260" s="159">
        <f t="shared" si="476"/>
        <v>16.7</v>
      </c>
      <c r="J1260" s="159">
        <f t="shared" si="476"/>
        <v>4.3000000000000007</v>
      </c>
      <c r="K1260" s="210">
        <f t="shared" si="476"/>
        <v>7.6</v>
      </c>
      <c r="L1260" s="210">
        <f t="shared" si="476"/>
        <v>4.8</v>
      </c>
      <c r="M1260" s="210">
        <f t="shared" si="476"/>
        <v>2</v>
      </c>
      <c r="N1260" s="210">
        <f t="shared" si="476"/>
        <v>16.599999999999998</v>
      </c>
      <c r="O1260" s="210">
        <f t="shared" si="476"/>
        <v>27.3</v>
      </c>
      <c r="P1260" s="210">
        <f t="shared" si="476"/>
        <v>2.8</v>
      </c>
      <c r="Q1260" s="159">
        <f t="shared" si="474"/>
        <v>107.39999999999999</v>
      </c>
      <c r="R1260" s="159">
        <v>117.1</v>
      </c>
      <c r="S1260" s="252">
        <f t="shared" si="475"/>
        <v>91.716481639624249</v>
      </c>
      <c r="T1260" s="159">
        <v>163.5</v>
      </c>
      <c r="U1260" s="162">
        <f t="shared" si="460"/>
        <v>65.688073394495405</v>
      </c>
      <c r="V1260" s="244"/>
    </row>
    <row r="1261" spans="1:22" ht="13.5" customHeight="1" x14ac:dyDescent="0.2">
      <c r="A1261" s="157"/>
      <c r="B1261" s="146"/>
      <c r="C1261" s="688"/>
      <c r="D1261" s="153" t="s">
        <v>75</v>
      </c>
      <c r="E1261" s="159">
        <f t="shared" ref="E1261:P1261" si="477">+E1258-E1262</f>
        <v>5.6000000000000005</v>
      </c>
      <c r="F1261" s="159">
        <f t="shared" si="477"/>
        <v>8.8000000000000007</v>
      </c>
      <c r="G1261" s="159">
        <f t="shared" si="477"/>
        <v>6.2</v>
      </c>
      <c r="H1261" s="159">
        <f t="shared" si="477"/>
        <v>30.700000000000003</v>
      </c>
      <c r="I1261" s="159">
        <f t="shared" si="477"/>
        <v>34.5</v>
      </c>
      <c r="J1261" s="159">
        <f t="shared" si="477"/>
        <v>13.5</v>
      </c>
      <c r="K1261" s="210">
        <f t="shared" si="477"/>
        <v>18.2</v>
      </c>
      <c r="L1261" s="210">
        <f t="shared" si="477"/>
        <v>10.7</v>
      </c>
      <c r="M1261" s="210">
        <f t="shared" si="477"/>
        <v>5.9</v>
      </c>
      <c r="N1261" s="210">
        <f t="shared" si="477"/>
        <v>19.2</v>
      </c>
      <c r="O1261" s="210">
        <f t="shared" si="477"/>
        <v>35.5</v>
      </c>
      <c r="P1261" s="210">
        <f t="shared" si="477"/>
        <v>7.5</v>
      </c>
      <c r="Q1261" s="159">
        <f t="shared" si="474"/>
        <v>196.3</v>
      </c>
      <c r="R1261" s="159">
        <v>207.2</v>
      </c>
      <c r="S1261" s="252">
        <f t="shared" si="475"/>
        <v>94.739382239382252</v>
      </c>
      <c r="T1261" s="159">
        <v>368.20000000000005</v>
      </c>
      <c r="U1261" s="162">
        <f t="shared" si="460"/>
        <v>53.313416621401409</v>
      </c>
      <c r="V1261" s="244"/>
    </row>
    <row r="1262" spans="1:22" ht="13.5" customHeight="1" x14ac:dyDescent="0.2">
      <c r="A1262" s="157"/>
      <c r="B1262" s="146"/>
      <c r="C1262" s="688"/>
      <c r="D1262" s="153" t="s">
        <v>76</v>
      </c>
      <c r="E1262" s="159">
        <v>0.1</v>
      </c>
      <c r="F1262" s="159">
        <v>0.1</v>
      </c>
      <c r="G1262" s="159">
        <v>0.1</v>
      </c>
      <c r="H1262" s="159">
        <v>0.4</v>
      </c>
      <c r="I1262" s="159">
        <v>0.5</v>
      </c>
      <c r="J1262" s="159">
        <v>0.4</v>
      </c>
      <c r="K1262" s="210">
        <v>0.5</v>
      </c>
      <c r="L1262" s="210">
        <v>0.3</v>
      </c>
      <c r="M1262" s="210">
        <v>0.1</v>
      </c>
      <c r="N1262" s="210">
        <v>0.2</v>
      </c>
      <c r="O1262" s="210">
        <v>0.1</v>
      </c>
      <c r="P1262" s="210">
        <v>0.1</v>
      </c>
      <c r="Q1262" s="159">
        <f t="shared" si="474"/>
        <v>2.9000000000000004</v>
      </c>
      <c r="R1262" s="159">
        <v>3.4000000000000004</v>
      </c>
      <c r="S1262" s="252">
        <f t="shared" si="475"/>
        <v>85.294117647058826</v>
      </c>
      <c r="T1262" s="159">
        <v>6.9999999999999991</v>
      </c>
      <c r="U1262" s="162">
        <f t="shared" si="460"/>
        <v>41.428571428571438</v>
      </c>
      <c r="V1262" s="244"/>
    </row>
    <row r="1263" spans="1:22" ht="13.5" customHeight="1" thickBot="1" x14ac:dyDescent="0.25">
      <c r="A1263" s="157"/>
      <c r="B1263" s="146"/>
      <c r="C1263" s="689"/>
      <c r="D1263" s="155" t="s">
        <v>77</v>
      </c>
      <c r="E1263" s="160">
        <v>0.3</v>
      </c>
      <c r="F1263" s="160">
        <v>0.4</v>
      </c>
      <c r="G1263" s="160">
        <v>0.5</v>
      </c>
      <c r="H1263" s="160">
        <v>1.4</v>
      </c>
      <c r="I1263" s="160">
        <v>1.4</v>
      </c>
      <c r="J1263" s="160">
        <v>1</v>
      </c>
      <c r="K1263" s="211">
        <v>1.4</v>
      </c>
      <c r="L1263" s="211">
        <v>1</v>
      </c>
      <c r="M1263" s="211">
        <v>1.1000000000000001</v>
      </c>
      <c r="N1263" s="211">
        <v>0.9</v>
      </c>
      <c r="O1263" s="211">
        <v>0.7</v>
      </c>
      <c r="P1263" s="211">
        <v>0.6</v>
      </c>
      <c r="Q1263" s="160">
        <f t="shared" si="474"/>
        <v>10.7</v>
      </c>
      <c r="R1263" s="160">
        <v>9.1999999999999993</v>
      </c>
      <c r="S1263" s="327">
        <f t="shared" si="475"/>
        <v>116.30434782608697</v>
      </c>
      <c r="T1263" s="160">
        <v>13.100000000000001</v>
      </c>
      <c r="U1263" s="168">
        <f t="shared" si="460"/>
        <v>81.679389312977079</v>
      </c>
      <c r="V1263" s="244"/>
    </row>
    <row r="1264" spans="1:22" ht="13.5" customHeight="1" x14ac:dyDescent="0.2">
      <c r="A1264" s="157"/>
      <c r="B1264" s="146"/>
      <c r="C1264" s="687" t="s">
        <v>235</v>
      </c>
      <c r="D1264" s="510" t="s">
        <v>72</v>
      </c>
      <c r="E1264" s="513">
        <v>3.9</v>
      </c>
      <c r="F1264" s="513">
        <v>5.7</v>
      </c>
      <c r="G1264" s="513">
        <v>14.3</v>
      </c>
      <c r="H1264" s="513">
        <v>40.700000000000003</v>
      </c>
      <c r="I1264" s="513">
        <v>100.4</v>
      </c>
      <c r="J1264" s="513">
        <v>41.7</v>
      </c>
      <c r="K1264" s="546">
        <v>43.4</v>
      </c>
      <c r="L1264" s="546">
        <v>6</v>
      </c>
      <c r="M1264" s="546">
        <v>5.0999999999999996</v>
      </c>
      <c r="N1264" s="546">
        <v>2.5</v>
      </c>
      <c r="O1264" s="546">
        <v>6.7</v>
      </c>
      <c r="P1264" s="546">
        <v>3.8</v>
      </c>
      <c r="Q1264" s="513">
        <f>SUM(E1264:P1264)</f>
        <v>274.20000000000005</v>
      </c>
      <c r="R1264" s="513">
        <v>269.40000000000003</v>
      </c>
      <c r="S1264" s="527">
        <f t="shared" si="475"/>
        <v>101.78173719376393</v>
      </c>
      <c r="T1264" s="513">
        <v>546.6</v>
      </c>
      <c r="U1264" s="517">
        <f t="shared" si="460"/>
        <v>50.164654226125137</v>
      </c>
      <c r="V1264" s="244"/>
    </row>
    <row r="1265" spans="1:22" ht="13.5" customHeight="1" x14ac:dyDescent="0.2">
      <c r="A1265" s="157"/>
      <c r="B1265" s="146"/>
      <c r="C1265" s="688"/>
      <c r="D1265" s="511" t="s">
        <v>73</v>
      </c>
      <c r="E1265" s="514">
        <v>0.7</v>
      </c>
      <c r="F1265" s="514">
        <v>1.3</v>
      </c>
      <c r="G1265" s="514">
        <v>2.9</v>
      </c>
      <c r="H1265" s="514">
        <v>9.6999999999999993</v>
      </c>
      <c r="I1265" s="514">
        <v>31</v>
      </c>
      <c r="J1265" s="514">
        <v>10.4</v>
      </c>
      <c r="K1265" s="547">
        <v>8.6</v>
      </c>
      <c r="L1265" s="547">
        <v>0.7</v>
      </c>
      <c r="M1265" s="547">
        <v>0.6</v>
      </c>
      <c r="N1265" s="547">
        <v>0.3</v>
      </c>
      <c r="O1265" s="547">
        <v>1.3</v>
      </c>
      <c r="P1265" s="547">
        <v>0.4</v>
      </c>
      <c r="Q1265" s="514">
        <f t="shared" ref="Q1265:Q1269" si="478">SUM(E1265:P1265)</f>
        <v>67.899999999999991</v>
      </c>
      <c r="R1265" s="514">
        <v>62.199999999999996</v>
      </c>
      <c r="S1265" s="528">
        <f t="shared" si="475"/>
        <v>109.16398713826365</v>
      </c>
      <c r="T1265" s="514">
        <v>176.09999999999997</v>
      </c>
      <c r="U1265" s="516">
        <f t="shared" si="460"/>
        <v>38.557637705848954</v>
      </c>
      <c r="V1265" s="244"/>
    </row>
    <row r="1266" spans="1:22" ht="13.5" customHeight="1" x14ac:dyDescent="0.2">
      <c r="A1266" s="157"/>
      <c r="B1266" s="146"/>
      <c r="C1266" s="688"/>
      <c r="D1266" s="511" t="s">
        <v>74</v>
      </c>
      <c r="E1266" s="514">
        <v>3.2</v>
      </c>
      <c r="F1266" s="514">
        <v>4.4000000000000004</v>
      </c>
      <c r="G1266" s="514">
        <v>11.4</v>
      </c>
      <c r="H1266" s="514">
        <v>31</v>
      </c>
      <c r="I1266" s="514">
        <v>69.400000000000006</v>
      </c>
      <c r="J1266" s="514">
        <v>31.3</v>
      </c>
      <c r="K1266" s="547">
        <v>34.799999999999997</v>
      </c>
      <c r="L1266" s="547">
        <v>5.3</v>
      </c>
      <c r="M1266" s="547">
        <v>4.5</v>
      </c>
      <c r="N1266" s="547">
        <v>2.2000000000000002</v>
      </c>
      <c r="O1266" s="547">
        <v>5.4</v>
      </c>
      <c r="P1266" s="547">
        <v>3.4</v>
      </c>
      <c r="Q1266" s="514">
        <f t="shared" si="478"/>
        <v>206.3</v>
      </c>
      <c r="R1266" s="514">
        <v>207.20000000000005</v>
      </c>
      <c r="S1266" s="528">
        <f t="shared" si="475"/>
        <v>99.565637065637048</v>
      </c>
      <c r="T1266" s="514">
        <v>370.5</v>
      </c>
      <c r="U1266" s="516">
        <f t="shared" si="460"/>
        <v>55.681511470985157</v>
      </c>
      <c r="V1266" s="244"/>
    </row>
    <row r="1267" spans="1:22" ht="13.5" customHeight="1" x14ac:dyDescent="0.2">
      <c r="A1267" s="157"/>
      <c r="B1267" s="146"/>
      <c r="C1267" s="688"/>
      <c r="D1267" s="511" t="s">
        <v>75</v>
      </c>
      <c r="E1267" s="514">
        <v>2.8</v>
      </c>
      <c r="F1267" s="514">
        <v>4.0999999999999996</v>
      </c>
      <c r="G1267" s="514">
        <v>12.5</v>
      </c>
      <c r="H1267" s="514">
        <v>35.6</v>
      </c>
      <c r="I1267" s="514">
        <v>95.3</v>
      </c>
      <c r="J1267" s="514">
        <v>37.700000000000003</v>
      </c>
      <c r="K1267" s="547">
        <v>40.1</v>
      </c>
      <c r="L1267" s="547">
        <v>4.5999999999999996</v>
      </c>
      <c r="M1267" s="547">
        <v>4.0999999999999996</v>
      </c>
      <c r="N1267" s="547">
        <v>1.6</v>
      </c>
      <c r="O1267" s="547">
        <v>4.5999999999999996</v>
      </c>
      <c r="P1267" s="547">
        <v>2.4</v>
      </c>
      <c r="Q1267" s="514">
        <f t="shared" si="478"/>
        <v>245.39999999999998</v>
      </c>
      <c r="R1267" s="514">
        <v>247.40000000000003</v>
      </c>
      <c r="S1267" s="528">
        <f t="shared" si="475"/>
        <v>99.19159256265155</v>
      </c>
      <c r="T1267" s="514">
        <v>511.3</v>
      </c>
      <c r="U1267" s="516">
        <f t="shared" si="460"/>
        <v>47.995306082534711</v>
      </c>
      <c r="V1267" s="244"/>
    </row>
    <row r="1268" spans="1:22" ht="13.5" customHeight="1" x14ac:dyDescent="0.2">
      <c r="A1268" s="157"/>
      <c r="B1268" s="146"/>
      <c r="C1268" s="688"/>
      <c r="D1268" s="511" t="s">
        <v>76</v>
      </c>
      <c r="E1268" s="514">
        <v>1.1000000000000001</v>
      </c>
      <c r="F1268" s="514">
        <v>1.6</v>
      </c>
      <c r="G1268" s="514">
        <v>1.8</v>
      </c>
      <c r="H1268" s="514">
        <v>5.0999999999999996</v>
      </c>
      <c r="I1268" s="514">
        <v>5.0999999999999996</v>
      </c>
      <c r="J1268" s="514">
        <v>4</v>
      </c>
      <c r="K1268" s="547">
        <v>3.3</v>
      </c>
      <c r="L1268" s="547">
        <v>1.4</v>
      </c>
      <c r="M1268" s="547">
        <v>1</v>
      </c>
      <c r="N1268" s="547">
        <v>0.9</v>
      </c>
      <c r="O1268" s="547">
        <v>2.1</v>
      </c>
      <c r="P1268" s="547">
        <v>1.4</v>
      </c>
      <c r="Q1268" s="514">
        <f t="shared" si="478"/>
        <v>28.799999999999997</v>
      </c>
      <c r="R1268" s="514">
        <v>22.000000000000004</v>
      </c>
      <c r="S1268" s="528">
        <f t="shared" si="475"/>
        <v>130.90909090909088</v>
      </c>
      <c r="T1268" s="514">
        <v>35.300000000000004</v>
      </c>
      <c r="U1268" s="516">
        <f t="shared" si="460"/>
        <v>81.586402266288943</v>
      </c>
      <c r="V1268" s="244"/>
    </row>
    <row r="1269" spans="1:22" ht="13.5" customHeight="1" thickBot="1" x14ac:dyDescent="0.25">
      <c r="A1269" s="184"/>
      <c r="B1269" s="166"/>
      <c r="C1269" s="689"/>
      <c r="D1269" s="512" t="s">
        <v>77</v>
      </c>
      <c r="E1269" s="515">
        <v>1.1000000000000001</v>
      </c>
      <c r="F1269" s="515">
        <v>1.7</v>
      </c>
      <c r="G1269" s="515">
        <v>2</v>
      </c>
      <c r="H1269" s="515">
        <v>5.3</v>
      </c>
      <c r="I1269" s="515">
        <v>5.3</v>
      </c>
      <c r="J1269" s="515">
        <v>4.3</v>
      </c>
      <c r="K1269" s="548">
        <v>3.4</v>
      </c>
      <c r="L1269" s="548">
        <v>1.6</v>
      </c>
      <c r="M1269" s="548">
        <v>1</v>
      </c>
      <c r="N1269" s="548">
        <v>0.9</v>
      </c>
      <c r="O1269" s="548">
        <v>2.5</v>
      </c>
      <c r="P1269" s="548">
        <v>1.5</v>
      </c>
      <c r="Q1269" s="515">
        <f t="shared" si="478"/>
        <v>30.599999999999998</v>
      </c>
      <c r="R1269" s="515">
        <v>22.799999999999997</v>
      </c>
      <c r="S1269" s="327">
        <f t="shared" si="475"/>
        <v>134.21052631578948</v>
      </c>
      <c r="T1269" s="515">
        <v>37.5</v>
      </c>
      <c r="U1269" s="518">
        <f t="shared" si="460"/>
        <v>81.599999999999994</v>
      </c>
      <c r="V1269" s="244"/>
    </row>
    <row r="1271" spans="1:22" ht="13.5" customHeight="1" x14ac:dyDescent="0.2">
      <c r="C1271" s="146"/>
      <c r="E1271" s="146"/>
      <c r="G1271" s="146"/>
      <c r="I1271" s="146"/>
      <c r="K1271" s="146"/>
      <c r="M1271" s="146"/>
      <c r="O1271" s="146"/>
      <c r="Q1271" s="146"/>
      <c r="S1271" s="146"/>
      <c r="T1271" s="146"/>
      <c r="U1271" s="146"/>
      <c r="V1271" s="146"/>
    </row>
  </sheetData>
  <mergeCells count="200">
    <mergeCell ref="B1231:C1236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C1129:C1134"/>
    <mergeCell ref="C1135:C1140"/>
    <mergeCell ref="C1144:C1149"/>
    <mergeCell ref="C1150:C1155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054:C1059"/>
    <mergeCell ref="C1060:C1065"/>
    <mergeCell ref="C1066:C1071"/>
    <mergeCell ref="C1072:C1077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C118:C123"/>
    <mergeCell ref="C124:C129"/>
    <mergeCell ref="C352:C357"/>
    <mergeCell ref="C331:C336"/>
    <mergeCell ref="C337:C342"/>
    <mergeCell ref="C346:C351"/>
    <mergeCell ref="C238:C243"/>
    <mergeCell ref="C244:C249"/>
    <mergeCell ref="C421:C426"/>
    <mergeCell ref="C403:C408"/>
    <mergeCell ref="C409:C414"/>
    <mergeCell ref="C415:C420"/>
    <mergeCell ref="C154:C159"/>
    <mergeCell ref="C160:C165"/>
    <mergeCell ref="C166:C171"/>
    <mergeCell ref="B364:C369"/>
    <mergeCell ref="C370:C375"/>
    <mergeCell ref="C376:C381"/>
    <mergeCell ref="C382:C387"/>
    <mergeCell ref="C388:C393"/>
    <mergeCell ref="C394:C399"/>
    <mergeCell ref="C358:C363"/>
    <mergeCell ref="C52:C57"/>
    <mergeCell ref="C61:C66"/>
    <mergeCell ref="C325:C330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C130:C135"/>
    <mergeCell ref="C136:C141"/>
    <mergeCell ref="C142:C147"/>
    <mergeCell ref="C148:C153"/>
    <mergeCell ref="C103:C108"/>
    <mergeCell ref="C109:C114"/>
    <mergeCell ref="A4:C9"/>
    <mergeCell ref="C484:C489"/>
    <mergeCell ref="A490:C495"/>
    <mergeCell ref="B496:C501"/>
    <mergeCell ref="C211:C216"/>
    <mergeCell ref="C217:C222"/>
    <mergeCell ref="A10:C15"/>
    <mergeCell ref="B175:C180"/>
    <mergeCell ref="C181:C186"/>
    <mergeCell ref="C187:C192"/>
    <mergeCell ref="C67:C72"/>
    <mergeCell ref="C73:C78"/>
    <mergeCell ref="C79:C84"/>
    <mergeCell ref="C85:C90"/>
    <mergeCell ref="C223:C228"/>
    <mergeCell ref="C193:C198"/>
    <mergeCell ref="C199:C204"/>
    <mergeCell ref="C205:C210"/>
    <mergeCell ref="B16:C21"/>
    <mergeCell ref="C22:C27"/>
    <mergeCell ref="C28:C33"/>
    <mergeCell ref="C34:C39"/>
    <mergeCell ref="C40:C45"/>
    <mergeCell ref="C46:C51"/>
  </mergeCells>
  <phoneticPr fontId="6"/>
  <pageMargins left="0.82677165354330717" right="0.39370078740157483" top="0.51181102362204722" bottom="0.59055118110236227" header="0.51181102362204722" footer="0.35433070866141736"/>
  <pageSetup paperSize="9" scale="61" firstPageNumber="6" orientation="landscape" useFirstPageNumber="1" r:id="rId1"/>
  <headerFooter alignWithMargins="0">
    <oddFooter>&amp;C&amp;P</oddFooter>
  </headerFooter>
  <rowBreaks count="22" manualBreakCount="22">
    <brk id="57" max="21" man="1"/>
    <brk id="114" max="21" man="1"/>
    <brk id="171" max="21" man="1"/>
    <brk id="228" max="21" man="1"/>
    <brk id="285" max="21" man="1"/>
    <brk id="342" max="21" man="1"/>
    <brk id="399" max="21" man="1"/>
    <brk id="456" max="21" man="1"/>
    <brk id="513" max="21" man="1"/>
    <brk id="570" max="21" man="1"/>
    <brk id="627" max="21" man="1"/>
    <brk id="684" max="21" man="1"/>
    <brk id="741" max="21" man="1"/>
    <brk id="798" max="21" man="1"/>
    <brk id="855" max="21" man="1"/>
    <brk id="912" max="21" man="1"/>
    <brk id="969" max="21" man="1"/>
    <brk id="1026" max="21" man="1"/>
    <brk id="1083" max="21" man="1"/>
    <brk id="1140" max="21" man="1"/>
    <brk id="1197" max="21" man="1"/>
    <brk id="1254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  <pageSetUpPr fitToPage="1"/>
  </sheetPr>
  <dimension ref="A1:AB43"/>
  <sheetViews>
    <sheetView view="pageBreakPreview" zoomScale="70" zoomScaleNormal="100" zoomScaleSheetLayoutView="70" workbookViewId="0">
      <pane xSplit="2" ySplit="4" topLeftCell="C5" activePane="bottomRight" state="frozen"/>
      <selection activeCell="W5" sqref="W5"/>
      <selection pane="topRight" activeCell="W5" sqref="W5"/>
      <selection pane="bottomLeft" activeCell="W5" sqref="W5"/>
      <selection pane="bottomRight" activeCell="E11" sqref="E11"/>
    </sheetView>
  </sheetViews>
  <sheetFormatPr defaultColWidth="8.6328125" defaultRowHeight="13.5" customHeight="1" x14ac:dyDescent="0.2"/>
  <cols>
    <col min="1" max="1" width="8.36328125" style="52" customWidth="1"/>
    <col min="2" max="2" width="10.26953125" style="52" customWidth="1"/>
    <col min="3" max="3" width="11" style="52" customWidth="1"/>
    <col min="4" max="4" width="8.6328125" style="52" customWidth="1"/>
    <col min="5" max="5" width="9.36328125" style="52" customWidth="1"/>
    <col min="6" max="20" width="8.6328125" style="52" customWidth="1"/>
    <col min="21" max="21" width="9.08984375" style="52" customWidth="1"/>
    <col min="22" max="22" width="10.08984375" style="52" customWidth="1"/>
    <col min="23" max="23" width="9.90625" style="52" customWidth="1"/>
    <col min="24" max="25" width="9.26953125" style="52" customWidth="1"/>
    <col min="26" max="16384" width="8.6328125" style="52"/>
  </cols>
  <sheetData>
    <row r="1" spans="1:28" ht="19" x14ac:dyDescent="0.2">
      <c r="A1" s="51" t="s">
        <v>399</v>
      </c>
    </row>
    <row r="2" spans="1:28" thickBot="1" x14ac:dyDescent="0.25">
      <c r="Z2" s="53" t="s">
        <v>146</v>
      </c>
    </row>
    <row r="3" spans="1:28" ht="20.25" customHeight="1" thickBot="1" x14ac:dyDescent="0.25">
      <c r="A3" s="733" t="s">
        <v>237</v>
      </c>
      <c r="B3" s="724" t="s">
        <v>238</v>
      </c>
      <c r="C3" s="730" t="s">
        <v>239</v>
      </c>
      <c r="D3" s="731"/>
      <c r="E3" s="731"/>
      <c r="F3" s="731"/>
      <c r="G3" s="731"/>
      <c r="H3" s="731"/>
      <c r="I3" s="731"/>
      <c r="J3" s="731"/>
      <c r="K3" s="735"/>
      <c r="L3" s="735"/>
      <c r="M3" s="736"/>
      <c r="N3" s="730" t="s">
        <v>240</v>
      </c>
      <c r="O3" s="731"/>
      <c r="P3" s="731"/>
      <c r="Q3" s="732"/>
      <c r="R3" s="724" t="s">
        <v>241</v>
      </c>
      <c r="S3" s="724"/>
      <c r="T3" s="728" t="s">
        <v>308</v>
      </c>
      <c r="U3" s="724" t="s">
        <v>309</v>
      </c>
      <c r="V3" s="724" t="s">
        <v>242</v>
      </c>
      <c r="W3" s="718" t="s">
        <v>400</v>
      </c>
      <c r="X3" s="724" t="s">
        <v>41</v>
      </c>
      <c r="Y3" s="714" t="s">
        <v>414</v>
      </c>
      <c r="Z3" s="716" t="s">
        <v>418</v>
      </c>
    </row>
    <row r="4" spans="1:28" ht="20.25" customHeight="1" thickBot="1" x14ac:dyDescent="0.25">
      <c r="A4" s="734"/>
      <c r="B4" s="725"/>
      <c r="C4" s="227" t="s">
        <v>243</v>
      </c>
      <c r="D4" s="227" t="s">
        <v>244</v>
      </c>
      <c r="E4" s="227" t="s">
        <v>245</v>
      </c>
      <c r="F4" s="227" t="s">
        <v>246</v>
      </c>
      <c r="G4" s="214" t="s">
        <v>247</v>
      </c>
      <c r="H4" s="214" t="s">
        <v>304</v>
      </c>
      <c r="I4" s="227" t="s">
        <v>305</v>
      </c>
      <c r="J4" s="227" t="s">
        <v>306</v>
      </c>
      <c r="K4" s="227" t="s">
        <v>384</v>
      </c>
      <c r="L4" s="227" t="s">
        <v>385</v>
      </c>
      <c r="M4" s="227" t="s">
        <v>386</v>
      </c>
      <c r="N4" s="227" t="s">
        <v>248</v>
      </c>
      <c r="O4" s="227" t="s">
        <v>249</v>
      </c>
      <c r="P4" s="227" t="s">
        <v>250</v>
      </c>
      <c r="Q4" s="227" t="s">
        <v>251</v>
      </c>
      <c r="R4" s="227" t="s">
        <v>307</v>
      </c>
      <c r="S4" s="227" t="s">
        <v>252</v>
      </c>
      <c r="T4" s="729"/>
      <c r="U4" s="725"/>
      <c r="V4" s="725"/>
      <c r="W4" s="719"/>
      <c r="X4" s="725"/>
      <c r="Y4" s="715"/>
      <c r="Z4" s="717"/>
      <c r="AB4" s="718"/>
    </row>
    <row r="5" spans="1:28" ht="20.25" customHeight="1" thickBot="1" x14ac:dyDescent="0.25">
      <c r="A5" s="726" t="s">
        <v>26</v>
      </c>
      <c r="B5" s="228" t="s">
        <v>253</v>
      </c>
      <c r="C5" s="55">
        <v>231</v>
      </c>
      <c r="D5" s="55">
        <v>46</v>
      </c>
      <c r="E5" s="55">
        <v>36</v>
      </c>
      <c r="F5" s="55">
        <v>67</v>
      </c>
      <c r="G5" s="55">
        <v>16</v>
      </c>
      <c r="H5" s="55">
        <v>7</v>
      </c>
      <c r="I5" s="55">
        <v>42</v>
      </c>
      <c r="J5" s="55">
        <v>4</v>
      </c>
      <c r="K5" s="55">
        <v>4</v>
      </c>
      <c r="L5" s="55">
        <v>16</v>
      </c>
      <c r="M5" s="55">
        <v>54</v>
      </c>
      <c r="N5" s="55">
        <v>15</v>
      </c>
      <c r="O5" s="55">
        <v>41</v>
      </c>
      <c r="P5" s="55">
        <v>11</v>
      </c>
      <c r="Q5" s="55">
        <v>7</v>
      </c>
      <c r="R5" s="55">
        <v>194</v>
      </c>
      <c r="S5" s="55">
        <v>9</v>
      </c>
      <c r="T5" s="55">
        <v>13</v>
      </c>
      <c r="U5" s="55">
        <v>348</v>
      </c>
      <c r="V5" s="55">
        <f>SUM(C5:U5)</f>
        <v>1161</v>
      </c>
      <c r="W5" s="55">
        <v>2176</v>
      </c>
      <c r="X5" s="63">
        <f>V5/W5*100</f>
        <v>53.35477941176471</v>
      </c>
      <c r="Y5" s="377">
        <v>364297</v>
      </c>
      <c r="Z5" s="56">
        <f>V5/Y5*100</f>
        <v>0.31869600902560274</v>
      </c>
      <c r="AB5" s="719"/>
    </row>
    <row r="6" spans="1:28" ht="20.25" customHeight="1" x14ac:dyDescent="0.2">
      <c r="A6" s="727"/>
      <c r="B6" s="57" t="s">
        <v>254</v>
      </c>
      <c r="C6" s="58">
        <v>456</v>
      </c>
      <c r="D6" s="58">
        <v>92</v>
      </c>
      <c r="E6" s="58">
        <v>47</v>
      </c>
      <c r="F6" s="58">
        <v>519</v>
      </c>
      <c r="G6" s="58">
        <v>26</v>
      </c>
      <c r="H6" s="58">
        <v>7</v>
      </c>
      <c r="I6" s="58">
        <v>85</v>
      </c>
      <c r="J6" s="58">
        <v>10</v>
      </c>
      <c r="K6" s="58">
        <v>13</v>
      </c>
      <c r="L6" s="58">
        <v>57</v>
      </c>
      <c r="M6" s="58">
        <v>164</v>
      </c>
      <c r="N6" s="58">
        <v>19</v>
      </c>
      <c r="O6" s="58">
        <v>104</v>
      </c>
      <c r="P6" s="58">
        <v>17</v>
      </c>
      <c r="Q6" s="58">
        <v>12</v>
      </c>
      <c r="R6" s="58">
        <v>318</v>
      </c>
      <c r="S6" s="58">
        <v>14</v>
      </c>
      <c r="T6" s="58">
        <v>82</v>
      </c>
      <c r="U6" s="58">
        <v>435</v>
      </c>
      <c r="V6" s="58">
        <f t="shared" ref="V6:V16" si="0">SUM(C6:U6)</f>
        <v>2477</v>
      </c>
      <c r="W6" s="58">
        <v>3529</v>
      </c>
      <c r="X6" s="382">
        <f t="shared" ref="X6:X34" si="1">V6/W6*100</f>
        <v>70.189855483139695</v>
      </c>
      <c r="Y6" s="378">
        <v>464164</v>
      </c>
      <c r="Z6" s="59">
        <f t="shared" ref="Z6:Z34" si="2">V6/Y6*100</f>
        <v>0.53364759007592144</v>
      </c>
    </row>
    <row r="7" spans="1:28" ht="20.25" customHeight="1" x14ac:dyDescent="0.2">
      <c r="A7" s="727" t="s">
        <v>27</v>
      </c>
      <c r="B7" s="57" t="s">
        <v>253</v>
      </c>
      <c r="C7" s="58">
        <v>184</v>
      </c>
      <c r="D7" s="58">
        <v>40</v>
      </c>
      <c r="E7" s="58">
        <v>24</v>
      </c>
      <c r="F7" s="58">
        <v>19</v>
      </c>
      <c r="G7" s="58">
        <v>10</v>
      </c>
      <c r="H7" s="58">
        <v>11</v>
      </c>
      <c r="I7" s="58">
        <v>29</v>
      </c>
      <c r="J7" s="58">
        <v>16</v>
      </c>
      <c r="K7" s="58">
        <v>23</v>
      </c>
      <c r="L7" s="58">
        <v>15</v>
      </c>
      <c r="M7" s="58">
        <v>63</v>
      </c>
      <c r="N7" s="58">
        <v>2</v>
      </c>
      <c r="O7" s="58">
        <v>42</v>
      </c>
      <c r="P7" s="58">
        <v>19</v>
      </c>
      <c r="Q7" s="58">
        <v>6</v>
      </c>
      <c r="R7" s="58">
        <v>243</v>
      </c>
      <c r="S7" s="58">
        <v>16</v>
      </c>
      <c r="T7" s="58">
        <v>14</v>
      </c>
      <c r="U7" s="58">
        <v>338</v>
      </c>
      <c r="V7" s="58">
        <f t="shared" si="0"/>
        <v>1114</v>
      </c>
      <c r="W7" s="58">
        <v>1436</v>
      </c>
      <c r="X7" s="382">
        <f t="shared" si="1"/>
        <v>77.576601671309191</v>
      </c>
      <c r="Y7" s="378">
        <v>471953</v>
      </c>
      <c r="Z7" s="59">
        <f t="shared" si="2"/>
        <v>0.23604045318071928</v>
      </c>
    </row>
    <row r="8" spans="1:28" ht="20.25" customHeight="1" x14ac:dyDescent="0.2">
      <c r="A8" s="727"/>
      <c r="B8" s="57" t="s">
        <v>254</v>
      </c>
      <c r="C8" s="58">
        <v>474</v>
      </c>
      <c r="D8" s="58">
        <v>79</v>
      </c>
      <c r="E8" s="58">
        <v>37</v>
      </c>
      <c r="F8" s="58">
        <v>197</v>
      </c>
      <c r="G8" s="58">
        <v>10</v>
      </c>
      <c r="H8" s="58">
        <v>11</v>
      </c>
      <c r="I8" s="58">
        <v>45</v>
      </c>
      <c r="J8" s="58">
        <v>24</v>
      </c>
      <c r="K8" s="58">
        <v>35</v>
      </c>
      <c r="L8" s="58">
        <v>22</v>
      </c>
      <c r="M8" s="58">
        <v>145</v>
      </c>
      <c r="N8" s="58">
        <v>2</v>
      </c>
      <c r="O8" s="58">
        <v>111</v>
      </c>
      <c r="P8" s="58">
        <v>27</v>
      </c>
      <c r="Q8" s="58">
        <v>25</v>
      </c>
      <c r="R8" s="58">
        <v>405</v>
      </c>
      <c r="S8" s="58">
        <v>33</v>
      </c>
      <c r="T8" s="58">
        <v>44</v>
      </c>
      <c r="U8" s="58">
        <v>452</v>
      </c>
      <c r="V8" s="58">
        <f t="shared" si="0"/>
        <v>2178</v>
      </c>
      <c r="W8" s="58">
        <v>2749</v>
      </c>
      <c r="X8" s="382">
        <f t="shared" si="1"/>
        <v>79.228810476536921</v>
      </c>
      <c r="Y8" s="378">
        <v>581148</v>
      </c>
      <c r="Z8" s="59">
        <f t="shared" si="2"/>
        <v>0.3747754444650932</v>
      </c>
    </row>
    <row r="9" spans="1:28" ht="20.25" customHeight="1" x14ac:dyDescent="0.2">
      <c r="A9" s="727" t="s">
        <v>28</v>
      </c>
      <c r="B9" s="57" t="s">
        <v>253</v>
      </c>
      <c r="C9" s="58">
        <v>127</v>
      </c>
      <c r="D9" s="58">
        <v>44</v>
      </c>
      <c r="E9" s="58">
        <v>25</v>
      </c>
      <c r="F9" s="58">
        <v>30</v>
      </c>
      <c r="G9" s="58">
        <v>4</v>
      </c>
      <c r="H9" s="58">
        <v>0</v>
      </c>
      <c r="I9" s="58">
        <v>8</v>
      </c>
      <c r="J9" s="58">
        <v>18</v>
      </c>
      <c r="K9" s="58">
        <v>19</v>
      </c>
      <c r="L9" s="58">
        <v>13</v>
      </c>
      <c r="M9" s="58">
        <v>107</v>
      </c>
      <c r="N9" s="58">
        <v>4</v>
      </c>
      <c r="O9" s="58">
        <v>16</v>
      </c>
      <c r="P9" s="58">
        <v>36</v>
      </c>
      <c r="Q9" s="58">
        <v>6</v>
      </c>
      <c r="R9" s="58">
        <v>150</v>
      </c>
      <c r="S9" s="58">
        <v>183</v>
      </c>
      <c r="T9" s="58">
        <v>14</v>
      </c>
      <c r="U9" s="58">
        <v>191</v>
      </c>
      <c r="V9" s="273">
        <f t="shared" si="0"/>
        <v>995</v>
      </c>
      <c r="W9" s="58">
        <v>1738</v>
      </c>
      <c r="X9" s="382">
        <f t="shared" si="1"/>
        <v>57.249712313003457</v>
      </c>
      <c r="Y9" s="378">
        <v>512803</v>
      </c>
      <c r="Z9" s="59">
        <f t="shared" si="2"/>
        <v>0.19403162618003403</v>
      </c>
    </row>
    <row r="10" spans="1:28" ht="20.25" customHeight="1" x14ac:dyDescent="0.2">
      <c r="A10" s="727"/>
      <c r="B10" s="57" t="s">
        <v>254</v>
      </c>
      <c r="C10" s="58">
        <v>216</v>
      </c>
      <c r="D10" s="58">
        <v>95</v>
      </c>
      <c r="E10" s="58">
        <v>56</v>
      </c>
      <c r="F10" s="58">
        <v>353</v>
      </c>
      <c r="G10" s="58">
        <v>6</v>
      </c>
      <c r="H10" s="58">
        <v>0</v>
      </c>
      <c r="I10" s="58">
        <v>21</v>
      </c>
      <c r="J10" s="58">
        <v>44</v>
      </c>
      <c r="K10" s="58">
        <v>32</v>
      </c>
      <c r="L10" s="58">
        <v>49</v>
      </c>
      <c r="M10" s="58">
        <v>290</v>
      </c>
      <c r="N10" s="58">
        <v>10</v>
      </c>
      <c r="O10" s="58">
        <v>84</v>
      </c>
      <c r="P10" s="58">
        <v>51</v>
      </c>
      <c r="Q10" s="58">
        <v>13</v>
      </c>
      <c r="R10" s="58">
        <v>277</v>
      </c>
      <c r="S10" s="58">
        <v>198</v>
      </c>
      <c r="T10" s="58">
        <v>43</v>
      </c>
      <c r="U10" s="58">
        <v>285</v>
      </c>
      <c r="V10" s="58">
        <f t="shared" si="0"/>
        <v>2123</v>
      </c>
      <c r="W10" s="58">
        <v>3285</v>
      </c>
      <c r="X10" s="382">
        <f t="shared" si="1"/>
        <v>64.627092846270926</v>
      </c>
      <c r="Y10" s="378">
        <v>666760</v>
      </c>
      <c r="Z10" s="59">
        <f t="shared" si="2"/>
        <v>0.31840542324074628</v>
      </c>
    </row>
    <row r="11" spans="1:28" ht="20.25" customHeight="1" x14ac:dyDescent="0.2">
      <c r="A11" s="727" t="s">
        <v>29</v>
      </c>
      <c r="B11" s="57" t="s">
        <v>253</v>
      </c>
      <c r="C11" s="58">
        <v>350</v>
      </c>
      <c r="D11" s="58">
        <v>119</v>
      </c>
      <c r="E11" s="58">
        <v>86</v>
      </c>
      <c r="F11" s="58">
        <v>41</v>
      </c>
      <c r="G11" s="58">
        <v>31</v>
      </c>
      <c r="H11" s="58">
        <v>30</v>
      </c>
      <c r="I11" s="58">
        <v>47</v>
      </c>
      <c r="J11" s="58">
        <v>23</v>
      </c>
      <c r="K11" s="58">
        <v>55</v>
      </c>
      <c r="L11" s="58">
        <v>99</v>
      </c>
      <c r="M11" s="58">
        <v>109</v>
      </c>
      <c r="N11" s="58">
        <v>20</v>
      </c>
      <c r="O11" s="58">
        <v>130</v>
      </c>
      <c r="P11" s="58">
        <v>185</v>
      </c>
      <c r="Q11" s="58">
        <v>74</v>
      </c>
      <c r="R11" s="58">
        <v>475</v>
      </c>
      <c r="S11" s="58">
        <v>110</v>
      </c>
      <c r="T11" s="58">
        <v>23</v>
      </c>
      <c r="U11" s="58">
        <v>2950</v>
      </c>
      <c r="V11" s="58">
        <f t="shared" si="0"/>
        <v>4957</v>
      </c>
      <c r="W11" s="58">
        <v>2642</v>
      </c>
      <c r="X11" s="382">
        <f t="shared" si="1"/>
        <v>187.6230128690386</v>
      </c>
      <c r="Y11" s="378">
        <v>650293</v>
      </c>
      <c r="Z11" s="59">
        <f t="shared" si="2"/>
        <v>0.76227177595330109</v>
      </c>
    </row>
    <row r="12" spans="1:28" ht="20.25" customHeight="1" x14ac:dyDescent="0.2">
      <c r="A12" s="727"/>
      <c r="B12" s="57" t="s">
        <v>254</v>
      </c>
      <c r="C12" s="58">
        <v>610</v>
      </c>
      <c r="D12" s="58">
        <v>209</v>
      </c>
      <c r="E12" s="58">
        <v>113</v>
      </c>
      <c r="F12" s="58">
        <v>528</v>
      </c>
      <c r="G12" s="58">
        <v>155</v>
      </c>
      <c r="H12" s="58">
        <v>49</v>
      </c>
      <c r="I12" s="58">
        <v>61</v>
      </c>
      <c r="J12" s="58">
        <v>56</v>
      </c>
      <c r="K12" s="58">
        <v>65</v>
      </c>
      <c r="L12" s="58">
        <v>353</v>
      </c>
      <c r="M12" s="58">
        <v>596</v>
      </c>
      <c r="N12" s="58">
        <v>46</v>
      </c>
      <c r="O12" s="58">
        <v>567</v>
      </c>
      <c r="P12" s="58">
        <v>268</v>
      </c>
      <c r="Q12" s="58">
        <v>265</v>
      </c>
      <c r="R12" s="58">
        <v>775</v>
      </c>
      <c r="S12" s="58">
        <v>486</v>
      </c>
      <c r="T12" s="58">
        <v>52</v>
      </c>
      <c r="U12" s="58">
        <v>4007</v>
      </c>
      <c r="V12" s="58">
        <f t="shared" si="0"/>
        <v>9261</v>
      </c>
      <c r="W12" s="58">
        <v>4193</v>
      </c>
      <c r="X12" s="382">
        <f t="shared" si="1"/>
        <v>220.86811352253756</v>
      </c>
      <c r="Y12" s="378">
        <v>842998</v>
      </c>
      <c r="Z12" s="59">
        <f t="shared" si="2"/>
        <v>1.0985791188116698</v>
      </c>
    </row>
    <row r="13" spans="1:28" ht="20.25" customHeight="1" x14ac:dyDescent="0.2">
      <c r="A13" s="727" t="s">
        <v>30</v>
      </c>
      <c r="B13" s="57" t="s">
        <v>253</v>
      </c>
      <c r="C13" s="58">
        <v>546</v>
      </c>
      <c r="D13" s="58">
        <v>142</v>
      </c>
      <c r="E13" s="58">
        <v>137</v>
      </c>
      <c r="F13" s="58">
        <v>73</v>
      </c>
      <c r="G13" s="58">
        <v>49</v>
      </c>
      <c r="H13" s="58">
        <v>31</v>
      </c>
      <c r="I13" s="58">
        <v>31</v>
      </c>
      <c r="J13" s="58">
        <v>48</v>
      </c>
      <c r="K13" s="58">
        <v>42</v>
      </c>
      <c r="L13" s="58">
        <v>97</v>
      </c>
      <c r="M13" s="58">
        <v>132</v>
      </c>
      <c r="N13" s="58">
        <v>10</v>
      </c>
      <c r="O13" s="58">
        <v>120</v>
      </c>
      <c r="P13" s="58">
        <v>134</v>
      </c>
      <c r="Q13" s="58">
        <v>77</v>
      </c>
      <c r="R13" s="58">
        <v>499</v>
      </c>
      <c r="S13" s="58">
        <v>14</v>
      </c>
      <c r="T13" s="58">
        <v>25</v>
      </c>
      <c r="U13" s="58">
        <v>1593</v>
      </c>
      <c r="V13" s="58">
        <f t="shared" si="0"/>
        <v>3800</v>
      </c>
      <c r="W13" s="58">
        <v>3983</v>
      </c>
      <c r="X13" s="382">
        <f t="shared" si="1"/>
        <v>95.405473261360783</v>
      </c>
      <c r="Y13" s="378">
        <v>485090</v>
      </c>
      <c r="Z13" s="59">
        <f t="shared" si="2"/>
        <v>0.78335978890515157</v>
      </c>
    </row>
    <row r="14" spans="1:28" ht="20.25" customHeight="1" x14ac:dyDescent="0.2">
      <c r="A14" s="727"/>
      <c r="B14" s="57" t="s">
        <v>254</v>
      </c>
      <c r="C14" s="58">
        <v>981</v>
      </c>
      <c r="D14" s="58">
        <v>214</v>
      </c>
      <c r="E14" s="58">
        <v>196</v>
      </c>
      <c r="F14" s="58">
        <v>414</v>
      </c>
      <c r="G14" s="58">
        <v>110</v>
      </c>
      <c r="H14" s="58">
        <v>51</v>
      </c>
      <c r="I14" s="58">
        <v>61</v>
      </c>
      <c r="J14" s="58">
        <v>95</v>
      </c>
      <c r="K14" s="58">
        <v>80</v>
      </c>
      <c r="L14" s="58">
        <v>216</v>
      </c>
      <c r="M14" s="58">
        <v>326</v>
      </c>
      <c r="N14" s="58">
        <v>23</v>
      </c>
      <c r="O14" s="58">
        <v>207</v>
      </c>
      <c r="P14" s="58">
        <v>287</v>
      </c>
      <c r="Q14" s="58">
        <v>168</v>
      </c>
      <c r="R14" s="58">
        <v>822</v>
      </c>
      <c r="S14" s="58">
        <v>27</v>
      </c>
      <c r="T14" s="58">
        <v>50</v>
      </c>
      <c r="U14" s="58">
        <v>2470</v>
      </c>
      <c r="V14" s="58">
        <f t="shared" si="0"/>
        <v>6798</v>
      </c>
      <c r="W14" s="58">
        <v>6475</v>
      </c>
      <c r="X14" s="382">
        <f t="shared" si="1"/>
        <v>104.98841698841699</v>
      </c>
      <c r="Y14" s="378">
        <v>623904</v>
      </c>
      <c r="Z14" s="59">
        <f t="shared" si="2"/>
        <v>1.0895907062625019</v>
      </c>
    </row>
    <row r="15" spans="1:28" ht="20.25" customHeight="1" x14ac:dyDescent="0.2">
      <c r="A15" s="727" t="s">
        <v>31</v>
      </c>
      <c r="B15" s="57" t="s">
        <v>253</v>
      </c>
      <c r="C15" s="58">
        <v>228</v>
      </c>
      <c r="D15" s="58">
        <v>103</v>
      </c>
      <c r="E15" s="58">
        <v>81</v>
      </c>
      <c r="F15" s="58">
        <v>24</v>
      </c>
      <c r="G15" s="58">
        <v>42</v>
      </c>
      <c r="H15" s="58">
        <v>28</v>
      </c>
      <c r="I15" s="58">
        <v>37</v>
      </c>
      <c r="J15" s="58">
        <v>65</v>
      </c>
      <c r="K15" s="58">
        <v>24</v>
      </c>
      <c r="L15" s="58">
        <v>65</v>
      </c>
      <c r="M15" s="58">
        <v>114</v>
      </c>
      <c r="N15" s="58">
        <v>3</v>
      </c>
      <c r="O15" s="58">
        <v>37</v>
      </c>
      <c r="P15" s="58">
        <v>25</v>
      </c>
      <c r="Q15" s="58">
        <v>57</v>
      </c>
      <c r="R15" s="58">
        <v>222</v>
      </c>
      <c r="S15" s="58">
        <v>7</v>
      </c>
      <c r="T15" s="58">
        <v>40</v>
      </c>
      <c r="U15" s="58">
        <v>369</v>
      </c>
      <c r="V15" s="58">
        <f t="shared" si="0"/>
        <v>1571</v>
      </c>
      <c r="W15" s="58">
        <v>2435</v>
      </c>
      <c r="X15" s="382">
        <f t="shared" si="1"/>
        <v>64.51745379876796</v>
      </c>
      <c r="Y15" s="378">
        <v>329371</v>
      </c>
      <c r="Z15" s="59">
        <f t="shared" si="2"/>
        <v>0.47696973929095154</v>
      </c>
    </row>
    <row r="16" spans="1:28" ht="20.25" customHeight="1" thickBot="1" x14ac:dyDescent="0.25">
      <c r="A16" s="737"/>
      <c r="B16" s="67" t="s">
        <v>254</v>
      </c>
      <c r="C16" s="68">
        <v>495</v>
      </c>
      <c r="D16" s="68">
        <v>132</v>
      </c>
      <c r="E16" s="68">
        <v>121</v>
      </c>
      <c r="F16" s="68">
        <v>204</v>
      </c>
      <c r="G16" s="68">
        <v>338</v>
      </c>
      <c r="H16" s="68">
        <v>42</v>
      </c>
      <c r="I16" s="68">
        <v>55</v>
      </c>
      <c r="J16" s="68">
        <v>95</v>
      </c>
      <c r="K16" s="68">
        <v>42</v>
      </c>
      <c r="L16" s="68">
        <v>354</v>
      </c>
      <c r="M16" s="68">
        <v>543</v>
      </c>
      <c r="N16" s="68">
        <v>5</v>
      </c>
      <c r="O16" s="68">
        <v>72</v>
      </c>
      <c r="P16" s="68">
        <v>39</v>
      </c>
      <c r="Q16" s="68">
        <v>73</v>
      </c>
      <c r="R16" s="68">
        <v>351</v>
      </c>
      <c r="S16" s="68">
        <v>8</v>
      </c>
      <c r="T16" s="68">
        <v>226</v>
      </c>
      <c r="U16" s="68">
        <v>579</v>
      </c>
      <c r="V16" s="60">
        <f t="shared" si="0"/>
        <v>3774</v>
      </c>
      <c r="W16" s="68">
        <v>4056</v>
      </c>
      <c r="X16" s="383">
        <f t="shared" si="1"/>
        <v>93.047337278106511</v>
      </c>
      <c r="Y16" s="379">
        <v>426612</v>
      </c>
      <c r="Z16" s="61">
        <f t="shared" si="2"/>
        <v>0.88464459508874571</v>
      </c>
    </row>
    <row r="17" spans="1:26" ht="20.25" customHeight="1" x14ac:dyDescent="0.2">
      <c r="A17" s="726" t="s">
        <v>255</v>
      </c>
      <c r="B17" s="228" t="s">
        <v>253</v>
      </c>
      <c r="C17" s="55">
        <f>C5+C7+C9+C11+C13+C15</f>
        <v>1666</v>
      </c>
      <c r="D17" s="55">
        <f t="shared" ref="D17:V17" si="3">D5+D7+D9+D11+D13+D15</f>
        <v>494</v>
      </c>
      <c r="E17" s="55">
        <f t="shared" si="3"/>
        <v>389</v>
      </c>
      <c r="F17" s="55">
        <f t="shared" si="3"/>
        <v>254</v>
      </c>
      <c r="G17" s="55">
        <f t="shared" si="3"/>
        <v>152</v>
      </c>
      <c r="H17" s="55">
        <f t="shared" si="3"/>
        <v>107</v>
      </c>
      <c r="I17" s="55">
        <f t="shared" si="3"/>
        <v>194</v>
      </c>
      <c r="J17" s="55">
        <f t="shared" si="3"/>
        <v>174</v>
      </c>
      <c r="K17" s="55">
        <f t="shared" si="3"/>
        <v>167</v>
      </c>
      <c r="L17" s="55">
        <f t="shared" si="3"/>
        <v>305</v>
      </c>
      <c r="M17" s="55">
        <f t="shared" si="3"/>
        <v>579</v>
      </c>
      <c r="N17" s="55">
        <f t="shared" si="3"/>
        <v>54</v>
      </c>
      <c r="O17" s="55">
        <f t="shared" si="3"/>
        <v>386</v>
      </c>
      <c r="P17" s="55">
        <f t="shared" si="3"/>
        <v>410</v>
      </c>
      <c r="Q17" s="55">
        <f t="shared" si="3"/>
        <v>227</v>
      </c>
      <c r="R17" s="55">
        <f t="shared" si="3"/>
        <v>1783</v>
      </c>
      <c r="S17" s="55">
        <f t="shared" si="3"/>
        <v>339</v>
      </c>
      <c r="T17" s="55">
        <f t="shared" si="3"/>
        <v>129</v>
      </c>
      <c r="U17" s="55">
        <f t="shared" si="3"/>
        <v>5789</v>
      </c>
      <c r="V17" s="55">
        <f t="shared" si="3"/>
        <v>13598</v>
      </c>
      <c r="W17" s="55">
        <v>14410</v>
      </c>
      <c r="X17" s="63">
        <f t="shared" si="1"/>
        <v>94.365024288688417</v>
      </c>
      <c r="Y17" s="377">
        <v>2813807</v>
      </c>
      <c r="Z17" s="56">
        <f t="shared" si="2"/>
        <v>0.48325986821413125</v>
      </c>
    </row>
    <row r="18" spans="1:26" ht="20.25" customHeight="1" thickBot="1" x14ac:dyDescent="0.25">
      <c r="A18" s="723"/>
      <c r="B18" s="229" t="s">
        <v>254</v>
      </c>
      <c r="C18" s="60">
        <f t="shared" ref="C18:U18" si="4">C6+C8+C10+C12+C14+C16</f>
        <v>3232</v>
      </c>
      <c r="D18" s="60">
        <f t="shared" si="4"/>
        <v>821</v>
      </c>
      <c r="E18" s="60">
        <f t="shared" si="4"/>
        <v>570</v>
      </c>
      <c r="F18" s="60">
        <f t="shared" si="4"/>
        <v>2215</v>
      </c>
      <c r="G18" s="60">
        <f t="shared" si="4"/>
        <v>645</v>
      </c>
      <c r="H18" s="60">
        <f t="shared" si="4"/>
        <v>160</v>
      </c>
      <c r="I18" s="60">
        <f t="shared" si="4"/>
        <v>328</v>
      </c>
      <c r="J18" s="60">
        <f t="shared" si="4"/>
        <v>324</v>
      </c>
      <c r="K18" s="60">
        <f t="shared" si="4"/>
        <v>267</v>
      </c>
      <c r="L18" s="60">
        <f t="shared" si="4"/>
        <v>1051</v>
      </c>
      <c r="M18" s="60">
        <f t="shared" si="4"/>
        <v>2064</v>
      </c>
      <c r="N18" s="60">
        <f t="shared" si="4"/>
        <v>105</v>
      </c>
      <c r="O18" s="60">
        <f t="shared" si="4"/>
        <v>1145</v>
      </c>
      <c r="P18" s="60">
        <f t="shared" si="4"/>
        <v>689</v>
      </c>
      <c r="Q18" s="60">
        <f t="shared" si="4"/>
        <v>556</v>
      </c>
      <c r="R18" s="60">
        <f t="shared" si="4"/>
        <v>2948</v>
      </c>
      <c r="S18" s="60">
        <f t="shared" si="4"/>
        <v>766</v>
      </c>
      <c r="T18" s="60">
        <f t="shared" si="4"/>
        <v>497</v>
      </c>
      <c r="U18" s="60">
        <f t="shared" si="4"/>
        <v>8228</v>
      </c>
      <c r="V18" s="60">
        <f>V6+V8+V10+V12+V14+V16</f>
        <v>26611</v>
      </c>
      <c r="W18" s="60">
        <v>24287</v>
      </c>
      <c r="X18" s="71">
        <f t="shared" si="1"/>
        <v>109.56890517560835</v>
      </c>
      <c r="Y18" s="380">
        <v>3605586</v>
      </c>
      <c r="Z18" s="61">
        <f t="shared" si="2"/>
        <v>0.73804923804341371</v>
      </c>
    </row>
    <row r="19" spans="1:26" ht="20.25" customHeight="1" x14ac:dyDescent="0.2">
      <c r="A19" s="722" t="s">
        <v>67</v>
      </c>
      <c r="B19" s="69" t="s">
        <v>253</v>
      </c>
      <c r="C19" s="65">
        <v>183</v>
      </c>
      <c r="D19" s="65">
        <v>38</v>
      </c>
      <c r="E19" s="65">
        <v>46</v>
      </c>
      <c r="F19" s="65">
        <v>16</v>
      </c>
      <c r="G19" s="65">
        <v>24</v>
      </c>
      <c r="H19" s="65">
        <v>11</v>
      </c>
      <c r="I19" s="65">
        <v>30</v>
      </c>
      <c r="J19" s="65">
        <v>14</v>
      </c>
      <c r="K19" s="65">
        <v>16</v>
      </c>
      <c r="L19" s="65">
        <v>52</v>
      </c>
      <c r="M19" s="65">
        <v>101</v>
      </c>
      <c r="N19" s="65">
        <v>11</v>
      </c>
      <c r="O19" s="65">
        <v>4</v>
      </c>
      <c r="P19" s="65">
        <v>16</v>
      </c>
      <c r="Q19" s="65">
        <v>21</v>
      </c>
      <c r="R19" s="65">
        <v>223</v>
      </c>
      <c r="S19" s="65">
        <v>13</v>
      </c>
      <c r="T19" s="65">
        <v>9</v>
      </c>
      <c r="U19" s="65">
        <v>1969</v>
      </c>
      <c r="V19" s="65">
        <f>SUM(C19:U19)</f>
        <v>2797</v>
      </c>
      <c r="W19" s="65">
        <v>2102</v>
      </c>
      <c r="X19" s="384">
        <f t="shared" si="1"/>
        <v>133.06374881065653</v>
      </c>
      <c r="Y19" s="381">
        <v>427646</v>
      </c>
      <c r="Z19" s="56">
        <f t="shared" si="2"/>
        <v>0.65404563587640241</v>
      </c>
    </row>
    <row r="20" spans="1:26" ht="20.25" customHeight="1" x14ac:dyDescent="0.2">
      <c r="A20" s="727"/>
      <c r="B20" s="57" t="s">
        <v>254</v>
      </c>
      <c r="C20" s="58">
        <v>282</v>
      </c>
      <c r="D20" s="58">
        <v>58</v>
      </c>
      <c r="E20" s="58">
        <v>73</v>
      </c>
      <c r="F20" s="58">
        <v>222</v>
      </c>
      <c r="G20" s="58">
        <v>95</v>
      </c>
      <c r="H20" s="58">
        <v>27</v>
      </c>
      <c r="I20" s="58">
        <v>141</v>
      </c>
      <c r="J20" s="58">
        <v>27</v>
      </c>
      <c r="K20" s="58">
        <v>67</v>
      </c>
      <c r="L20" s="58">
        <v>96</v>
      </c>
      <c r="M20" s="58">
        <v>201</v>
      </c>
      <c r="N20" s="58">
        <v>18</v>
      </c>
      <c r="O20" s="58">
        <v>10</v>
      </c>
      <c r="P20" s="58">
        <v>66</v>
      </c>
      <c r="Q20" s="58">
        <v>36</v>
      </c>
      <c r="R20" s="58">
        <v>465</v>
      </c>
      <c r="S20" s="58">
        <v>21</v>
      </c>
      <c r="T20" s="58">
        <v>18</v>
      </c>
      <c r="U20" s="58">
        <v>2138</v>
      </c>
      <c r="V20" s="65">
        <f t="shared" ref="V20:V30" si="5">SUM(C20:U20)</f>
        <v>4061</v>
      </c>
      <c r="W20" s="58">
        <v>3332</v>
      </c>
      <c r="X20" s="382">
        <f t="shared" si="1"/>
        <v>121.87875150060023</v>
      </c>
      <c r="Y20" s="378">
        <v>522774</v>
      </c>
      <c r="Z20" s="59">
        <f t="shared" si="2"/>
        <v>0.7768175157907623</v>
      </c>
    </row>
    <row r="21" spans="1:26" ht="20.25" customHeight="1" x14ac:dyDescent="0.2">
      <c r="A21" s="727" t="s">
        <v>68</v>
      </c>
      <c r="B21" s="57" t="s">
        <v>253</v>
      </c>
      <c r="C21" s="58">
        <v>127</v>
      </c>
      <c r="D21" s="58">
        <v>46</v>
      </c>
      <c r="E21" s="58">
        <v>44</v>
      </c>
      <c r="F21" s="58">
        <v>9</v>
      </c>
      <c r="G21" s="58">
        <v>30</v>
      </c>
      <c r="H21" s="58">
        <v>7</v>
      </c>
      <c r="I21" s="58">
        <v>55</v>
      </c>
      <c r="J21" s="58">
        <v>7</v>
      </c>
      <c r="K21" s="58">
        <v>15</v>
      </c>
      <c r="L21" s="58">
        <v>24</v>
      </c>
      <c r="M21" s="58">
        <v>168</v>
      </c>
      <c r="N21" s="58">
        <v>4</v>
      </c>
      <c r="O21" s="58">
        <v>8</v>
      </c>
      <c r="P21" s="58">
        <v>13</v>
      </c>
      <c r="Q21" s="58">
        <v>7</v>
      </c>
      <c r="R21" s="58">
        <v>136</v>
      </c>
      <c r="S21" s="58">
        <v>9</v>
      </c>
      <c r="T21" s="58">
        <v>15</v>
      </c>
      <c r="U21" s="58">
        <v>140</v>
      </c>
      <c r="V21" s="65">
        <f t="shared" si="5"/>
        <v>864</v>
      </c>
      <c r="W21" s="58">
        <v>1180</v>
      </c>
      <c r="X21" s="382">
        <f t="shared" si="1"/>
        <v>73.220338983050851</v>
      </c>
      <c r="Y21" s="378">
        <v>343826</v>
      </c>
      <c r="Z21" s="59">
        <f t="shared" si="2"/>
        <v>0.25128989663376244</v>
      </c>
    </row>
    <row r="22" spans="1:26" ht="20.25" customHeight="1" x14ac:dyDescent="0.2">
      <c r="A22" s="727"/>
      <c r="B22" s="57" t="s">
        <v>254</v>
      </c>
      <c r="C22" s="58">
        <v>261</v>
      </c>
      <c r="D22" s="58">
        <v>82</v>
      </c>
      <c r="E22" s="58">
        <v>72</v>
      </c>
      <c r="F22" s="58">
        <v>196</v>
      </c>
      <c r="G22" s="58">
        <v>145</v>
      </c>
      <c r="H22" s="58">
        <v>18</v>
      </c>
      <c r="I22" s="58">
        <v>99</v>
      </c>
      <c r="J22" s="58">
        <v>9</v>
      </c>
      <c r="K22" s="58">
        <v>61</v>
      </c>
      <c r="L22" s="58">
        <v>101</v>
      </c>
      <c r="M22" s="58">
        <v>376</v>
      </c>
      <c r="N22" s="58">
        <v>10</v>
      </c>
      <c r="O22" s="58">
        <v>21</v>
      </c>
      <c r="P22" s="58">
        <v>56</v>
      </c>
      <c r="Q22" s="58">
        <v>22</v>
      </c>
      <c r="R22" s="58">
        <v>316</v>
      </c>
      <c r="S22" s="58">
        <v>11</v>
      </c>
      <c r="T22" s="58">
        <v>17</v>
      </c>
      <c r="U22" s="58">
        <v>196</v>
      </c>
      <c r="V22" s="65">
        <f t="shared" si="5"/>
        <v>2069</v>
      </c>
      <c r="W22" s="58">
        <v>2094</v>
      </c>
      <c r="X22" s="382">
        <f t="shared" si="1"/>
        <v>98.806112702960831</v>
      </c>
      <c r="Y22" s="378">
        <v>431327</v>
      </c>
      <c r="Z22" s="59">
        <f t="shared" si="2"/>
        <v>0.47968246828971989</v>
      </c>
    </row>
    <row r="23" spans="1:26" ht="20.25" customHeight="1" x14ac:dyDescent="0.2">
      <c r="A23" s="727" t="s">
        <v>69</v>
      </c>
      <c r="B23" s="57" t="s">
        <v>253</v>
      </c>
      <c r="C23" s="58">
        <v>1062</v>
      </c>
      <c r="D23" s="58">
        <v>110</v>
      </c>
      <c r="E23" s="58">
        <v>110</v>
      </c>
      <c r="F23" s="58">
        <v>213</v>
      </c>
      <c r="G23" s="58">
        <v>223</v>
      </c>
      <c r="H23" s="58">
        <v>50</v>
      </c>
      <c r="I23" s="58">
        <v>57</v>
      </c>
      <c r="J23" s="58">
        <v>25</v>
      </c>
      <c r="K23" s="58">
        <v>78</v>
      </c>
      <c r="L23" s="58">
        <v>59</v>
      </c>
      <c r="M23" s="58">
        <v>125</v>
      </c>
      <c r="N23" s="58">
        <v>17</v>
      </c>
      <c r="O23" s="58">
        <v>43</v>
      </c>
      <c r="P23" s="58">
        <v>16</v>
      </c>
      <c r="Q23" s="58">
        <v>14</v>
      </c>
      <c r="R23" s="58">
        <v>631</v>
      </c>
      <c r="S23" s="58">
        <v>20</v>
      </c>
      <c r="T23" s="58">
        <v>82</v>
      </c>
      <c r="U23" s="58">
        <v>594</v>
      </c>
      <c r="V23" s="65">
        <f t="shared" si="5"/>
        <v>3529</v>
      </c>
      <c r="W23" s="58">
        <v>3044</v>
      </c>
      <c r="X23" s="382">
        <f t="shared" si="1"/>
        <v>115.93298291721419</v>
      </c>
      <c r="Y23" s="378">
        <v>746275</v>
      </c>
      <c r="Z23" s="59">
        <f t="shared" si="2"/>
        <v>0.47288198050316571</v>
      </c>
    </row>
    <row r="24" spans="1:26" ht="20.25" customHeight="1" x14ac:dyDescent="0.2">
      <c r="A24" s="727"/>
      <c r="B24" s="57" t="s">
        <v>254</v>
      </c>
      <c r="C24" s="58">
        <v>2379</v>
      </c>
      <c r="D24" s="58">
        <v>235</v>
      </c>
      <c r="E24" s="58">
        <v>227</v>
      </c>
      <c r="F24" s="58">
        <v>1607</v>
      </c>
      <c r="G24" s="58">
        <v>1896</v>
      </c>
      <c r="H24" s="58">
        <v>282</v>
      </c>
      <c r="I24" s="58">
        <v>287</v>
      </c>
      <c r="J24" s="58">
        <v>46</v>
      </c>
      <c r="K24" s="58">
        <v>309</v>
      </c>
      <c r="L24" s="58">
        <v>186</v>
      </c>
      <c r="M24" s="58">
        <v>278</v>
      </c>
      <c r="N24" s="58">
        <v>43</v>
      </c>
      <c r="O24" s="58">
        <v>160</v>
      </c>
      <c r="P24" s="58">
        <v>76</v>
      </c>
      <c r="Q24" s="58">
        <v>43</v>
      </c>
      <c r="R24" s="58">
        <v>1818</v>
      </c>
      <c r="S24" s="58">
        <v>57</v>
      </c>
      <c r="T24" s="58">
        <v>459</v>
      </c>
      <c r="U24" s="58">
        <v>1256</v>
      </c>
      <c r="V24" s="65">
        <f t="shared" si="5"/>
        <v>11644</v>
      </c>
      <c r="W24" s="58">
        <v>10566</v>
      </c>
      <c r="X24" s="382">
        <f t="shared" si="1"/>
        <v>110.20253643763014</v>
      </c>
      <c r="Y24" s="378">
        <v>1090282</v>
      </c>
      <c r="Z24" s="59">
        <f t="shared" si="2"/>
        <v>1.0679805775019675</v>
      </c>
    </row>
    <row r="25" spans="1:26" ht="20.25" customHeight="1" x14ac:dyDescent="0.2">
      <c r="A25" s="727" t="s">
        <v>36</v>
      </c>
      <c r="B25" s="57" t="s">
        <v>253</v>
      </c>
      <c r="C25" s="58">
        <v>905</v>
      </c>
      <c r="D25" s="58">
        <v>99</v>
      </c>
      <c r="E25" s="58">
        <v>125</v>
      </c>
      <c r="F25" s="58">
        <v>176</v>
      </c>
      <c r="G25" s="58">
        <v>89</v>
      </c>
      <c r="H25" s="58">
        <v>42</v>
      </c>
      <c r="I25" s="58">
        <v>66</v>
      </c>
      <c r="J25" s="58">
        <v>21</v>
      </c>
      <c r="K25" s="58">
        <v>25</v>
      </c>
      <c r="L25" s="58">
        <v>42</v>
      </c>
      <c r="M25" s="58">
        <v>80</v>
      </c>
      <c r="N25" s="58">
        <v>39</v>
      </c>
      <c r="O25" s="58">
        <v>52</v>
      </c>
      <c r="P25" s="58">
        <v>26</v>
      </c>
      <c r="Q25" s="58">
        <v>30</v>
      </c>
      <c r="R25" s="58">
        <v>607</v>
      </c>
      <c r="S25" s="58">
        <v>10</v>
      </c>
      <c r="T25" s="58">
        <v>324</v>
      </c>
      <c r="U25" s="58">
        <v>613</v>
      </c>
      <c r="V25" s="65">
        <f t="shared" si="5"/>
        <v>3371</v>
      </c>
      <c r="W25" s="58">
        <v>2310</v>
      </c>
      <c r="X25" s="382">
        <f t="shared" si="1"/>
        <v>145.93073593073592</v>
      </c>
      <c r="Y25" s="378">
        <v>758799</v>
      </c>
      <c r="Z25" s="59">
        <f t="shared" si="2"/>
        <v>0.44425467086804282</v>
      </c>
    </row>
    <row r="26" spans="1:26" ht="20.25" customHeight="1" x14ac:dyDescent="0.2">
      <c r="A26" s="727"/>
      <c r="B26" s="57" t="s">
        <v>254</v>
      </c>
      <c r="C26" s="58">
        <v>2006</v>
      </c>
      <c r="D26" s="58">
        <v>217</v>
      </c>
      <c r="E26" s="58">
        <v>330</v>
      </c>
      <c r="F26" s="58">
        <v>1159</v>
      </c>
      <c r="G26" s="58">
        <v>450</v>
      </c>
      <c r="H26" s="58">
        <v>209</v>
      </c>
      <c r="I26" s="58">
        <v>241</v>
      </c>
      <c r="J26" s="58">
        <v>42</v>
      </c>
      <c r="K26" s="58">
        <v>53</v>
      </c>
      <c r="L26" s="58">
        <v>232</v>
      </c>
      <c r="M26" s="58">
        <v>162</v>
      </c>
      <c r="N26" s="58">
        <v>166</v>
      </c>
      <c r="O26" s="58">
        <v>373</v>
      </c>
      <c r="P26" s="58">
        <v>112</v>
      </c>
      <c r="Q26" s="58">
        <v>31</v>
      </c>
      <c r="R26" s="58">
        <v>2109</v>
      </c>
      <c r="S26" s="58">
        <v>35</v>
      </c>
      <c r="T26" s="58">
        <v>3490</v>
      </c>
      <c r="U26" s="58">
        <v>1306</v>
      </c>
      <c r="V26" s="65">
        <f t="shared" si="5"/>
        <v>12723</v>
      </c>
      <c r="W26" s="58">
        <v>7688</v>
      </c>
      <c r="X26" s="382">
        <f t="shared" si="1"/>
        <v>165.4916753381894</v>
      </c>
      <c r="Y26" s="378">
        <v>1145363</v>
      </c>
      <c r="Z26" s="59">
        <f t="shared" si="2"/>
        <v>1.1108268732270905</v>
      </c>
    </row>
    <row r="27" spans="1:26" ht="20.25" customHeight="1" x14ac:dyDescent="0.2">
      <c r="A27" s="727" t="s">
        <v>37</v>
      </c>
      <c r="B27" s="57" t="s">
        <v>253</v>
      </c>
      <c r="C27" s="58">
        <v>635</v>
      </c>
      <c r="D27" s="58">
        <v>77</v>
      </c>
      <c r="E27" s="58">
        <v>103</v>
      </c>
      <c r="F27" s="58">
        <v>150</v>
      </c>
      <c r="G27" s="58">
        <v>102</v>
      </c>
      <c r="H27" s="58">
        <v>44</v>
      </c>
      <c r="I27" s="58">
        <v>149</v>
      </c>
      <c r="J27" s="58">
        <v>49</v>
      </c>
      <c r="K27" s="58">
        <v>15</v>
      </c>
      <c r="L27" s="58">
        <v>32</v>
      </c>
      <c r="M27" s="58">
        <v>58</v>
      </c>
      <c r="N27" s="58">
        <v>7</v>
      </c>
      <c r="O27" s="58">
        <v>113</v>
      </c>
      <c r="P27" s="58">
        <v>30</v>
      </c>
      <c r="Q27" s="58">
        <v>54</v>
      </c>
      <c r="R27" s="58">
        <v>524</v>
      </c>
      <c r="S27" s="58">
        <v>11</v>
      </c>
      <c r="T27" s="58">
        <v>218</v>
      </c>
      <c r="U27" s="58">
        <v>471</v>
      </c>
      <c r="V27" s="65">
        <f t="shared" si="5"/>
        <v>2842</v>
      </c>
      <c r="W27" s="58">
        <v>2131</v>
      </c>
      <c r="X27" s="382">
        <f t="shared" si="1"/>
        <v>133.36461755044579</v>
      </c>
      <c r="Y27" s="378">
        <v>432606</v>
      </c>
      <c r="Z27" s="59">
        <f t="shared" si="2"/>
        <v>0.65694881716850895</v>
      </c>
    </row>
    <row r="28" spans="1:26" ht="20.25" customHeight="1" x14ac:dyDescent="0.2">
      <c r="A28" s="727"/>
      <c r="B28" s="57" t="s">
        <v>254</v>
      </c>
      <c r="C28" s="58">
        <v>1249</v>
      </c>
      <c r="D28" s="58">
        <v>155</v>
      </c>
      <c r="E28" s="58">
        <v>241</v>
      </c>
      <c r="F28" s="58">
        <v>1211</v>
      </c>
      <c r="G28" s="58">
        <v>765</v>
      </c>
      <c r="H28" s="58">
        <v>112</v>
      </c>
      <c r="I28" s="58">
        <v>696</v>
      </c>
      <c r="J28" s="58">
        <v>261</v>
      </c>
      <c r="K28" s="58">
        <v>39</v>
      </c>
      <c r="L28" s="58">
        <v>144</v>
      </c>
      <c r="M28" s="58">
        <v>138</v>
      </c>
      <c r="N28" s="58">
        <v>13</v>
      </c>
      <c r="O28" s="58">
        <v>663</v>
      </c>
      <c r="P28" s="58">
        <v>116</v>
      </c>
      <c r="Q28" s="58">
        <v>85</v>
      </c>
      <c r="R28" s="58">
        <v>1880</v>
      </c>
      <c r="S28" s="58">
        <v>72</v>
      </c>
      <c r="T28" s="58">
        <v>1712</v>
      </c>
      <c r="U28" s="58">
        <v>819</v>
      </c>
      <c r="V28" s="65">
        <f t="shared" si="5"/>
        <v>10371</v>
      </c>
      <c r="W28" s="58">
        <v>7740</v>
      </c>
      <c r="X28" s="382">
        <f t="shared" si="1"/>
        <v>133.99224806201551</v>
      </c>
      <c r="Y28" s="378">
        <v>665870</v>
      </c>
      <c r="Z28" s="59">
        <f t="shared" si="2"/>
        <v>1.5575112259149684</v>
      </c>
    </row>
    <row r="29" spans="1:26" ht="20.25" customHeight="1" x14ac:dyDescent="0.2">
      <c r="A29" s="727" t="s">
        <v>38</v>
      </c>
      <c r="B29" s="57" t="s">
        <v>253</v>
      </c>
      <c r="C29" s="58">
        <v>474</v>
      </c>
      <c r="D29" s="58">
        <v>92</v>
      </c>
      <c r="E29" s="58">
        <v>48</v>
      </c>
      <c r="F29" s="58">
        <v>34</v>
      </c>
      <c r="G29" s="58">
        <v>128</v>
      </c>
      <c r="H29" s="58">
        <v>36</v>
      </c>
      <c r="I29" s="58">
        <v>57</v>
      </c>
      <c r="J29" s="58">
        <v>12</v>
      </c>
      <c r="K29" s="58">
        <v>28</v>
      </c>
      <c r="L29" s="58">
        <v>40</v>
      </c>
      <c r="M29" s="58">
        <v>43</v>
      </c>
      <c r="N29" s="58">
        <v>6</v>
      </c>
      <c r="O29" s="58">
        <v>55</v>
      </c>
      <c r="P29" s="58">
        <v>13</v>
      </c>
      <c r="Q29" s="58">
        <v>6</v>
      </c>
      <c r="R29" s="58">
        <v>398</v>
      </c>
      <c r="S29" s="58">
        <v>28</v>
      </c>
      <c r="T29" s="58">
        <v>111</v>
      </c>
      <c r="U29" s="58">
        <v>913</v>
      </c>
      <c r="V29" s="65">
        <f t="shared" si="5"/>
        <v>2522</v>
      </c>
      <c r="W29" s="58">
        <v>2301</v>
      </c>
      <c r="X29" s="382">
        <f t="shared" si="1"/>
        <v>109.60451977401129</v>
      </c>
      <c r="Y29" s="378">
        <v>34195</v>
      </c>
      <c r="Z29" s="59">
        <f t="shared" si="2"/>
        <v>7.3753472729931282</v>
      </c>
    </row>
    <row r="30" spans="1:26" ht="20.25" customHeight="1" thickBot="1" x14ac:dyDescent="0.25">
      <c r="A30" s="737"/>
      <c r="B30" s="67" t="s">
        <v>254</v>
      </c>
      <c r="C30" s="68">
        <v>1028</v>
      </c>
      <c r="D30" s="68">
        <v>205</v>
      </c>
      <c r="E30" s="68">
        <v>138</v>
      </c>
      <c r="F30" s="68">
        <v>477</v>
      </c>
      <c r="G30" s="68">
        <v>1102</v>
      </c>
      <c r="H30" s="68">
        <v>280</v>
      </c>
      <c r="I30" s="68">
        <v>154</v>
      </c>
      <c r="J30" s="68">
        <v>29</v>
      </c>
      <c r="K30" s="68">
        <v>110</v>
      </c>
      <c r="L30" s="68">
        <v>130</v>
      </c>
      <c r="M30" s="68">
        <v>158</v>
      </c>
      <c r="N30" s="68">
        <v>26</v>
      </c>
      <c r="O30" s="68">
        <v>117</v>
      </c>
      <c r="P30" s="68">
        <v>90</v>
      </c>
      <c r="Q30" s="68">
        <v>11</v>
      </c>
      <c r="R30" s="68">
        <v>870</v>
      </c>
      <c r="S30" s="68">
        <v>122</v>
      </c>
      <c r="T30" s="68">
        <v>653</v>
      </c>
      <c r="U30" s="68">
        <v>1048</v>
      </c>
      <c r="V30" s="65">
        <f t="shared" si="5"/>
        <v>6748</v>
      </c>
      <c r="W30" s="68">
        <v>6185</v>
      </c>
      <c r="X30" s="383">
        <f t="shared" si="1"/>
        <v>109.10266774454325</v>
      </c>
      <c r="Y30" s="379">
        <v>74854</v>
      </c>
      <c r="Z30" s="61">
        <f t="shared" si="2"/>
        <v>9.0148823042188795</v>
      </c>
    </row>
    <row r="31" spans="1:26" ht="20.25" customHeight="1" x14ac:dyDescent="0.2">
      <c r="A31" s="726" t="s">
        <v>70</v>
      </c>
      <c r="B31" s="228" t="s">
        <v>253</v>
      </c>
      <c r="C31" s="55">
        <f>C19+C21+C23+C25+C27+C29</f>
        <v>3386</v>
      </c>
      <c r="D31" s="55">
        <f t="shared" ref="D31:U31" si="6">D19+D21+D23+D25+D27+D29</f>
        <v>462</v>
      </c>
      <c r="E31" s="55">
        <f t="shared" si="6"/>
        <v>476</v>
      </c>
      <c r="F31" s="55">
        <f t="shared" si="6"/>
        <v>598</v>
      </c>
      <c r="G31" s="55">
        <f t="shared" si="6"/>
        <v>596</v>
      </c>
      <c r="H31" s="55">
        <f t="shared" si="6"/>
        <v>190</v>
      </c>
      <c r="I31" s="55">
        <f t="shared" si="6"/>
        <v>414</v>
      </c>
      <c r="J31" s="55">
        <f t="shared" si="6"/>
        <v>128</v>
      </c>
      <c r="K31" s="55">
        <f t="shared" si="6"/>
        <v>177</v>
      </c>
      <c r="L31" s="55">
        <f t="shared" si="6"/>
        <v>249</v>
      </c>
      <c r="M31" s="55">
        <f t="shared" si="6"/>
        <v>575</v>
      </c>
      <c r="N31" s="55">
        <f t="shared" si="6"/>
        <v>84</v>
      </c>
      <c r="O31" s="55">
        <f t="shared" si="6"/>
        <v>275</v>
      </c>
      <c r="P31" s="55">
        <f t="shared" si="6"/>
        <v>114</v>
      </c>
      <c r="Q31" s="55">
        <f t="shared" si="6"/>
        <v>132</v>
      </c>
      <c r="R31" s="55">
        <f t="shared" si="6"/>
        <v>2519</v>
      </c>
      <c r="S31" s="55">
        <f t="shared" si="6"/>
        <v>91</v>
      </c>
      <c r="T31" s="55">
        <f t="shared" si="6"/>
        <v>759</v>
      </c>
      <c r="U31" s="55">
        <f t="shared" si="6"/>
        <v>4700</v>
      </c>
      <c r="V31" s="55">
        <f>V19+V21+V23+V25+V27+V29</f>
        <v>15925</v>
      </c>
      <c r="W31" s="55">
        <v>13068</v>
      </c>
      <c r="X31" s="63">
        <f t="shared" si="1"/>
        <v>121.86256504438322</v>
      </c>
      <c r="Y31" s="377">
        <v>2743347</v>
      </c>
      <c r="Z31" s="56">
        <f t="shared" si="2"/>
        <v>0.58049528550343799</v>
      </c>
    </row>
    <row r="32" spans="1:26" ht="20.25" customHeight="1" thickBot="1" x14ac:dyDescent="0.25">
      <c r="A32" s="723"/>
      <c r="B32" s="229" t="s">
        <v>254</v>
      </c>
      <c r="C32" s="60">
        <f>C20+C22+C24+C26+C28+C30</f>
        <v>7205</v>
      </c>
      <c r="D32" s="60">
        <f t="shared" ref="D32:V32" si="7">D20+D22+D24+D26+D28+D30</f>
        <v>952</v>
      </c>
      <c r="E32" s="60">
        <f t="shared" si="7"/>
        <v>1081</v>
      </c>
      <c r="F32" s="60">
        <f t="shared" si="7"/>
        <v>4872</v>
      </c>
      <c r="G32" s="60">
        <f t="shared" si="7"/>
        <v>4453</v>
      </c>
      <c r="H32" s="60">
        <f t="shared" si="7"/>
        <v>928</v>
      </c>
      <c r="I32" s="60">
        <f t="shared" si="7"/>
        <v>1618</v>
      </c>
      <c r="J32" s="60">
        <f t="shared" si="7"/>
        <v>414</v>
      </c>
      <c r="K32" s="60">
        <f t="shared" si="7"/>
        <v>639</v>
      </c>
      <c r="L32" s="60">
        <f t="shared" si="7"/>
        <v>889</v>
      </c>
      <c r="M32" s="60">
        <f t="shared" si="7"/>
        <v>1313</v>
      </c>
      <c r="N32" s="60">
        <f t="shared" si="7"/>
        <v>276</v>
      </c>
      <c r="O32" s="60">
        <f t="shared" si="7"/>
        <v>1344</v>
      </c>
      <c r="P32" s="60">
        <f t="shared" si="7"/>
        <v>516</v>
      </c>
      <c r="Q32" s="60">
        <f t="shared" si="7"/>
        <v>228</v>
      </c>
      <c r="R32" s="60">
        <f t="shared" si="7"/>
        <v>7458</v>
      </c>
      <c r="S32" s="60">
        <f t="shared" si="7"/>
        <v>318</v>
      </c>
      <c r="T32" s="60">
        <f t="shared" si="7"/>
        <v>6349</v>
      </c>
      <c r="U32" s="60">
        <f t="shared" si="7"/>
        <v>6763</v>
      </c>
      <c r="V32" s="60">
        <f t="shared" si="7"/>
        <v>47616</v>
      </c>
      <c r="W32" s="60">
        <v>37605</v>
      </c>
      <c r="X32" s="71">
        <f t="shared" si="1"/>
        <v>126.62145991224571</v>
      </c>
      <c r="Y32" s="380">
        <v>3930470</v>
      </c>
      <c r="Z32" s="61">
        <f t="shared" si="2"/>
        <v>1.2114581716690369</v>
      </c>
    </row>
    <row r="33" spans="1:26" ht="20.25" customHeight="1" x14ac:dyDescent="0.2">
      <c r="A33" s="722" t="s">
        <v>256</v>
      </c>
      <c r="B33" s="69" t="s">
        <v>253</v>
      </c>
      <c r="C33" s="65">
        <f>C17+C31</f>
        <v>5052</v>
      </c>
      <c r="D33" s="65">
        <f t="shared" ref="D33:U33" si="8">D17+D31</f>
        <v>956</v>
      </c>
      <c r="E33" s="65">
        <f t="shared" si="8"/>
        <v>865</v>
      </c>
      <c r="F33" s="65">
        <f t="shared" si="8"/>
        <v>852</v>
      </c>
      <c r="G33" s="65">
        <f t="shared" si="8"/>
        <v>748</v>
      </c>
      <c r="H33" s="65">
        <f t="shared" si="8"/>
        <v>297</v>
      </c>
      <c r="I33" s="65">
        <f t="shared" si="8"/>
        <v>608</v>
      </c>
      <c r="J33" s="65">
        <f t="shared" si="8"/>
        <v>302</v>
      </c>
      <c r="K33" s="65">
        <f t="shared" si="8"/>
        <v>344</v>
      </c>
      <c r="L33" s="65">
        <f t="shared" si="8"/>
        <v>554</v>
      </c>
      <c r="M33" s="65">
        <f>M17+M31</f>
        <v>1154</v>
      </c>
      <c r="N33" s="65">
        <f t="shared" si="8"/>
        <v>138</v>
      </c>
      <c r="O33" s="65">
        <f t="shared" si="8"/>
        <v>661</v>
      </c>
      <c r="P33" s="65">
        <f t="shared" si="8"/>
        <v>524</v>
      </c>
      <c r="Q33" s="65">
        <f t="shared" si="8"/>
        <v>359</v>
      </c>
      <c r="R33" s="65">
        <f t="shared" si="8"/>
        <v>4302</v>
      </c>
      <c r="S33" s="65">
        <f t="shared" si="8"/>
        <v>430</v>
      </c>
      <c r="T33" s="65">
        <f t="shared" si="8"/>
        <v>888</v>
      </c>
      <c r="U33" s="65">
        <f t="shared" si="8"/>
        <v>10489</v>
      </c>
      <c r="V33" s="65">
        <f>V17+V31</f>
        <v>29523</v>
      </c>
      <c r="W33" s="65">
        <v>27478</v>
      </c>
      <c r="X33" s="384">
        <f t="shared" si="1"/>
        <v>107.44231749035593</v>
      </c>
      <c r="Y33" s="381">
        <v>5557154</v>
      </c>
      <c r="Z33" s="56">
        <f t="shared" si="2"/>
        <v>0.53126114554320425</v>
      </c>
    </row>
    <row r="34" spans="1:26" ht="20.25" customHeight="1" thickBot="1" x14ac:dyDescent="0.25">
      <c r="A34" s="723"/>
      <c r="B34" s="229" t="s">
        <v>254</v>
      </c>
      <c r="C34" s="60">
        <f t="shared" ref="C34:V34" si="9">C18+C32</f>
        <v>10437</v>
      </c>
      <c r="D34" s="60">
        <f t="shared" si="9"/>
        <v>1773</v>
      </c>
      <c r="E34" s="60">
        <f t="shared" si="9"/>
        <v>1651</v>
      </c>
      <c r="F34" s="60">
        <f t="shared" si="9"/>
        <v>7087</v>
      </c>
      <c r="G34" s="60">
        <f t="shared" si="9"/>
        <v>5098</v>
      </c>
      <c r="H34" s="60">
        <f t="shared" si="9"/>
        <v>1088</v>
      </c>
      <c r="I34" s="272">
        <f t="shared" si="9"/>
        <v>1946</v>
      </c>
      <c r="J34" s="60">
        <f t="shared" si="9"/>
        <v>738</v>
      </c>
      <c r="K34" s="60">
        <f t="shared" si="9"/>
        <v>906</v>
      </c>
      <c r="L34" s="60">
        <f t="shared" si="9"/>
        <v>1940</v>
      </c>
      <c r="M34" s="60">
        <f t="shared" si="9"/>
        <v>3377</v>
      </c>
      <c r="N34" s="60">
        <f t="shared" si="9"/>
        <v>381</v>
      </c>
      <c r="O34" s="60">
        <f t="shared" si="9"/>
        <v>2489</v>
      </c>
      <c r="P34" s="60">
        <f t="shared" si="9"/>
        <v>1205</v>
      </c>
      <c r="Q34" s="60">
        <f t="shared" si="9"/>
        <v>784</v>
      </c>
      <c r="R34" s="60">
        <f t="shared" si="9"/>
        <v>10406</v>
      </c>
      <c r="S34" s="60">
        <f t="shared" si="9"/>
        <v>1084</v>
      </c>
      <c r="T34" s="60">
        <f t="shared" si="9"/>
        <v>6846</v>
      </c>
      <c r="U34" s="60">
        <f t="shared" si="9"/>
        <v>14991</v>
      </c>
      <c r="V34" s="60">
        <f t="shared" si="9"/>
        <v>74227</v>
      </c>
      <c r="W34" s="60">
        <v>61892</v>
      </c>
      <c r="X34" s="71">
        <f t="shared" si="1"/>
        <v>119.92987785174174</v>
      </c>
      <c r="Y34" s="380">
        <v>7536056</v>
      </c>
      <c r="Z34" s="61">
        <f t="shared" si="2"/>
        <v>0.98495817971628663</v>
      </c>
    </row>
    <row r="35" spans="1:26" ht="20.25" customHeight="1" thickBot="1" x14ac:dyDescent="0.25">
      <c r="B35" s="62"/>
    </row>
    <row r="36" spans="1:26" ht="20.25" customHeight="1" x14ac:dyDescent="0.2">
      <c r="A36" s="726" t="s">
        <v>257</v>
      </c>
      <c r="B36" s="228" t="s">
        <v>253</v>
      </c>
      <c r="C36" s="63">
        <f t="shared" ref="C36:J37" si="10">C33/C38*100</f>
        <v>96.61503155479059</v>
      </c>
      <c r="D36" s="63">
        <f t="shared" si="10"/>
        <v>97.451580020387368</v>
      </c>
      <c r="E36" s="63">
        <f t="shared" si="10"/>
        <v>63.046647230320694</v>
      </c>
      <c r="F36" s="63">
        <f t="shared" si="10"/>
        <v>70.181219110378919</v>
      </c>
      <c r="G36" s="63">
        <f t="shared" si="10"/>
        <v>90.556900726392257</v>
      </c>
      <c r="H36" s="63">
        <f t="shared" si="10"/>
        <v>70.212765957446805</v>
      </c>
      <c r="I36" s="63">
        <f t="shared" si="10"/>
        <v>70.533642691415309</v>
      </c>
      <c r="J36" s="63">
        <f t="shared" si="10"/>
        <v>97.106109324758833</v>
      </c>
      <c r="K36" s="220">
        <f t="shared" ref="K36:M37" si="11">IF(K38=0,"- ",K33/K38*100)</f>
        <v>101.47492625368733</v>
      </c>
      <c r="L36" s="220">
        <f t="shared" si="11"/>
        <v>121.49122807017542</v>
      </c>
      <c r="M36" s="220">
        <f>IF(M38=0,"- ",M33/M38*100)</f>
        <v>76.728723404255319</v>
      </c>
      <c r="N36" s="63">
        <f t="shared" ref="N36:V36" si="12">N33/N38*100</f>
        <v>42.073170731707314</v>
      </c>
      <c r="O36" s="63">
        <f t="shared" si="12"/>
        <v>94.563662374821178</v>
      </c>
      <c r="P36" s="63">
        <f t="shared" si="12"/>
        <v>59.009009009009006</v>
      </c>
      <c r="Q36" s="63">
        <f t="shared" si="12"/>
        <v>64.684684684684697</v>
      </c>
      <c r="R36" s="63">
        <f t="shared" si="12"/>
        <v>110.96208408563322</v>
      </c>
      <c r="S36" s="63">
        <f t="shared" si="12"/>
        <v>123.9193083573487</v>
      </c>
      <c r="T36" s="63">
        <f t="shared" si="12"/>
        <v>116.99604743083003</v>
      </c>
      <c r="U36" s="63">
        <f t="shared" si="12"/>
        <v>161.17086662569147</v>
      </c>
      <c r="V36" s="56">
        <f t="shared" si="12"/>
        <v>107.44231749035593</v>
      </c>
    </row>
    <row r="37" spans="1:26" ht="20.25" customHeight="1" thickBot="1" x14ac:dyDescent="0.25">
      <c r="A37" s="723"/>
      <c r="B37" s="229" t="s">
        <v>254</v>
      </c>
      <c r="C37" s="71">
        <f t="shared" si="10"/>
        <v>110.97288676236046</v>
      </c>
      <c r="D37" s="71">
        <f t="shared" si="10"/>
        <v>103.62361192285215</v>
      </c>
      <c r="E37" s="71">
        <f t="shared" si="10"/>
        <v>64.341387373343721</v>
      </c>
      <c r="F37" s="71">
        <f t="shared" si="10"/>
        <v>99.480628860190905</v>
      </c>
      <c r="G37" s="71">
        <f t="shared" si="10"/>
        <v>136.12817089452602</v>
      </c>
      <c r="H37" s="71">
        <f t="shared" si="10"/>
        <v>86.075949367088612</v>
      </c>
      <c r="I37" s="71">
        <f t="shared" si="10"/>
        <v>83.197947840957681</v>
      </c>
      <c r="J37" s="71">
        <f t="shared" si="10"/>
        <v>99.86468200270636</v>
      </c>
      <c r="K37" s="221">
        <f t="shared" si="11"/>
        <v>100.77864293659621</v>
      </c>
      <c r="L37" s="221">
        <f t="shared" si="11"/>
        <v>139.568345323741</v>
      </c>
      <c r="M37" s="221">
        <f t="shared" si="11"/>
        <v>129.38697318007664</v>
      </c>
      <c r="N37" s="71">
        <f t="shared" ref="N37:V37" si="13">N34/N39*100</f>
        <v>71.214953271028037</v>
      </c>
      <c r="O37" s="71">
        <f t="shared" si="13"/>
        <v>138.50862548692265</v>
      </c>
      <c r="P37" s="71">
        <f t="shared" si="13"/>
        <v>82.874828060522702</v>
      </c>
      <c r="Q37" s="71">
        <f t="shared" si="13"/>
        <v>61.780929866036246</v>
      </c>
      <c r="R37" s="71">
        <f t="shared" si="13"/>
        <v>146.50147824862734</v>
      </c>
      <c r="S37" s="71">
        <f t="shared" si="13"/>
        <v>140.96228868660597</v>
      </c>
      <c r="T37" s="71">
        <f t="shared" si="13"/>
        <v>232.61977573904181</v>
      </c>
      <c r="U37" s="71">
        <f t="shared" si="13"/>
        <v>122.57563368765332</v>
      </c>
      <c r="V37" s="61">
        <f t="shared" si="13"/>
        <v>119.92987785174174</v>
      </c>
    </row>
    <row r="38" spans="1:26" ht="20.25" customHeight="1" x14ac:dyDescent="0.2">
      <c r="A38" s="722" t="s">
        <v>393</v>
      </c>
      <c r="B38" s="69" t="s">
        <v>253</v>
      </c>
      <c r="C38" s="65">
        <v>5229</v>
      </c>
      <c r="D38" s="65">
        <v>981</v>
      </c>
      <c r="E38" s="65">
        <v>1372</v>
      </c>
      <c r="F38" s="65">
        <v>1214</v>
      </c>
      <c r="G38" s="65">
        <v>826</v>
      </c>
      <c r="H38" s="65">
        <v>423</v>
      </c>
      <c r="I38" s="65">
        <v>862</v>
      </c>
      <c r="J38" s="142">
        <v>311</v>
      </c>
      <c r="K38" s="225">
        <v>339</v>
      </c>
      <c r="L38" s="225">
        <v>456</v>
      </c>
      <c r="M38" s="225">
        <v>1504</v>
      </c>
      <c r="N38" s="65">
        <v>328</v>
      </c>
      <c r="O38" s="65">
        <v>699</v>
      </c>
      <c r="P38" s="65">
        <v>888</v>
      </c>
      <c r="Q38" s="65">
        <v>555</v>
      </c>
      <c r="R38" s="65">
        <v>3877</v>
      </c>
      <c r="S38" s="65">
        <v>347</v>
      </c>
      <c r="T38" s="65">
        <v>759</v>
      </c>
      <c r="U38" s="65">
        <v>6508</v>
      </c>
      <c r="V38" s="70">
        <v>27478</v>
      </c>
    </row>
    <row r="39" spans="1:26" ht="20.25" customHeight="1" thickBot="1" x14ac:dyDescent="0.25">
      <c r="A39" s="723"/>
      <c r="B39" s="229" t="s">
        <v>254</v>
      </c>
      <c r="C39" s="60">
        <v>9405</v>
      </c>
      <c r="D39" s="60">
        <v>1711</v>
      </c>
      <c r="E39" s="60">
        <v>2566</v>
      </c>
      <c r="F39" s="60">
        <v>7124</v>
      </c>
      <c r="G39" s="60">
        <v>3745</v>
      </c>
      <c r="H39" s="60">
        <v>1264</v>
      </c>
      <c r="I39" s="60">
        <v>2339</v>
      </c>
      <c r="J39" s="143">
        <v>739</v>
      </c>
      <c r="K39" s="226">
        <v>899</v>
      </c>
      <c r="L39" s="226">
        <v>1390</v>
      </c>
      <c r="M39" s="226">
        <v>2610</v>
      </c>
      <c r="N39" s="60">
        <v>535</v>
      </c>
      <c r="O39" s="60">
        <v>1797</v>
      </c>
      <c r="P39" s="60">
        <v>1454</v>
      </c>
      <c r="Q39" s="60">
        <v>1269</v>
      </c>
      <c r="R39" s="60">
        <v>7103</v>
      </c>
      <c r="S39" s="60">
        <v>769</v>
      </c>
      <c r="T39" s="60">
        <v>2943</v>
      </c>
      <c r="U39" s="60">
        <v>12230</v>
      </c>
      <c r="V39" s="64">
        <v>61892</v>
      </c>
    </row>
    <row r="40" spans="1:26" ht="20.25" customHeight="1" x14ac:dyDescent="0.2">
      <c r="A40" s="720" t="s">
        <v>418</v>
      </c>
      <c r="B40" s="549" t="s">
        <v>253</v>
      </c>
      <c r="C40" s="375">
        <f>C33/C42*100</f>
        <v>0.33653212043213604</v>
      </c>
      <c r="D40" s="508">
        <f t="shared" ref="D40:V40" si="14">D33/D42*100</f>
        <v>0.15842870542535456</v>
      </c>
      <c r="E40" s="508">
        <f t="shared" si="14"/>
        <v>6.5682916291109728E-2</v>
      </c>
      <c r="F40" s="508">
        <f t="shared" si="14"/>
        <v>0.17956840354837283</v>
      </c>
      <c r="G40" s="508">
        <f t="shared" si="14"/>
        <v>0.27507483653641063</v>
      </c>
      <c r="H40" s="508">
        <f t="shared" si="14"/>
        <v>0.15352248820151249</v>
      </c>
      <c r="I40" s="508">
        <f t="shared" si="14"/>
        <v>0.1558650639226212</v>
      </c>
      <c r="J40" s="508">
        <f t="shared" si="14"/>
        <v>4.9524434240734667</v>
      </c>
      <c r="K40" s="508">
        <f t="shared" si="14"/>
        <v>0.44754371357202333</v>
      </c>
      <c r="L40" s="508">
        <f t="shared" si="14"/>
        <v>1.0667180129007412</v>
      </c>
      <c r="M40" s="508">
        <f t="shared" si="14"/>
        <v>9.7269049224544837</v>
      </c>
      <c r="N40" s="508">
        <f t="shared" si="14"/>
        <v>0.8549656155132892</v>
      </c>
      <c r="O40" s="508">
        <f t="shared" si="14"/>
        <v>1.7903090382167328</v>
      </c>
      <c r="P40" s="508">
        <f t="shared" si="14"/>
        <v>2.841494495960089</v>
      </c>
      <c r="Q40" s="508">
        <f t="shared" si="14"/>
        <v>2.0584862385321099</v>
      </c>
      <c r="R40" s="508">
        <f t="shared" si="14"/>
        <v>2.8794795250398257</v>
      </c>
      <c r="S40" s="508">
        <f t="shared" si="14"/>
        <v>1.8526497199482981</v>
      </c>
      <c r="T40" s="508">
        <f t="shared" si="14"/>
        <v>0.79085881210868969</v>
      </c>
      <c r="U40" s="508">
        <f t="shared" si="14"/>
        <v>3.6794858752503794</v>
      </c>
      <c r="V40" s="506">
        <f t="shared" si="14"/>
        <v>0.53126114554320425</v>
      </c>
    </row>
    <row r="41" spans="1:26" ht="20.25" customHeight="1" thickBot="1" x14ac:dyDescent="0.25">
      <c r="A41" s="721"/>
      <c r="B41" s="550" t="s">
        <v>254</v>
      </c>
      <c r="C41" s="376">
        <f>C34/C43*100</f>
        <v>0.52129898697077193</v>
      </c>
      <c r="D41" s="509">
        <f t="shared" ref="D41:V41" si="15">D34/D43*100</f>
        <v>0.22336135533604357</v>
      </c>
      <c r="E41" s="509">
        <f t="shared" si="15"/>
        <v>0.10673890345333649</v>
      </c>
      <c r="F41" s="509">
        <f t="shared" si="15"/>
        <v>1.0658248750622246</v>
      </c>
      <c r="G41" s="509">
        <f t="shared" si="15"/>
        <v>1.2462292885883728</v>
      </c>
      <c r="H41" s="509">
        <f t="shared" si="15"/>
        <v>0.42747635717849891</v>
      </c>
      <c r="I41" s="509">
        <f t="shared" si="15"/>
        <v>0.37498362096208537</v>
      </c>
      <c r="J41" s="509">
        <f t="shared" si="15"/>
        <v>8.4516720109940451</v>
      </c>
      <c r="K41" s="509">
        <f t="shared" si="15"/>
        <v>0.8234866387929467</v>
      </c>
      <c r="L41" s="509">
        <f t="shared" si="15"/>
        <v>2.3799884680971135</v>
      </c>
      <c r="M41" s="509">
        <f t="shared" si="15"/>
        <v>8.0913360168679329</v>
      </c>
      <c r="N41" s="509">
        <f t="shared" si="15"/>
        <v>1.5128653113087676</v>
      </c>
      <c r="O41" s="509">
        <f t="shared" si="15"/>
        <v>3.9025996425099567</v>
      </c>
      <c r="P41" s="509">
        <f t="shared" si="15"/>
        <v>4.1176872607982498</v>
      </c>
      <c r="Q41" s="509">
        <f t="shared" si="15"/>
        <v>3.0445419595355521</v>
      </c>
      <c r="R41" s="509">
        <f t="shared" si="15"/>
        <v>4.4894666223731265</v>
      </c>
      <c r="S41" s="509">
        <f t="shared" si="15"/>
        <v>2.7556753184025218</v>
      </c>
      <c r="T41" s="509">
        <f t="shared" si="15"/>
        <v>2.4564752486616048</v>
      </c>
      <c r="U41" s="509">
        <f t="shared" si="15"/>
        <v>3.6552359774117096</v>
      </c>
      <c r="V41" s="507">
        <f t="shared" si="15"/>
        <v>0.98495817971628663</v>
      </c>
    </row>
    <row r="42" spans="1:26" ht="20.25" customHeight="1" x14ac:dyDescent="0.2">
      <c r="A42" s="722" t="s">
        <v>408</v>
      </c>
      <c r="B42" s="69" t="s">
        <v>253</v>
      </c>
      <c r="C42" s="65">
        <v>1501194</v>
      </c>
      <c r="D42" s="65">
        <v>603426</v>
      </c>
      <c r="E42" s="65">
        <v>1316933</v>
      </c>
      <c r="F42" s="65">
        <v>474471</v>
      </c>
      <c r="G42" s="65">
        <v>271926</v>
      </c>
      <c r="H42" s="65">
        <v>193457</v>
      </c>
      <c r="I42" s="65">
        <v>390081</v>
      </c>
      <c r="J42" s="142">
        <v>6098</v>
      </c>
      <c r="K42" s="225">
        <v>76864</v>
      </c>
      <c r="L42" s="225">
        <v>51935</v>
      </c>
      <c r="M42" s="225">
        <v>11864</v>
      </c>
      <c r="N42" s="65">
        <v>16141</v>
      </c>
      <c r="O42" s="65">
        <v>36921</v>
      </c>
      <c r="P42" s="65">
        <v>18441</v>
      </c>
      <c r="Q42" s="65">
        <v>17440</v>
      </c>
      <c r="R42" s="65">
        <v>149402</v>
      </c>
      <c r="S42" s="65">
        <v>23210</v>
      </c>
      <c r="T42" s="65">
        <v>112283</v>
      </c>
      <c r="U42" s="65">
        <v>285067</v>
      </c>
      <c r="V42" s="70">
        <v>5557154</v>
      </c>
    </row>
    <row r="43" spans="1:26" ht="20.25" customHeight="1" thickBot="1" x14ac:dyDescent="0.25">
      <c r="A43" s="723"/>
      <c r="B43" s="368" t="s">
        <v>254</v>
      </c>
      <c r="C43" s="60">
        <v>2002114</v>
      </c>
      <c r="D43" s="60">
        <v>793781</v>
      </c>
      <c r="E43" s="60">
        <v>1546765</v>
      </c>
      <c r="F43" s="60">
        <v>664931</v>
      </c>
      <c r="G43" s="60">
        <v>409074</v>
      </c>
      <c r="H43" s="60">
        <v>254517</v>
      </c>
      <c r="I43" s="60">
        <v>518956</v>
      </c>
      <c r="J43" s="143">
        <v>8732</v>
      </c>
      <c r="K43" s="226">
        <v>110020</v>
      </c>
      <c r="L43" s="226">
        <v>81513</v>
      </c>
      <c r="M43" s="226">
        <v>41736</v>
      </c>
      <c r="N43" s="60">
        <v>25184</v>
      </c>
      <c r="O43" s="60">
        <v>63778</v>
      </c>
      <c r="P43" s="60">
        <v>29264</v>
      </c>
      <c r="Q43" s="60">
        <v>25751</v>
      </c>
      <c r="R43" s="60">
        <v>231787</v>
      </c>
      <c r="S43" s="60">
        <v>39337</v>
      </c>
      <c r="T43" s="60">
        <v>278692</v>
      </c>
      <c r="U43" s="60">
        <v>410124</v>
      </c>
      <c r="V43" s="64">
        <v>7536056</v>
      </c>
    </row>
  </sheetData>
  <mergeCells count="32">
    <mergeCell ref="A21:A22"/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  <mergeCell ref="Y3:Y4"/>
    <mergeCell ref="Z3:Z4"/>
    <mergeCell ref="AB4:AB5"/>
    <mergeCell ref="A40:A41"/>
    <mergeCell ref="A42:A43"/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</mergeCells>
  <phoneticPr fontId="6"/>
  <pageMargins left="0.47244094488188981" right="0.39370078740157483" top="0.86614173228346458" bottom="0.59055118110236227" header="0.51181102362204722" footer="0.35433070866141736"/>
  <pageSetup paperSize="9" scale="60" firstPageNumber="29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200"/>
  <sheetViews>
    <sheetView view="pageBreakPreview" topLeftCell="B1" zoomScale="70" zoomScaleNormal="70" zoomScaleSheetLayoutView="70" workbookViewId="0">
      <pane xSplit="4" ySplit="4" topLeftCell="F47" activePane="bottomRight" state="frozen"/>
      <selection activeCell="C7" sqref="C7"/>
      <selection pane="topRight" activeCell="C7" sqref="C7"/>
      <selection pane="bottomLeft" activeCell="C7" sqref="C7"/>
      <selection pane="bottomRight" activeCell="Y1" sqref="Y1:Y1048576"/>
    </sheetView>
  </sheetViews>
  <sheetFormatPr defaultColWidth="8.6328125" defaultRowHeight="13.5" customHeight="1" x14ac:dyDescent="0.2"/>
  <cols>
    <col min="1" max="1" width="4.90625" customWidth="1"/>
    <col min="2" max="2" width="6.90625" customWidth="1"/>
    <col min="3" max="3" width="3.6328125" customWidth="1"/>
    <col min="4" max="4" width="7.26953125" customWidth="1"/>
    <col min="5" max="5" width="9.453125" customWidth="1"/>
    <col min="6" max="24" width="9.90625" customWidth="1"/>
    <col min="25" max="25" width="11.1796875" customWidth="1"/>
    <col min="26" max="26" width="8.26953125" customWidth="1"/>
  </cols>
  <sheetData>
    <row r="1" spans="1:25" ht="21.75" customHeight="1" x14ac:dyDescent="0.3">
      <c r="A1" t="s">
        <v>378</v>
      </c>
      <c r="B1" s="1" t="s">
        <v>409</v>
      </c>
    </row>
    <row r="2" spans="1:25" ht="13.5" customHeight="1" thickBot="1" x14ac:dyDescent="0.25">
      <c r="Y2" s="8" t="s">
        <v>236</v>
      </c>
    </row>
    <row r="3" spans="1:25" ht="13.5" customHeight="1" x14ac:dyDescent="0.2">
      <c r="B3" s="752" t="s">
        <v>24</v>
      </c>
      <c r="C3" s="754" t="s">
        <v>344</v>
      </c>
      <c r="D3" s="754"/>
      <c r="E3" s="754" t="s">
        <v>238</v>
      </c>
      <c r="F3" s="730" t="s">
        <v>239</v>
      </c>
      <c r="G3" s="731"/>
      <c r="H3" s="731"/>
      <c r="I3" s="731"/>
      <c r="J3" s="731"/>
      <c r="K3" s="731"/>
      <c r="L3" s="731"/>
      <c r="M3" s="731"/>
      <c r="N3" s="735"/>
      <c r="O3" s="735"/>
      <c r="P3" s="736"/>
      <c r="Q3" s="730" t="s">
        <v>240</v>
      </c>
      <c r="R3" s="731"/>
      <c r="S3" s="731"/>
      <c r="T3" s="732"/>
      <c r="U3" s="724" t="s">
        <v>241</v>
      </c>
      <c r="V3" s="724"/>
      <c r="W3" s="728" t="s">
        <v>308</v>
      </c>
      <c r="X3" s="724" t="s">
        <v>309</v>
      </c>
      <c r="Y3" s="763" t="s">
        <v>242</v>
      </c>
    </row>
    <row r="4" spans="1:25" ht="13.5" customHeight="1" thickBot="1" x14ac:dyDescent="0.25">
      <c r="B4" s="753"/>
      <c r="C4" s="755"/>
      <c r="D4" s="755"/>
      <c r="E4" s="755"/>
      <c r="F4" s="233" t="s">
        <v>243</v>
      </c>
      <c r="G4" s="233" t="s">
        <v>244</v>
      </c>
      <c r="H4" s="233" t="s">
        <v>245</v>
      </c>
      <c r="I4" s="233" t="s">
        <v>246</v>
      </c>
      <c r="J4" s="54" t="s">
        <v>247</v>
      </c>
      <c r="K4" s="54" t="s">
        <v>304</v>
      </c>
      <c r="L4" s="233" t="s">
        <v>305</v>
      </c>
      <c r="M4" s="233" t="s">
        <v>306</v>
      </c>
      <c r="N4" s="232" t="s">
        <v>387</v>
      </c>
      <c r="O4" s="232" t="s">
        <v>385</v>
      </c>
      <c r="P4" s="232" t="s">
        <v>386</v>
      </c>
      <c r="Q4" s="232" t="s">
        <v>248</v>
      </c>
      <c r="R4" s="232" t="s">
        <v>249</v>
      </c>
      <c r="S4" s="232" t="s">
        <v>250</v>
      </c>
      <c r="T4" s="232" t="s">
        <v>251</v>
      </c>
      <c r="U4" s="232" t="s">
        <v>307</v>
      </c>
      <c r="V4" s="232" t="s">
        <v>252</v>
      </c>
      <c r="W4" s="729"/>
      <c r="X4" s="725"/>
      <c r="Y4" s="764"/>
    </row>
    <row r="5" spans="1:25" ht="13.5" customHeight="1" x14ac:dyDescent="0.2">
      <c r="B5" s="746" t="s">
        <v>16</v>
      </c>
      <c r="C5" s="747"/>
      <c r="D5" s="748"/>
      <c r="E5" s="231" t="s">
        <v>253</v>
      </c>
      <c r="F5" s="562">
        <f t="shared" ref="F5:Y5" si="0">F15+F25+F35+F45+F55</f>
        <v>3433</v>
      </c>
      <c r="G5" s="562">
        <f t="shared" si="0"/>
        <v>708</v>
      </c>
      <c r="H5" s="562">
        <f t="shared" si="0"/>
        <v>532</v>
      </c>
      <c r="I5" s="562">
        <f t="shared" si="0"/>
        <v>779</v>
      </c>
      <c r="J5" s="562">
        <f t="shared" si="0"/>
        <v>676</v>
      </c>
      <c r="K5" s="562">
        <f t="shared" si="0"/>
        <v>214</v>
      </c>
      <c r="L5" s="562">
        <f t="shared" si="0"/>
        <v>470</v>
      </c>
      <c r="M5" s="562">
        <f t="shared" si="0"/>
        <v>171</v>
      </c>
      <c r="N5" s="562">
        <f t="shared" si="0"/>
        <v>261</v>
      </c>
      <c r="O5" s="562">
        <f t="shared" si="0"/>
        <v>302</v>
      </c>
      <c r="P5" s="562">
        <f t="shared" si="0"/>
        <v>376</v>
      </c>
      <c r="Q5" s="562">
        <f t="shared" si="0"/>
        <v>108</v>
      </c>
      <c r="R5" s="562">
        <f t="shared" si="0"/>
        <v>534</v>
      </c>
      <c r="S5" s="562">
        <f t="shared" si="0"/>
        <v>359</v>
      </c>
      <c r="T5" s="562">
        <f t="shared" si="0"/>
        <v>186</v>
      </c>
      <c r="U5" s="562">
        <f t="shared" si="0"/>
        <v>3222</v>
      </c>
      <c r="V5" s="562">
        <f t="shared" si="0"/>
        <v>407</v>
      </c>
      <c r="W5" s="562">
        <f t="shared" si="0"/>
        <v>809</v>
      </c>
      <c r="X5" s="562">
        <f t="shared" si="0"/>
        <v>8358</v>
      </c>
      <c r="Y5" s="563">
        <f t="shared" si="0"/>
        <v>21905</v>
      </c>
    </row>
    <row r="6" spans="1:25" ht="13.5" customHeight="1" x14ac:dyDescent="0.2">
      <c r="B6" s="749"/>
      <c r="C6" s="750"/>
      <c r="D6" s="751"/>
      <c r="E6" s="20" t="s">
        <v>254</v>
      </c>
      <c r="F6" s="564">
        <f t="shared" ref="F6:Y6" si="1">F16+F26+F36+F46+F56</f>
        <v>7862</v>
      </c>
      <c r="G6" s="564">
        <f t="shared" si="1"/>
        <v>1411</v>
      </c>
      <c r="H6" s="564">
        <f t="shared" si="1"/>
        <v>1221</v>
      </c>
      <c r="I6" s="564">
        <f t="shared" si="1"/>
        <v>6976</v>
      </c>
      <c r="J6" s="564">
        <f t="shared" si="1"/>
        <v>4970</v>
      </c>
      <c r="K6" s="564">
        <f t="shared" si="1"/>
        <v>1000</v>
      </c>
      <c r="L6" s="564">
        <f t="shared" si="1"/>
        <v>1805</v>
      </c>
      <c r="M6" s="564">
        <f t="shared" si="1"/>
        <v>387</v>
      </c>
      <c r="N6" s="564">
        <f t="shared" si="1"/>
        <v>757</v>
      </c>
      <c r="O6" s="564">
        <f t="shared" si="1"/>
        <v>1209</v>
      </c>
      <c r="P6" s="564">
        <f t="shared" si="1"/>
        <v>1414</v>
      </c>
      <c r="Q6" s="564">
        <f t="shared" si="1"/>
        <v>330</v>
      </c>
      <c r="R6" s="564">
        <f t="shared" si="1"/>
        <v>2298</v>
      </c>
      <c r="S6" s="564">
        <f t="shared" si="1"/>
        <v>913</v>
      </c>
      <c r="T6" s="564">
        <f t="shared" si="1"/>
        <v>423</v>
      </c>
      <c r="U6" s="564">
        <f t="shared" si="1"/>
        <v>8622</v>
      </c>
      <c r="V6" s="564">
        <f t="shared" si="1"/>
        <v>1056</v>
      </c>
      <c r="W6" s="564">
        <f t="shared" si="1"/>
        <v>6584</v>
      </c>
      <c r="X6" s="564">
        <f t="shared" si="1"/>
        <v>12311</v>
      </c>
      <c r="Y6" s="565">
        <f t="shared" si="1"/>
        <v>61549</v>
      </c>
    </row>
    <row r="7" spans="1:25" ht="13.5" customHeight="1" x14ac:dyDescent="0.2">
      <c r="B7" s="33"/>
      <c r="C7" s="9" t="s">
        <v>402</v>
      </c>
      <c r="D7" s="744" t="s">
        <v>406</v>
      </c>
      <c r="E7" s="20" t="s">
        <v>253</v>
      </c>
      <c r="F7" s="564">
        <v>3468</v>
      </c>
      <c r="G7" s="564">
        <v>646</v>
      </c>
      <c r="H7" s="564">
        <v>882</v>
      </c>
      <c r="I7" s="564">
        <v>1115</v>
      </c>
      <c r="J7" s="564">
        <v>701</v>
      </c>
      <c r="K7" s="564">
        <v>345</v>
      </c>
      <c r="L7" s="564">
        <v>680</v>
      </c>
      <c r="M7" s="564">
        <v>233</v>
      </c>
      <c r="N7" s="564">
        <v>217</v>
      </c>
      <c r="O7" s="564">
        <v>312</v>
      </c>
      <c r="P7" s="564">
        <v>913</v>
      </c>
      <c r="Q7" s="564">
        <v>205</v>
      </c>
      <c r="R7" s="564">
        <v>518</v>
      </c>
      <c r="S7" s="564">
        <v>401</v>
      </c>
      <c r="T7" s="564">
        <v>327</v>
      </c>
      <c r="U7" s="564">
        <v>2980</v>
      </c>
      <c r="V7" s="564">
        <v>201</v>
      </c>
      <c r="W7" s="564">
        <v>521</v>
      </c>
      <c r="X7" s="564">
        <v>4062</v>
      </c>
      <c r="Y7" s="565">
        <v>18727</v>
      </c>
    </row>
    <row r="8" spans="1:25" ht="13.5" customHeight="1" x14ac:dyDescent="0.2">
      <c r="B8" s="33"/>
      <c r="C8" s="9"/>
      <c r="D8" s="744"/>
      <c r="E8" s="20" t="s">
        <v>254</v>
      </c>
      <c r="F8" s="564">
        <v>6769</v>
      </c>
      <c r="G8" s="564">
        <v>1208</v>
      </c>
      <c r="H8" s="564">
        <v>1995</v>
      </c>
      <c r="I8" s="564">
        <v>6940</v>
      </c>
      <c r="J8" s="564">
        <v>3538</v>
      </c>
      <c r="K8" s="564">
        <v>1182</v>
      </c>
      <c r="L8" s="564">
        <v>2002</v>
      </c>
      <c r="M8" s="564">
        <v>547</v>
      </c>
      <c r="N8" s="564">
        <v>740</v>
      </c>
      <c r="O8" s="564">
        <v>925</v>
      </c>
      <c r="P8" s="564">
        <v>1483</v>
      </c>
      <c r="Q8" s="564">
        <v>384</v>
      </c>
      <c r="R8" s="564">
        <v>1535</v>
      </c>
      <c r="S8" s="564">
        <v>813</v>
      </c>
      <c r="T8" s="564">
        <v>1005</v>
      </c>
      <c r="U8" s="564">
        <v>5840</v>
      </c>
      <c r="V8" s="564">
        <v>468</v>
      </c>
      <c r="W8" s="564">
        <v>2631</v>
      </c>
      <c r="X8" s="564">
        <v>8538</v>
      </c>
      <c r="Y8" s="565">
        <v>48543</v>
      </c>
    </row>
    <row r="9" spans="1:25" ht="13.5" customHeight="1" x14ac:dyDescent="0.2">
      <c r="B9" s="33"/>
      <c r="C9" s="9"/>
      <c r="D9" s="738" t="s">
        <v>41</v>
      </c>
      <c r="E9" s="20" t="s">
        <v>253</v>
      </c>
      <c r="F9" s="387">
        <f>IF(F7=0,"- ",F5/F7*100)</f>
        <v>98.990772779700123</v>
      </c>
      <c r="G9" s="387">
        <f t="shared" ref="G9:Y10" si="2">IF(G7=0,"- ",G5/G7*100)</f>
        <v>109.59752321981424</v>
      </c>
      <c r="H9" s="387">
        <f t="shared" si="2"/>
        <v>60.317460317460316</v>
      </c>
      <c r="I9" s="387">
        <f t="shared" si="2"/>
        <v>69.865470852017935</v>
      </c>
      <c r="J9" s="387">
        <f t="shared" si="2"/>
        <v>96.433666191155481</v>
      </c>
      <c r="K9" s="387">
        <f t="shared" si="2"/>
        <v>62.028985507246382</v>
      </c>
      <c r="L9" s="387">
        <f t="shared" si="2"/>
        <v>69.117647058823522</v>
      </c>
      <c r="M9" s="387">
        <f t="shared" si="2"/>
        <v>73.39055793991416</v>
      </c>
      <c r="N9" s="387">
        <f t="shared" si="2"/>
        <v>120.27649769585254</v>
      </c>
      <c r="O9" s="387">
        <f t="shared" si="2"/>
        <v>96.794871794871796</v>
      </c>
      <c r="P9" s="387">
        <f t="shared" si="2"/>
        <v>41.182913472070098</v>
      </c>
      <c r="Q9" s="387">
        <f t="shared" si="2"/>
        <v>52.682926829268297</v>
      </c>
      <c r="R9" s="387">
        <f t="shared" si="2"/>
        <v>103.08880308880308</v>
      </c>
      <c r="S9" s="387">
        <f t="shared" si="2"/>
        <v>89.526184538653368</v>
      </c>
      <c r="T9" s="387">
        <f t="shared" si="2"/>
        <v>56.88073394495413</v>
      </c>
      <c r="U9" s="387">
        <f t="shared" si="2"/>
        <v>108.12080536912751</v>
      </c>
      <c r="V9" s="387">
        <f t="shared" si="2"/>
        <v>202.48756218905473</v>
      </c>
      <c r="W9" s="387">
        <f t="shared" si="2"/>
        <v>155.27831094049904</v>
      </c>
      <c r="X9" s="387">
        <f t="shared" si="2"/>
        <v>205.76070901033972</v>
      </c>
      <c r="Y9" s="388">
        <f t="shared" si="2"/>
        <v>116.9701500507289</v>
      </c>
    </row>
    <row r="10" spans="1:25" ht="13.5" customHeight="1" x14ac:dyDescent="0.2">
      <c r="B10" s="33"/>
      <c r="C10" s="9"/>
      <c r="D10" s="742"/>
      <c r="E10" s="308" t="s">
        <v>254</v>
      </c>
      <c r="F10" s="389">
        <f>IF(F8=0,"- ",F6/F8*100)</f>
        <v>116.14714137981976</v>
      </c>
      <c r="G10" s="389">
        <f t="shared" si="2"/>
        <v>116.80463576158941</v>
      </c>
      <c r="H10" s="389">
        <f t="shared" si="2"/>
        <v>61.203007518796994</v>
      </c>
      <c r="I10" s="389">
        <f t="shared" si="2"/>
        <v>100.51873198847264</v>
      </c>
      <c r="J10" s="389">
        <f t="shared" si="2"/>
        <v>140.47484454494062</v>
      </c>
      <c r="K10" s="389">
        <f t="shared" si="2"/>
        <v>84.602368866328263</v>
      </c>
      <c r="L10" s="389">
        <f t="shared" si="2"/>
        <v>90.159840159840158</v>
      </c>
      <c r="M10" s="389">
        <f t="shared" si="2"/>
        <v>70.749542961608782</v>
      </c>
      <c r="N10" s="389">
        <f t="shared" si="2"/>
        <v>102.29729729729731</v>
      </c>
      <c r="O10" s="389">
        <f t="shared" si="2"/>
        <v>130.70270270270271</v>
      </c>
      <c r="P10" s="389">
        <f t="shared" si="2"/>
        <v>95.34726904922455</v>
      </c>
      <c r="Q10" s="389">
        <f t="shared" si="2"/>
        <v>85.9375</v>
      </c>
      <c r="R10" s="389">
        <f t="shared" si="2"/>
        <v>149.70684039087948</v>
      </c>
      <c r="S10" s="389">
        <f t="shared" si="2"/>
        <v>112.30012300123002</v>
      </c>
      <c r="T10" s="389">
        <f t="shared" si="2"/>
        <v>42.089552238805972</v>
      </c>
      <c r="U10" s="389">
        <f t="shared" si="2"/>
        <v>147.63698630136986</v>
      </c>
      <c r="V10" s="389">
        <f t="shared" si="2"/>
        <v>225.64102564102564</v>
      </c>
      <c r="W10" s="389">
        <f t="shared" si="2"/>
        <v>250.24705435195744</v>
      </c>
      <c r="X10" s="389">
        <f t="shared" si="2"/>
        <v>144.19067697353009</v>
      </c>
      <c r="Y10" s="390">
        <f t="shared" si="2"/>
        <v>126.79274045691449</v>
      </c>
    </row>
    <row r="11" spans="1:25" ht="13.5" customHeight="1" x14ac:dyDescent="0.2">
      <c r="B11" s="33"/>
      <c r="C11" s="385"/>
      <c r="D11" s="744" t="s">
        <v>414</v>
      </c>
      <c r="E11" s="20" t="s">
        <v>253</v>
      </c>
      <c r="F11" s="560">
        <v>1129756</v>
      </c>
      <c r="G11" s="560">
        <v>519203</v>
      </c>
      <c r="H11" s="560">
        <v>771781</v>
      </c>
      <c r="I11" s="560">
        <v>325228</v>
      </c>
      <c r="J11" s="560">
        <v>178885</v>
      </c>
      <c r="K11" s="560">
        <v>146101</v>
      </c>
      <c r="L11" s="560">
        <v>277257</v>
      </c>
      <c r="M11" s="560">
        <v>4553</v>
      </c>
      <c r="N11" s="560">
        <v>57466</v>
      </c>
      <c r="O11" s="560">
        <v>46026</v>
      </c>
      <c r="P11" s="560">
        <v>7416</v>
      </c>
      <c r="Q11" s="560">
        <v>13131</v>
      </c>
      <c r="R11" s="560">
        <v>28102</v>
      </c>
      <c r="S11" s="560">
        <v>10329</v>
      </c>
      <c r="T11" s="560">
        <v>11673</v>
      </c>
      <c r="U11" s="560">
        <v>113560</v>
      </c>
      <c r="V11" s="560">
        <v>17459</v>
      </c>
      <c r="W11" s="560">
        <v>86865</v>
      </c>
      <c r="X11" s="560">
        <v>233279</v>
      </c>
      <c r="Y11" s="561">
        <v>3978070</v>
      </c>
    </row>
    <row r="12" spans="1:25" ht="13.5" customHeight="1" x14ac:dyDescent="0.2">
      <c r="B12" s="33"/>
      <c r="C12" s="9"/>
      <c r="D12" s="744"/>
      <c r="E12" s="20" t="s">
        <v>254</v>
      </c>
      <c r="F12" s="560">
        <v>1498416</v>
      </c>
      <c r="G12" s="560">
        <v>693686</v>
      </c>
      <c r="H12" s="560">
        <v>933168</v>
      </c>
      <c r="I12" s="560">
        <v>464795</v>
      </c>
      <c r="J12" s="560">
        <v>271612</v>
      </c>
      <c r="K12" s="560">
        <v>197508</v>
      </c>
      <c r="L12" s="560">
        <v>387014</v>
      </c>
      <c r="M12" s="560">
        <v>6706</v>
      </c>
      <c r="N12" s="560">
        <v>83358</v>
      </c>
      <c r="O12" s="560">
        <v>72696</v>
      </c>
      <c r="P12" s="560">
        <v>11005</v>
      </c>
      <c r="Q12" s="560">
        <v>20105</v>
      </c>
      <c r="R12" s="560">
        <v>50461</v>
      </c>
      <c r="S12" s="560">
        <v>17181</v>
      </c>
      <c r="T12" s="560">
        <v>17832</v>
      </c>
      <c r="U12" s="560">
        <v>180833</v>
      </c>
      <c r="V12" s="560">
        <v>29308</v>
      </c>
      <c r="W12" s="560">
        <v>203952</v>
      </c>
      <c r="X12" s="560">
        <v>340056</v>
      </c>
      <c r="Y12" s="561">
        <v>5479692</v>
      </c>
    </row>
    <row r="13" spans="1:25" ht="13.5" customHeight="1" x14ac:dyDescent="0.2">
      <c r="B13" s="33"/>
      <c r="C13" s="9"/>
      <c r="D13" s="738" t="s">
        <v>420</v>
      </c>
      <c r="E13" s="20" t="s">
        <v>253</v>
      </c>
      <c r="F13" s="387">
        <f>IF(F11=0,"- ",F5/F11*100)</f>
        <v>0.30387092434118518</v>
      </c>
      <c r="G13" s="387">
        <f t="shared" ref="G13:Y13" si="3">IF(G11=0,"- ",G5/G11*100)</f>
        <v>0.13636284844270929</v>
      </c>
      <c r="H13" s="387">
        <f t="shared" si="3"/>
        <v>6.8931471492560709E-2</v>
      </c>
      <c r="I13" s="387">
        <f t="shared" si="3"/>
        <v>0.23952427220288536</v>
      </c>
      <c r="J13" s="387">
        <f t="shared" si="3"/>
        <v>0.37789641389719653</v>
      </c>
      <c r="K13" s="387">
        <f t="shared" si="3"/>
        <v>0.14647401455157735</v>
      </c>
      <c r="L13" s="387">
        <f t="shared" si="3"/>
        <v>0.16951781199392621</v>
      </c>
      <c r="M13" s="387">
        <f t="shared" si="3"/>
        <v>3.7557654293872171</v>
      </c>
      <c r="N13" s="387">
        <f t="shared" si="3"/>
        <v>0.45418160303483796</v>
      </c>
      <c r="O13" s="387">
        <f t="shared" si="3"/>
        <v>0.6561508712466867</v>
      </c>
      <c r="P13" s="387">
        <f t="shared" si="3"/>
        <v>5.0701186623516721</v>
      </c>
      <c r="Q13" s="387">
        <f t="shared" si="3"/>
        <v>0.822481151473612</v>
      </c>
      <c r="R13" s="387">
        <f t="shared" si="3"/>
        <v>1.9002206248665574</v>
      </c>
      <c r="S13" s="387">
        <f t="shared" si="3"/>
        <v>3.4756510794849453</v>
      </c>
      <c r="T13" s="387">
        <f t="shared" si="3"/>
        <v>1.5934207144692882</v>
      </c>
      <c r="U13" s="387">
        <f t="shared" si="3"/>
        <v>2.8372666431842197</v>
      </c>
      <c r="V13" s="387">
        <f t="shared" si="3"/>
        <v>2.3311758978177446</v>
      </c>
      <c r="W13" s="387">
        <f t="shared" si="3"/>
        <v>0.93133022506187768</v>
      </c>
      <c r="X13" s="387">
        <f t="shared" si="3"/>
        <v>3.5828342885557642</v>
      </c>
      <c r="Y13" s="388">
        <f t="shared" si="3"/>
        <v>0.55064390521031548</v>
      </c>
    </row>
    <row r="14" spans="1:25" ht="13.5" customHeight="1" thickBot="1" x14ac:dyDescent="0.25">
      <c r="B14" s="33"/>
      <c r="C14" s="9"/>
      <c r="D14" s="739"/>
      <c r="E14" s="25" t="s">
        <v>254</v>
      </c>
      <c r="F14" s="391">
        <f>IF(F12=0,"- ",F6/F12*100)</f>
        <v>0.52468740323114538</v>
      </c>
      <c r="G14" s="391">
        <f t="shared" ref="G14:Y14" si="4">IF(G12=0,"- ",G6/G12*100)</f>
        <v>0.20340615206303714</v>
      </c>
      <c r="H14" s="391">
        <f t="shared" si="4"/>
        <v>0.13084460675891157</v>
      </c>
      <c r="I14" s="391">
        <f t="shared" si="4"/>
        <v>1.500876730601663</v>
      </c>
      <c r="J14" s="391">
        <f t="shared" si="4"/>
        <v>1.8298160611460466</v>
      </c>
      <c r="K14" s="391">
        <f t="shared" si="4"/>
        <v>0.50630860522105436</v>
      </c>
      <c r="L14" s="391">
        <f t="shared" si="4"/>
        <v>0.46639139669365964</v>
      </c>
      <c r="M14" s="391">
        <f t="shared" si="4"/>
        <v>5.7709513868177753</v>
      </c>
      <c r="N14" s="391">
        <f t="shared" si="4"/>
        <v>0.90813119316682267</v>
      </c>
      <c r="O14" s="391">
        <f t="shared" si="4"/>
        <v>1.6630901287553648</v>
      </c>
      <c r="P14" s="391">
        <f t="shared" si="4"/>
        <v>12.848705134029986</v>
      </c>
      <c r="Q14" s="391">
        <f t="shared" si="4"/>
        <v>1.641382740611788</v>
      </c>
      <c r="R14" s="391">
        <f t="shared" si="4"/>
        <v>4.5540120092744889</v>
      </c>
      <c r="S14" s="391">
        <f t="shared" si="4"/>
        <v>5.3140096618357484</v>
      </c>
      <c r="T14" s="391">
        <f t="shared" si="4"/>
        <v>2.3721399730820996</v>
      </c>
      <c r="U14" s="391">
        <f t="shared" si="4"/>
        <v>4.7679350561014866</v>
      </c>
      <c r="V14" s="391">
        <f t="shared" si="4"/>
        <v>3.603111778354033</v>
      </c>
      <c r="W14" s="391">
        <f t="shared" si="4"/>
        <v>3.2282105593472972</v>
      </c>
      <c r="X14" s="391">
        <f t="shared" si="4"/>
        <v>3.6202860705295596</v>
      </c>
      <c r="Y14" s="392">
        <f t="shared" si="4"/>
        <v>1.1232200641933889</v>
      </c>
    </row>
    <row r="15" spans="1:25" ht="13.5" customHeight="1" x14ac:dyDescent="0.2">
      <c r="B15" s="762"/>
      <c r="C15" s="746" t="s">
        <v>0</v>
      </c>
      <c r="D15" s="748"/>
      <c r="E15" s="367" t="s">
        <v>253</v>
      </c>
      <c r="F15" s="562">
        <f>'41～47頁'!E8</f>
        <v>12</v>
      </c>
      <c r="G15" s="562">
        <f>'41～47頁'!F8</f>
        <v>1</v>
      </c>
      <c r="H15" s="562">
        <f>'41～47頁'!G8</f>
        <v>0</v>
      </c>
      <c r="I15" s="562">
        <f>'41～47頁'!H8</f>
        <v>0</v>
      </c>
      <c r="J15" s="562">
        <f>'41～47頁'!I8</f>
        <v>0</v>
      </c>
      <c r="K15" s="562">
        <f>'41～47頁'!J8</f>
        <v>0</v>
      </c>
      <c r="L15" s="562">
        <f>'41～47頁'!K8</f>
        <v>0</v>
      </c>
      <c r="M15" s="562">
        <f>'41～47頁'!L8</f>
        <v>0</v>
      </c>
      <c r="N15" s="562">
        <f>'41～47頁'!M8</f>
        <v>24</v>
      </c>
      <c r="O15" s="562">
        <f>'41～47頁'!N8</f>
        <v>0</v>
      </c>
      <c r="P15" s="562">
        <f>'41～47頁'!O8</f>
        <v>18</v>
      </c>
      <c r="Q15" s="562">
        <f>'41～47頁'!P8</f>
        <v>0</v>
      </c>
      <c r="R15" s="562">
        <f>'41～47頁'!Q8</f>
        <v>3</v>
      </c>
      <c r="S15" s="562">
        <f>'41～47頁'!R8</f>
        <v>0</v>
      </c>
      <c r="T15" s="562">
        <f>'41～47頁'!S8</f>
        <v>2</v>
      </c>
      <c r="U15" s="562">
        <f>'41～47頁'!T8</f>
        <v>1</v>
      </c>
      <c r="V15" s="562">
        <f>'41～47頁'!U8</f>
        <v>1</v>
      </c>
      <c r="W15" s="562">
        <f>'41～47頁'!V8</f>
        <v>0</v>
      </c>
      <c r="X15" s="562">
        <f>'41～47頁'!W8</f>
        <v>8</v>
      </c>
      <c r="Y15" s="563">
        <f>SUM(F15:X15)</f>
        <v>70</v>
      </c>
    </row>
    <row r="16" spans="1:25" ht="13.5" customHeight="1" x14ac:dyDescent="0.2">
      <c r="B16" s="762"/>
      <c r="C16" s="749"/>
      <c r="D16" s="751"/>
      <c r="E16" s="20" t="s">
        <v>254</v>
      </c>
      <c r="F16" s="564">
        <f>'41～47頁'!E9</f>
        <v>14</v>
      </c>
      <c r="G16" s="564">
        <f>'41～47頁'!F9</f>
        <v>3</v>
      </c>
      <c r="H16" s="564">
        <f>'41～47頁'!G9</f>
        <v>0</v>
      </c>
      <c r="I16" s="564">
        <f>'41～47頁'!H9</f>
        <v>0</v>
      </c>
      <c r="J16" s="564">
        <f>'41～47頁'!I9</f>
        <v>0</v>
      </c>
      <c r="K16" s="564">
        <f>'41～47頁'!J9</f>
        <v>0</v>
      </c>
      <c r="L16" s="564">
        <f>'41～47頁'!K9</f>
        <v>0</v>
      </c>
      <c r="M16" s="564">
        <f>'41～47頁'!L9</f>
        <v>0</v>
      </c>
      <c r="N16" s="564">
        <f>'41～47頁'!M9</f>
        <v>24</v>
      </c>
      <c r="O16" s="564">
        <f>'41～47頁'!N9</f>
        <v>0</v>
      </c>
      <c r="P16" s="564">
        <f>'41～47頁'!O9</f>
        <v>23</v>
      </c>
      <c r="Q16" s="564">
        <f>'41～47頁'!P9</f>
        <v>0</v>
      </c>
      <c r="R16" s="564">
        <f>'41～47頁'!Q9</f>
        <v>3</v>
      </c>
      <c r="S16" s="564">
        <f>'41～47頁'!R9</f>
        <v>0</v>
      </c>
      <c r="T16" s="564">
        <f>'41～47頁'!S9</f>
        <v>2</v>
      </c>
      <c r="U16" s="564">
        <f>'41～47頁'!T9</f>
        <v>1</v>
      </c>
      <c r="V16" s="564">
        <f>'41～47頁'!U9</f>
        <v>1</v>
      </c>
      <c r="W16" s="564">
        <f>'41～47頁'!V9</f>
        <v>0</v>
      </c>
      <c r="X16" s="564">
        <f>'41～47頁'!W9</f>
        <v>8</v>
      </c>
      <c r="Y16" s="565">
        <f>SUM(F16:X16)</f>
        <v>79</v>
      </c>
    </row>
    <row r="17" spans="2:25" ht="13.5" customHeight="1" x14ac:dyDescent="0.2">
      <c r="B17" s="31"/>
      <c r="C17" s="33"/>
      <c r="D17" s="744" t="str">
        <f>$D$7</f>
        <v>R2年度</v>
      </c>
      <c r="E17" s="20" t="s">
        <v>253</v>
      </c>
      <c r="F17" s="564">
        <v>5</v>
      </c>
      <c r="G17" s="564">
        <v>8</v>
      </c>
      <c r="H17" s="564">
        <v>2</v>
      </c>
      <c r="I17" s="564">
        <v>4</v>
      </c>
      <c r="J17" s="564">
        <v>2</v>
      </c>
      <c r="K17" s="564">
        <v>3</v>
      </c>
      <c r="L17" s="564">
        <v>0</v>
      </c>
      <c r="M17" s="564">
        <v>0</v>
      </c>
      <c r="N17" s="564">
        <v>1</v>
      </c>
      <c r="O17" s="564">
        <v>4</v>
      </c>
      <c r="P17" s="564">
        <v>13</v>
      </c>
      <c r="Q17" s="564">
        <v>0</v>
      </c>
      <c r="R17" s="564">
        <v>5</v>
      </c>
      <c r="S17" s="564">
        <v>1</v>
      </c>
      <c r="T17" s="564">
        <v>0</v>
      </c>
      <c r="U17" s="564">
        <v>3</v>
      </c>
      <c r="V17" s="564">
        <v>0</v>
      </c>
      <c r="W17" s="564">
        <v>2</v>
      </c>
      <c r="X17" s="564">
        <v>0</v>
      </c>
      <c r="Y17" s="565">
        <v>53</v>
      </c>
    </row>
    <row r="18" spans="2:25" ht="13.5" customHeight="1" x14ac:dyDescent="0.2">
      <c r="B18" s="31"/>
      <c r="C18" s="33"/>
      <c r="D18" s="744"/>
      <c r="E18" s="20" t="s">
        <v>254</v>
      </c>
      <c r="F18" s="564">
        <v>7</v>
      </c>
      <c r="G18" s="564">
        <v>8</v>
      </c>
      <c r="H18" s="564">
        <v>2</v>
      </c>
      <c r="I18" s="564">
        <v>4</v>
      </c>
      <c r="J18" s="564">
        <v>2</v>
      </c>
      <c r="K18" s="564">
        <v>7</v>
      </c>
      <c r="L18" s="564">
        <v>0</v>
      </c>
      <c r="M18" s="564">
        <v>0</v>
      </c>
      <c r="N18" s="564">
        <v>1</v>
      </c>
      <c r="O18" s="564">
        <v>4</v>
      </c>
      <c r="P18" s="564">
        <v>19</v>
      </c>
      <c r="Q18" s="564">
        <v>0</v>
      </c>
      <c r="R18" s="564">
        <v>9</v>
      </c>
      <c r="S18" s="564">
        <v>1</v>
      </c>
      <c r="T18" s="564">
        <v>0</v>
      </c>
      <c r="U18" s="564">
        <v>3</v>
      </c>
      <c r="V18" s="564">
        <v>0</v>
      </c>
      <c r="W18" s="564">
        <v>4</v>
      </c>
      <c r="X18" s="564">
        <v>0</v>
      </c>
      <c r="Y18" s="565">
        <v>71</v>
      </c>
    </row>
    <row r="19" spans="2:25" ht="13.5" customHeight="1" x14ac:dyDescent="0.2">
      <c r="B19" s="31"/>
      <c r="C19" s="33"/>
      <c r="D19" s="738" t="s">
        <v>41</v>
      </c>
      <c r="E19" s="20" t="s">
        <v>253</v>
      </c>
      <c r="F19" s="387">
        <f>IF(F17=0,"- ",F15/F17*100)</f>
        <v>240</v>
      </c>
      <c r="G19" s="387">
        <f t="shared" ref="G19:Y20" si="5">IF(G17=0,"- ",G15/G17*100)</f>
        <v>12.5</v>
      </c>
      <c r="H19" s="387">
        <f t="shared" si="5"/>
        <v>0</v>
      </c>
      <c r="I19" s="387">
        <f t="shared" si="5"/>
        <v>0</v>
      </c>
      <c r="J19" s="387">
        <f t="shared" si="5"/>
        <v>0</v>
      </c>
      <c r="K19" s="387">
        <f t="shared" si="5"/>
        <v>0</v>
      </c>
      <c r="L19" s="387" t="str">
        <f t="shared" si="5"/>
        <v xml:space="preserve">- </v>
      </c>
      <c r="M19" s="387" t="str">
        <f t="shared" si="5"/>
        <v xml:space="preserve">- </v>
      </c>
      <c r="N19" s="387">
        <f t="shared" si="5"/>
        <v>2400</v>
      </c>
      <c r="O19" s="387">
        <f t="shared" si="5"/>
        <v>0</v>
      </c>
      <c r="P19" s="387">
        <f t="shared" si="5"/>
        <v>138.46153846153845</v>
      </c>
      <c r="Q19" s="387" t="str">
        <f t="shared" si="5"/>
        <v xml:space="preserve">- </v>
      </c>
      <c r="R19" s="387">
        <f t="shared" si="5"/>
        <v>60</v>
      </c>
      <c r="S19" s="387">
        <f t="shared" si="5"/>
        <v>0</v>
      </c>
      <c r="T19" s="387" t="str">
        <f t="shared" si="5"/>
        <v xml:space="preserve">- </v>
      </c>
      <c r="U19" s="387">
        <f t="shared" si="5"/>
        <v>33.333333333333329</v>
      </c>
      <c r="V19" s="387" t="str">
        <f t="shared" si="5"/>
        <v xml:space="preserve">- </v>
      </c>
      <c r="W19" s="387">
        <f t="shared" si="5"/>
        <v>0</v>
      </c>
      <c r="X19" s="387" t="str">
        <f t="shared" si="5"/>
        <v xml:space="preserve">- </v>
      </c>
      <c r="Y19" s="388">
        <f t="shared" si="5"/>
        <v>132.0754716981132</v>
      </c>
    </row>
    <row r="20" spans="2:25" ht="13.5" customHeight="1" x14ac:dyDescent="0.2">
      <c r="B20" s="31"/>
      <c r="C20" s="33"/>
      <c r="D20" s="742"/>
      <c r="E20" s="308" t="s">
        <v>254</v>
      </c>
      <c r="F20" s="389">
        <f>IF(F18=0,"- ",F16/F18*100)</f>
        <v>200</v>
      </c>
      <c r="G20" s="389">
        <f t="shared" si="5"/>
        <v>37.5</v>
      </c>
      <c r="H20" s="389">
        <f t="shared" si="5"/>
        <v>0</v>
      </c>
      <c r="I20" s="389">
        <f t="shared" si="5"/>
        <v>0</v>
      </c>
      <c r="J20" s="389">
        <f t="shared" si="5"/>
        <v>0</v>
      </c>
      <c r="K20" s="389">
        <f t="shared" si="5"/>
        <v>0</v>
      </c>
      <c r="L20" s="389" t="str">
        <f t="shared" si="5"/>
        <v xml:space="preserve">- </v>
      </c>
      <c r="M20" s="389" t="str">
        <f t="shared" si="5"/>
        <v xml:space="preserve">- </v>
      </c>
      <c r="N20" s="389">
        <f t="shared" si="5"/>
        <v>2400</v>
      </c>
      <c r="O20" s="389">
        <f t="shared" si="5"/>
        <v>0</v>
      </c>
      <c r="P20" s="389">
        <f t="shared" si="5"/>
        <v>121.05263157894737</v>
      </c>
      <c r="Q20" s="389" t="str">
        <f t="shared" si="5"/>
        <v xml:space="preserve">- </v>
      </c>
      <c r="R20" s="389">
        <f t="shared" si="5"/>
        <v>33.333333333333329</v>
      </c>
      <c r="S20" s="389">
        <f t="shared" si="5"/>
        <v>0</v>
      </c>
      <c r="T20" s="389" t="str">
        <f t="shared" si="5"/>
        <v xml:space="preserve">- </v>
      </c>
      <c r="U20" s="389">
        <f t="shared" si="5"/>
        <v>33.333333333333329</v>
      </c>
      <c r="V20" s="389" t="str">
        <f t="shared" si="5"/>
        <v xml:space="preserve">- </v>
      </c>
      <c r="W20" s="389">
        <f t="shared" si="5"/>
        <v>0</v>
      </c>
      <c r="X20" s="389" t="str">
        <f t="shared" si="5"/>
        <v xml:space="preserve">- </v>
      </c>
      <c r="Y20" s="390">
        <f t="shared" si="5"/>
        <v>111.26760563380283</v>
      </c>
    </row>
    <row r="21" spans="2:25" ht="13.5" customHeight="1" x14ac:dyDescent="0.2">
      <c r="B21" s="33"/>
      <c r="C21" s="386"/>
      <c r="D21" s="744" t="s">
        <v>414</v>
      </c>
      <c r="E21" s="20" t="s">
        <v>253</v>
      </c>
      <c r="F21" s="560">
        <v>7025</v>
      </c>
      <c r="G21" s="560">
        <v>2842</v>
      </c>
      <c r="H21" s="560">
        <v>11111</v>
      </c>
      <c r="I21" s="560">
        <v>1608</v>
      </c>
      <c r="J21" s="560">
        <v>745</v>
      </c>
      <c r="K21" s="560">
        <v>1564</v>
      </c>
      <c r="L21" s="560">
        <v>756</v>
      </c>
      <c r="M21" s="560">
        <v>10</v>
      </c>
      <c r="N21" s="560">
        <v>39</v>
      </c>
      <c r="O21" s="560">
        <v>84</v>
      </c>
      <c r="P21" s="560">
        <v>14</v>
      </c>
      <c r="Q21" s="560">
        <v>9</v>
      </c>
      <c r="R21" s="560">
        <v>28</v>
      </c>
      <c r="S21" s="560">
        <v>25</v>
      </c>
      <c r="T21" s="560">
        <v>20</v>
      </c>
      <c r="U21" s="560">
        <v>124</v>
      </c>
      <c r="V21" s="560">
        <v>16</v>
      </c>
      <c r="W21" s="560">
        <v>74</v>
      </c>
      <c r="X21" s="560">
        <v>344</v>
      </c>
      <c r="Y21" s="561">
        <v>26438</v>
      </c>
    </row>
    <row r="22" spans="2:25" ht="13.5" customHeight="1" x14ac:dyDescent="0.2">
      <c r="B22" s="33"/>
      <c r="C22" s="33"/>
      <c r="D22" s="744"/>
      <c r="E22" s="20" t="s">
        <v>254</v>
      </c>
      <c r="F22" s="560">
        <v>8307</v>
      </c>
      <c r="G22" s="560">
        <v>2870</v>
      </c>
      <c r="H22" s="560">
        <v>11997</v>
      </c>
      <c r="I22" s="560">
        <v>1863</v>
      </c>
      <c r="J22" s="560">
        <v>811</v>
      </c>
      <c r="K22" s="560">
        <v>1566</v>
      </c>
      <c r="L22" s="560">
        <v>766</v>
      </c>
      <c r="M22" s="560">
        <v>10</v>
      </c>
      <c r="N22" s="560">
        <v>45</v>
      </c>
      <c r="O22" s="560">
        <v>91</v>
      </c>
      <c r="P22" s="560">
        <v>23</v>
      </c>
      <c r="Q22" s="560">
        <v>9</v>
      </c>
      <c r="R22" s="560">
        <v>28</v>
      </c>
      <c r="S22" s="560">
        <v>25</v>
      </c>
      <c r="T22" s="560">
        <v>26</v>
      </c>
      <c r="U22" s="560">
        <v>141</v>
      </c>
      <c r="V22" s="560">
        <v>16</v>
      </c>
      <c r="W22" s="560">
        <v>89</v>
      </c>
      <c r="X22" s="560">
        <v>1012</v>
      </c>
      <c r="Y22" s="561">
        <v>29695</v>
      </c>
    </row>
    <row r="23" spans="2:25" ht="13.5" customHeight="1" x14ac:dyDescent="0.2">
      <c r="B23" s="33"/>
      <c r="C23" s="33"/>
      <c r="D23" s="738" t="s">
        <v>420</v>
      </c>
      <c r="E23" s="20" t="s">
        <v>253</v>
      </c>
      <c r="F23" s="387">
        <f>IF(F21=0,"- ",F15/F21*100)</f>
        <v>0.1708185053380783</v>
      </c>
      <c r="G23" s="387">
        <f t="shared" ref="G23:Y23" si="6">IF(G21=0,"- ",G15/G21*100)</f>
        <v>3.5186488388458829E-2</v>
      </c>
      <c r="H23" s="387">
        <f t="shared" si="6"/>
        <v>0</v>
      </c>
      <c r="I23" s="387">
        <f t="shared" si="6"/>
        <v>0</v>
      </c>
      <c r="J23" s="387">
        <f t="shared" si="6"/>
        <v>0</v>
      </c>
      <c r="K23" s="387">
        <f t="shared" si="6"/>
        <v>0</v>
      </c>
      <c r="L23" s="387">
        <f t="shared" si="6"/>
        <v>0</v>
      </c>
      <c r="M23" s="387">
        <f t="shared" si="6"/>
        <v>0</v>
      </c>
      <c r="N23" s="387">
        <f t="shared" si="6"/>
        <v>61.53846153846154</v>
      </c>
      <c r="O23" s="387">
        <f t="shared" si="6"/>
        <v>0</v>
      </c>
      <c r="P23" s="387">
        <f t="shared" si="6"/>
        <v>128.57142857142858</v>
      </c>
      <c r="Q23" s="387">
        <f t="shared" si="6"/>
        <v>0</v>
      </c>
      <c r="R23" s="387">
        <f t="shared" si="6"/>
        <v>10.714285714285714</v>
      </c>
      <c r="S23" s="387">
        <f t="shared" si="6"/>
        <v>0</v>
      </c>
      <c r="T23" s="387">
        <f t="shared" si="6"/>
        <v>10</v>
      </c>
      <c r="U23" s="387">
        <f t="shared" si="6"/>
        <v>0.80645161290322576</v>
      </c>
      <c r="V23" s="387">
        <f t="shared" si="6"/>
        <v>6.25</v>
      </c>
      <c r="W23" s="387">
        <f t="shared" si="6"/>
        <v>0</v>
      </c>
      <c r="X23" s="387">
        <f t="shared" si="6"/>
        <v>2.3255813953488373</v>
      </c>
      <c r="Y23" s="388">
        <f t="shared" si="6"/>
        <v>0.26477040623345183</v>
      </c>
    </row>
    <row r="24" spans="2:25" ht="13.5" customHeight="1" thickBot="1" x14ac:dyDescent="0.25">
      <c r="B24" s="33"/>
      <c r="C24" s="39"/>
      <c r="D24" s="739"/>
      <c r="E24" s="25" t="s">
        <v>254</v>
      </c>
      <c r="F24" s="391">
        <f>IF(F22=0,"- ",F16/F22*100)</f>
        <v>0.16853256289876009</v>
      </c>
      <c r="G24" s="391">
        <f t="shared" ref="G24:Y24" si="7">IF(G22=0,"- ",G16/G22*100)</f>
        <v>0.10452961672473868</v>
      </c>
      <c r="H24" s="391">
        <f t="shared" si="7"/>
        <v>0</v>
      </c>
      <c r="I24" s="391">
        <f t="shared" si="7"/>
        <v>0</v>
      </c>
      <c r="J24" s="391">
        <f t="shared" si="7"/>
        <v>0</v>
      </c>
      <c r="K24" s="391">
        <f t="shared" si="7"/>
        <v>0</v>
      </c>
      <c r="L24" s="391">
        <f t="shared" si="7"/>
        <v>0</v>
      </c>
      <c r="M24" s="391">
        <f t="shared" si="7"/>
        <v>0</v>
      </c>
      <c r="N24" s="391">
        <f t="shared" si="7"/>
        <v>53.333333333333336</v>
      </c>
      <c r="O24" s="391">
        <f t="shared" si="7"/>
        <v>0</v>
      </c>
      <c r="P24" s="391">
        <f t="shared" si="7"/>
        <v>100</v>
      </c>
      <c r="Q24" s="391">
        <f t="shared" si="7"/>
        <v>0</v>
      </c>
      <c r="R24" s="391">
        <f t="shared" si="7"/>
        <v>10.714285714285714</v>
      </c>
      <c r="S24" s="391">
        <f t="shared" si="7"/>
        <v>0</v>
      </c>
      <c r="T24" s="391">
        <f t="shared" si="7"/>
        <v>7.6923076923076925</v>
      </c>
      <c r="U24" s="391">
        <f t="shared" si="7"/>
        <v>0.70921985815602839</v>
      </c>
      <c r="V24" s="391">
        <f t="shared" si="7"/>
        <v>6.25</v>
      </c>
      <c r="W24" s="391">
        <f t="shared" si="7"/>
        <v>0</v>
      </c>
      <c r="X24" s="391">
        <f t="shared" si="7"/>
        <v>0.79051383399209485</v>
      </c>
      <c r="Y24" s="392">
        <f t="shared" si="7"/>
        <v>0.26603805354436771</v>
      </c>
    </row>
    <row r="25" spans="2:25" ht="13.5" customHeight="1" x14ac:dyDescent="0.2">
      <c r="B25" s="762"/>
      <c r="C25" s="746" t="s">
        <v>310</v>
      </c>
      <c r="D25" s="748"/>
      <c r="E25" s="367" t="s">
        <v>253</v>
      </c>
      <c r="F25" s="562">
        <f>'41～47頁'!E58</f>
        <v>2260</v>
      </c>
      <c r="G25" s="562">
        <f>'41～47頁'!F58</f>
        <v>510</v>
      </c>
      <c r="H25" s="562">
        <f>'41～47頁'!G58</f>
        <v>337</v>
      </c>
      <c r="I25" s="562">
        <f>'41～47頁'!H58</f>
        <v>108</v>
      </c>
      <c r="J25" s="562">
        <f>'41～47頁'!I58</f>
        <v>85</v>
      </c>
      <c r="K25" s="562">
        <f>'41～47頁'!J58</f>
        <v>99</v>
      </c>
      <c r="L25" s="562">
        <f>'41～47頁'!K58</f>
        <v>189</v>
      </c>
      <c r="M25" s="562">
        <f>'41～47頁'!L58</f>
        <v>159</v>
      </c>
      <c r="N25" s="562">
        <f>'41～47頁'!M58</f>
        <v>158</v>
      </c>
      <c r="O25" s="562">
        <f>'41～47頁'!N58</f>
        <v>209</v>
      </c>
      <c r="P25" s="562">
        <f>'41～47頁'!O58</f>
        <v>266</v>
      </c>
      <c r="Q25" s="562">
        <f>'41～47頁'!P58</f>
        <v>65</v>
      </c>
      <c r="R25" s="562">
        <f>'41～47頁'!Q58</f>
        <v>291</v>
      </c>
      <c r="S25" s="562">
        <f>'41～47頁'!R58</f>
        <v>283</v>
      </c>
      <c r="T25" s="562">
        <f>'41～47頁'!S58</f>
        <v>96</v>
      </c>
      <c r="U25" s="562">
        <f>'41～47頁'!T58</f>
        <v>1732</v>
      </c>
      <c r="V25" s="562">
        <f>'41～47頁'!U58</f>
        <v>347</v>
      </c>
      <c r="W25" s="562">
        <f>'41～47頁'!V58</f>
        <v>109</v>
      </c>
      <c r="X25" s="562">
        <f>'41～47頁'!W58</f>
        <v>4288</v>
      </c>
      <c r="Y25" s="563">
        <f>SUM(F25:X25)</f>
        <v>11591</v>
      </c>
    </row>
    <row r="26" spans="2:25" ht="13" x14ac:dyDescent="0.2">
      <c r="B26" s="762"/>
      <c r="C26" s="749"/>
      <c r="D26" s="751"/>
      <c r="E26" s="20" t="s">
        <v>254</v>
      </c>
      <c r="F26" s="564">
        <f>'41～47頁'!E59</f>
        <v>5351</v>
      </c>
      <c r="G26" s="564">
        <f>'41～47頁'!F59</f>
        <v>1106</v>
      </c>
      <c r="H26" s="564">
        <f>'41～47頁'!G59</f>
        <v>612</v>
      </c>
      <c r="I26" s="564">
        <f>'41～47頁'!H59</f>
        <v>195</v>
      </c>
      <c r="J26" s="564">
        <f>'41～47頁'!I59</f>
        <v>261</v>
      </c>
      <c r="K26" s="564">
        <f>'41～47頁'!J59</f>
        <v>252</v>
      </c>
      <c r="L26" s="564">
        <f>'41～47頁'!K59</f>
        <v>673</v>
      </c>
      <c r="M26" s="564">
        <f>'41～47頁'!L59</f>
        <v>375</v>
      </c>
      <c r="N26" s="564">
        <f>'41～47頁'!M59</f>
        <v>353</v>
      </c>
      <c r="O26" s="564">
        <f>'41～47頁'!N59</f>
        <v>573</v>
      </c>
      <c r="P26" s="564">
        <f>'41～47頁'!O59</f>
        <v>1097</v>
      </c>
      <c r="Q26" s="564">
        <f>'41～47頁'!P59</f>
        <v>156</v>
      </c>
      <c r="R26" s="564">
        <f>'41～47頁'!Q59</f>
        <v>1076</v>
      </c>
      <c r="S26" s="564">
        <f>'41～47頁'!R59</f>
        <v>508</v>
      </c>
      <c r="T26" s="564">
        <f>'41～47頁'!S59</f>
        <v>281</v>
      </c>
      <c r="U26" s="564">
        <f>'41～47頁'!T59</f>
        <v>3582</v>
      </c>
      <c r="V26" s="564">
        <f>'41～47頁'!U59</f>
        <v>833</v>
      </c>
      <c r="W26" s="564">
        <f>'41～47頁'!V59</f>
        <v>366</v>
      </c>
      <c r="X26" s="564">
        <f>'41～47頁'!W59</f>
        <v>6174</v>
      </c>
      <c r="Y26" s="565">
        <f>SUM(F26:X26)</f>
        <v>23824</v>
      </c>
    </row>
    <row r="27" spans="2:25" ht="13" x14ac:dyDescent="0.2">
      <c r="B27" s="31"/>
      <c r="C27" s="33"/>
      <c r="D27" s="740" t="str">
        <f>$D$7</f>
        <v>R2年度</v>
      </c>
      <c r="E27" s="20" t="s">
        <v>253</v>
      </c>
      <c r="F27" s="564">
        <v>2662</v>
      </c>
      <c r="G27" s="564">
        <v>536</v>
      </c>
      <c r="H27" s="564">
        <v>559</v>
      </c>
      <c r="I27" s="564">
        <v>224</v>
      </c>
      <c r="J27" s="564">
        <v>194</v>
      </c>
      <c r="K27" s="564">
        <v>229</v>
      </c>
      <c r="L27" s="564">
        <v>393</v>
      </c>
      <c r="M27" s="564">
        <v>167</v>
      </c>
      <c r="N27" s="564">
        <v>161</v>
      </c>
      <c r="O27" s="564">
        <v>220</v>
      </c>
      <c r="P27" s="564">
        <v>812</v>
      </c>
      <c r="Q27" s="564">
        <v>158</v>
      </c>
      <c r="R27" s="564">
        <v>303</v>
      </c>
      <c r="S27" s="564">
        <v>306</v>
      </c>
      <c r="T27" s="564">
        <v>202</v>
      </c>
      <c r="U27" s="564">
        <v>2004</v>
      </c>
      <c r="V27" s="564">
        <v>157</v>
      </c>
      <c r="W27" s="564">
        <v>208</v>
      </c>
      <c r="X27" s="564">
        <v>2465</v>
      </c>
      <c r="Y27" s="565">
        <v>11960</v>
      </c>
    </row>
    <row r="28" spans="2:25" ht="13" x14ac:dyDescent="0.2">
      <c r="B28" s="31"/>
      <c r="C28" s="33"/>
      <c r="D28" s="741"/>
      <c r="E28" s="20" t="s">
        <v>254</v>
      </c>
      <c r="F28" s="564">
        <v>4933</v>
      </c>
      <c r="G28" s="564">
        <v>1065</v>
      </c>
      <c r="H28" s="564">
        <v>1026</v>
      </c>
      <c r="I28" s="564">
        <v>368</v>
      </c>
      <c r="J28" s="564">
        <v>354</v>
      </c>
      <c r="K28" s="564">
        <v>568</v>
      </c>
      <c r="L28" s="564">
        <v>859</v>
      </c>
      <c r="M28" s="564">
        <v>395</v>
      </c>
      <c r="N28" s="564">
        <v>443</v>
      </c>
      <c r="O28" s="564">
        <v>466</v>
      </c>
      <c r="P28" s="564">
        <v>1038</v>
      </c>
      <c r="Q28" s="564">
        <v>317</v>
      </c>
      <c r="R28" s="564">
        <v>492</v>
      </c>
      <c r="S28" s="564">
        <v>598</v>
      </c>
      <c r="T28" s="564">
        <v>355</v>
      </c>
      <c r="U28" s="564">
        <v>3343</v>
      </c>
      <c r="V28" s="564">
        <v>302</v>
      </c>
      <c r="W28" s="564">
        <v>393</v>
      </c>
      <c r="X28" s="564">
        <v>4292</v>
      </c>
      <c r="Y28" s="565">
        <v>21607</v>
      </c>
    </row>
    <row r="29" spans="2:25" ht="14.25" customHeight="1" x14ac:dyDescent="0.2">
      <c r="B29" s="31"/>
      <c r="C29" s="33"/>
      <c r="D29" s="742" t="s">
        <v>41</v>
      </c>
      <c r="E29" s="20" t="s">
        <v>253</v>
      </c>
      <c r="F29" s="387">
        <f>IF(F27=0,"- ",F25/F27*100)</f>
        <v>84.898572501878292</v>
      </c>
      <c r="G29" s="387">
        <f t="shared" ref="G29:Y30" si="8">IF(G27=0,"- ",G25/G27*100)</f>
        <v>95.149253731343293</v>
      </c>
      <c r="H29" s="387">
        <f t="shared" si="8"/>
        <v>60.286225402504471</v>
      </c>
      <c r="I29" s="387">
        <f t="shared" si="8"/>
        <v>48.214285714285715</v>
      </c>
      <c r="J29" s="387">
        <f t="shared" si="8"/>
        <v>43.814432989690722</v>
      </c>
      <c r="K29" s="387">
        <f t="shared" si="8"/>
        <v>43.231441048034938</v>
      </c>
      <c r="L29" s="387">
        <f t="shared" si="8"/>
        <v>48.091603053435115</v>
      </c>
      <c r="M29" s="387">
        <f t="shared" si="8"/>
        <v>95.209580838323348</v>
      </c>
      <c r="N29" s="387">
        <f t="shared" si="8"/>
        <v>98.136645962732914</v>
      </c>
      <c r="O29" s="387">
        <f t="shared" si="8"/>
        <v>95</v>
      </c>
      <c r="P29" s="387">
        <f t="shared" si="8"/>
        <v>32.758620689655174</v>
      </c>
      <c r="Q29" s="387">
        <f t="shared" si="8"/>
        <v>41.139240506329116</v>
      </c>
      <c r="R29" s="387">
        <f t="shared" si="8"/>
        <v>96.039603960396036</v>
      </c>
      <c r="S29" s="387">
        <f t="shared" si="8"/>
        <v>92.48366013071896</v>
      </c>
      <c r="T29" s="387">
        <f t="shared" si="8"/>
        <v>47.524752475247524</v>
      </c>
      <c r="U29" s="387">
        <f t="shared" si="8"/>
        <v>86.427145708582827</v>
      </c>
      <c r="V29" s="387">
        <f t="shared" si="8"/>
        <v>221.01910828025478</v>
      </c>
      <c r="W29" s="387">
        <f t="shared" si="8"/>
        <v>52.403846153846153</v>
      </c>
      <c r="X29" s="387">
        <f t="shared" si="8"/>
        <v>173.9553752535497</v>
      </c>
      <c r="Y29" s="388">
        <f t="shared" si="8"/>
        <v>96.914715719063551</v>
      </c>
    </row>
    <row r="30" spans="2:25" ht="13" x14ac:dyDescent="0.2">
      <c r="B30" s="31"/>
      <c r="C30" s="33"/>
      <c r="D30" s="745"/>
      <c r="E30" s="308" t="s">
        <v>254</v>
      </c>
      <c r="F30" s="389">
        <f>IF(F28=0,"- ",F26/F28*100)</f>
        <v>108.47354550983175</v>
      </c>
      <c r="G30" s="389">
        <f t="shared" si="8"/>
        <v>103.84976525821597</v>
      </c>
      <c r="H30" s="389">
        <f t="shared" si="8"/>
        <v>59.649122807017541</v>
      </c>
      <c r="I30" s="389">
        <f t="shared" si="8"/>
        <v>52.989130434782602</v>
      </c>
      <c r="J30" s="389">
        <f t="shared" si="8"/>
        <v>73.728813559322035</v>
      </c>
      <c r="K30" s="389">
        <f t="shared" si="8"/>
        <v>44.366197183098592</v>
      </c>
      <c r="L30" s="389">
        <f t="shared" si="8"/>
        <v>78.346915017462166</v>
      </c>
      <c r="M30" s="389">
        <f t="shared" si="8"/>
        <v>94.936708860759495</v>
      </c>
      <c r="N30" s="389">
        <f t="shared" si="8"/>
        <v>79.683972911963892</v>
      </c>
      <c r="O30" s="389">
        <f t="shared" si="8"/>
        <v>122.96137339055795</v>
      </c>
      <c r="P30" s="389">
        <f t="shared" si="8"/>
        <v>105.6840077071291</v>
      </c>
      <c r="Q30" s="389">
        <f t="shared" si="8"/>
        <v>49.211356466876971</v>
      </c>
      <c r="R30" s="389">
        <f t="shared" si="8"/>
        <v>218.69918699186991</v>
      </c>
      <c r="S30" s="389">
        <f t="shared" si="8"/>
        <v>84.949832775919731</v>
      </c>
      <c r="T30" s="389">
        <f t="shared" si="8"/>
        <v>79.154929577464785</v>
      </c>
      <c r="U30" s="389">
        <f t="shared" si="8"/>
        <v>107.14926712533652</v>
      </c>
      <c r="V30" s="389">
        <f t="shared" si="8"/>
        <v>275.82781456953643</v>
      </c>
      <c r="W30" s="389">
        <f t="shared" si="8"/>
        <v>93.129770992366417</v>
      </c>
      <c r="X30" s="389">
        <f t="shared" si="8"/>
        <v>143.84902143522834</v>
      </c>
      <c r="Y30" s="390">
        <f t="shared" si="8"/>
        <v>110.26056370620631</v>
      </c>
    </row>
    <row r="31" spans="2:25" ht="13.5" customHeight="1" x14ac:dyDescent="0.2">
      <c r="B31" s="31"/>
      <c r="C31" s="386"/>
      <c r="D31" s="740" t="s">
        <v>414</v>
      </c>
      <c r="E31" s="20" t="s">
        <v>253</v>
      </c>
      <c r="F31" s="560">
        <v>763258</v>
      </c>
      <c r="G31" s="560">
        <v>370926</v>
      </c>
      <c r="H31" s="560">
        <v>492363</v>
      </c>
      <c r="I31" s="560">
        <v>198295</v>
      </c>
      <c r="J31" s="560">
        <v>113333</v>
      </c>
      <c r="K31" s="560">
        <v>100928</v>
      </c>
      <c r="L31" s="560">
        <v>198570</v>
      </c>
      <c r="M31" s="560">
        <v>3909</v>
      </c>
      <c r="N31" s="560">
        <v>45662</v>
      </c>
      <c r="O31" s="560">
        <v>40790</v>
      </c>
      <c r="P31" s="560">
        <v>5864</v>
      </c>
      <c r="Q31" s="560">
        <v>9496</v>
      </c>
      <c r="R31" s="560">
        <v>18620</v>
      </c>
      <c r="S31" s="560">
        <v>6493</v>
      </c>
      <c r="T31" s="560">
        <v>6277</v>
      </c>
      <c r="U31" s="560">
        <v>73758</v>
      </c>
      <c r="V31" s="560">
        <v>12794</v>
      </c>
      <c r="W31" s="560">
        <v>44292</v>
      </c>
      <c r="X31" s="560">
        <v>133069</v>
      </c>
      <c r="Y31" s="561">
        <v>2638697</v>
      </c>
    </row>
    <row r="32" spans="2:25" ht="13" x14ac:dyDescent="0.2">
      <c r="B32" s="31"/>
      <c r="C32" s="33"/>
      <c r="D32" s="741"/>
      <c r="E32" s="20" t="s">
        <v>254</v>
      </c>
      <c r="F32" s="560">
        <v>1039353</v>
      </c>
      <c r="G32" s="560">
        <v>511110</v>
      </c>
      <c r="H32" s="560">
        <v>618750</v>
      </c>
      <c r="I32" s="560">
        <v>267810</v>
      </c>
      <c r="J32" s="560">
        <v>162245</v>
      </c>
      <c r="K32" s="560">
        <v>139511</v>
      </c>
      <c r="L32" s="560">
        <v>285883</v>
      </c>
      <c r="M32" s="560">
        <v>5619</v>
      </c>
      <c r="N32" s="560">
        <v>65444</v>
      </c>
      <c r="O32" s="560">
        <v>64543</v>
      </c>
      <c r="P32" s="560">
        <v>9003</v>
      </c>
      <c r="Q32" s="560">
        <v>14297</v>
      </c>
      <c r="R32" s="560">
        <v>30273</v>
      </c>
      <c r="S32" s="560">
        <v>10260</v>
      </c>
      <c r="T32" s="560">
        <v>9435</v>
      </c>
      <c r="U32" s="560">
        <v>109188</v>
      </c>
      <c r="V32" s="560">
        <v>19257</v>
      </c>
      <c r="W32" s="560">
        <v>69215</v>
      </c>
      <c r="X32" s="560">
        <v>190836</v>
      </c>
      <c r="Y32" s="561">
        <v>3622032</v>
      </c>
    </row>
    <row r="33" spans="2:25" ht="13.5" customHeight="1" x14ac:dyDescent="0.2">
      <c r="B33" s="31"/>
      <c r="C33" s="33"/>
      <c r="D33" s="742" t="s">
        <v>420</v>
      </c>
      <c r="E33" s="20" t="s">
        <v>253</v>
      </c>
      <c r="F33" s="387">
        <f>IF(F31=0,"- ",F25/F31*100)</f>
        <v>0.29609909100199405</v>
      </c>
      <c r="G33" s="387">
        <f t="shared" ref="G33:Y33" si="9">IF(G31=0,"- ",G25/G31*100)</f>
        <v>0.1374937319033985</v>
      </c>
      <c r="H33" s="387">
        <f t="shared" si="9"/>
        <v>6.8445435583096223E-2</v>
      </c>
      <c r="I33" s="387">
        <f t="shared" si="9"/>
        <v>5.4464308227640632E-2</v>
      </c>
      <c r="J33" s="387">
        <f t="shared" si="9"/>
        <v>7.5000220588884087E-2</v>
      </c>
      <c r="K33" s="387">
        <f t="shared" si="9"/>
        <v>9.8089727330374132E-2</v>
      </c>
      <c r="L33" s="387">
        <f t="shared" si="9"/>
        <v>9.5180540867200486E-2</v>
      </c>
      <c r="M33" s="387">
        <f t="shared" si="9"/>
        <v>4.067536454336147</v>
      </c>
      <c r="N33" s="387">
        <f t="shared" si="9"/>
        <v>0.34602076124567477</v>
      </c>
      <c r="O33" s="387">
        <f t="shared" si="9"/>
        <v>0.51238048541309145</v>
      </c>
      <c r="P33" s="387">
        <f t="shared" si="9"/>
        <v>4.5361527967257844</v>
      </c>
      <c r="Q33" s="387">
        <f t="shared" si="9"/>
        <v>0.68449873631002522</v>
      </c>
      <c r="R33" s="387">
        <f t="shared" si="9"/>
        <v>1.5628356605800215</v>
      </c>
      <c r="S33" s="387">
        <f t="shared" si="9"/>
        <v>4.3585399661173572</v>
      </c>
      <c r="T33" s="387">
        <f t="shared" si="9"/>
        <v>1.5293930221443364</v>
      </c>
      <c r="U33" s="387">
        <f t="shared" si="9"/>
        <v>2.3482198541175192</v>
      </c>
      <c r="V33" s="387">
        <f t="shared" si="9"/>
        <v>2.7122088478974518</v>
      </c>
      <c r="W33" s="387">
        <f t="shared" si="9"/>
        <v>0.24609410277250968</v>
      </c>
      <c r="X33" s="387">
        <f t="shared" si="9"/>
        <v>3.2223883849732093</v>
      </c>
      <c r="Y33" s="388">
        <f t="shared" si="9"/>
        <v>0.43926983658980173</v>
      </c>
    </row>
    <row r="34" spans="2:25" ht="13.5" customHeight="1" thickBot="1" x14ac:dyDescent="0.25">
      <c r="B34" s="31"/>
      <c r="C34" s="39"/>
      <c r="D34" s="743"/>
      <c r="E34" s="25" t="s">
        <v>254</v>
      </c>
      <c r="F34" s="391">
        <f>IF(F32=0,"- ",F26/F32*100)</f>
        <v>0.51483952035545189</v>
      </c>
      <c r="G34" s="391">
        <f t="shared" ref="G34:Y34" si="10">IF(G32=0,"- ",G26/G32*100)</f>
        <v>0.21639177476472773</v>
      </c>
      <c r="H34" s="391">
        <f t="shared" si="10"/>
        <v>9.8909090909090905E-2</v>
      </c>
      <c r="I34" s="391">
        <f t="shared" si="10"/>
        <v>7.2812815055449759E-2</v>
      </c>
      <c r="J34" s="391">
        <f t="shared" si="10"/>
        <v>0.16086782335357022</v>
      </c>
      <c r="K34" s="391">
        <f t="shared" si="10"/>
        <v>0.18063091799212966</v>
      </c>
      <c r="L34" s="391">
        <f t="shared" si="10"/>
        <v>0.23541098981051689</v>
      </c>
      <c r="M34" s="391">
        <f t="shared" si="10"/>
        <v>6.6737853710624666</v>
      </c>
      <c r="N34" s="391">
        <f t="shared" si="10"/>
        <v>0.53939245767373634</v>
      </c>
      <c r="O34" s="391">
        <f t="shared" si="10"/>
        <v>0.88778023953023577</v>
      </c>
      <c r="P34" s="391">
        <f t="shared" si="10"/>
        <v>12.184827279795623</v>
      </c>
      <c r="Q34" s="391">
        <f t="shared" si="10"/>
        <v>1.0911380009792264</v>
      </c>
      <c r="R34" s="391">
        <f t="shared" si="10"/>
        <v>3.5543223334324319</v>
      </c>
      <c r="S34" s="391">
        <f t="shared" si="10"/>
        <v>4.9512670565302148</v>
      </c>
      <c r="T34" s="391">
        <f t="shared" si="10"/>
        <v>2.978272390037096</v>
      </c>
      <c r="U34" s="391">
        <f t="shared" si="10"/>
        <v>3.2805802835476428</v>
      </c>
      <c r="V34" s="391">
        <f t="shared" si="10"/>
        <v>4.3256997455470731</v>
      </c>
      <c r="W34" s="391">
        <f t="shared" si="10"/>
        <v>0.52878711262009681</v>
      </c>
      <c r="X34" s="391">
        <f t="shared" si="10"/>
        <v>3.2352386342199586</v>
      </c>
      <c r="Y34" s="392">
        <f t="shared" si="10"/>
        <v>0.65775233349677753</v>
      </c>
    </row>
    <row r="35" spans="2:25" ht="13.5" customHeight="1" x14ac:dyDescent="0.2">
      <c r="B35" s="762"/>
      <c r="C35" s="746" t="s">
        <v>311</v>
      </c>
      <c r="D35" s="748"/>
      <c r="E35" s="367" t="s">
        <v>253</v>
      </c>
      <c r="F35" s="562">
        <f>'41～47頁'!E80</f>
        <v>732</v>
      </c>
      <c r="G35" s="562">
        <f>'41～47頁'!F80</f>
        <v>147</v>
      </c>
      <c r="H35" s="562">
        <f>'41～47頁'!G80</f>
        <v>158</v>
      </c>
      <c r="I35" s="562">
        <f>'41～47頁'!H80</f>
        <v>657</v>
      </c>
      <c r="J35" s="562">
        <f>'41～47頁'!I80</f>
        <v>568</v>
      </c>
      <c r="K35" s="562">
        <f>'41～47頁'!J80</f>
        <v>111</v>
      </c>
      <c r="L35" s="562">
        <f>'41～47頁'!K80</f>
        <v>264</v>
      </c>
      <c r="M35" s="562">
        <f>'41～47頁'!L80</f>
        <v>2</v>
      </c>
      <c r="N35" s="562">
        <f>'41～47頁'!M80</f>
        <v>78</v>
      </c>
      <c r="O35" s="562">
        <f>'41～47頁'!N80</f>
        <v>38</v>
      </c>
      <c r="P35" s="562">
        <f>'41～47頁'!O80</f>
        <v>68</v>
      </c>
      <c r="Q35" s="562">
        <f>'41～47頁'!P80</f>
        <v>27</v>
      </c>
      <c r="R35" s="562">
        <f>'41～47頁'!Q80</f>
        <v>223</v>
      </c>
      <c r="S35" s="562">
        <f>'41～47頁'!R80</f>
        <v>40</v>
      </c>
      <c r="T35" s="562">
        <f>'41～47頁'!S80</f>
        <v>78</v>
      </c>
      <c r="U35" s="562">
        <f>'41～47頁'!T80</f>
        <v>1383</v>
      </c>
      <c r="V35" s="562">
        <f>'41～47頁'!U80</f>
        <v>58</v>
      </c>
      <c r="W35" s="562">
        <f>'41～47頁'!V80</f>
        <v>685</v>
      </c>
      <c r="X35" s="562">
        <f>'41～47頁'!W80</f>
        <v>3571</v>
      </c>
      <c r="Y35" s="563">
        <f>SUM(F35:X35)</f>
        <v>8888</v>
      </c>
    </row>
    <row r="36" spans="2:25" ht="13" x14ac:dyDescent="0.2">
      <c r="B36" s="762"/>
      <c r="C36" s="749"/>
      <c r="D36" s="751"/>
      <c r="E36" s="20" t="s">
        <v>254</v>
      </c>
      <c r="F36" s="564">
        <f>'41～47頁'!E81</f>
        <v>1702</v>
      </c>
      <c r="G36" s="564">
        <f>'41～47頁'!F81</f>
        <v>244</v>
      </c>
      <c r="H36" s="564">
        <f>'41～47頁'!G81</f>
        <v>567</v>
      </c>
      <c r="I36" s="564">
        <f>'41～47頁'!H81</f>
        <v>6741</v>
      </c>
      <c r="J36" s="564">
        <f>'41～47頁'!I81</f>
        <v>4686</v>
      </c>
      <c r="K36" s="564">
        <f>'41～47頁'!J81</f>
        <v>742</v>
      </c>
      <c r="L36" s="564">
        <f>'41～47頁'!K81</f>
        <v>1115</v>
      </c>
      <c r="M36" s="564">
        <f>'41～47頁'!L81</f>
        <v>2</v>
      </c>
      <c r="N36" s="564">
        <f>'41～47頁'!M81</f>
        <v>379</v>
      </c>
      <c r="O36" s="564">
        <f>'41～47頁'!N81</f>
        <v>143</v>
      </c>
      <c r="P36" s="564">
        <f>'41～47頁'!O81</f>
        <v>262</v>
      </c>
      <c r="Q36" s="564">
        <f>'41～47頁'!P81</f>
        <v>148</v>
      </c>
      <c r="R36" s="564">
        <f>'41～47頁'!Q81</f>
        <v>1198</v>
      </c>
      <c r="S36" s="564">
        <f>'41～47頁'!R81</f>
        <v>139</v>
      </c>
      <c r="T36" s="564">
        <f>'41～47頁'!S81</f>
        <v>129</v>
      </c>
      <c r="U36" s="564">
        <f>'41～47頁'!T81</f>
        <v>4913</v>
      </c>
      <c r="V36" s="564">
        <f>'41～47頁'!U81</f>
        <v>221</v>
      </c>
      <c r="W36" s="564">
        <f>'41～47頁'!V81</f>
        <v>6198</v>
      </c>
      <c r="X36" s="564">
        <f>'41～47頁'!W81</f>
        <v>5253</v>
      </c>
      <c r="Y36" s="565">
        <f>SUM(F36:X36)</f>
        <v>34782</v>
      </c>
    </row>
    <row r="37" spans="2:25" ht="13" x14ac:dyDescent="0.2">
      <c r="B37" s="31"/>
      <c r="C37" s="33"/>
      <c r="D37" s="740" t="str">
        <f>$D$7</f>
        <v>R2年度</v>
      </c>
      <c r="E37" s="20" t="s">
        <v>253</v>
      </c>
      <c r="F37" s="564">
        <v>517</v>
      </c>
      <c r="G37" s="564">
        <v>57</v>
      </c>
      <c r="H37" s="564">
        <v>244</v>
      </c>
      <c r="I37" s="564">
        <v>854</v>
      </c>
      <c r="J37" s="564">
        <v>490</v>
      </c>
      <c r="K37" s="564">
        <v>111</v>
      </c>
      <c r="L37" s="564">
        <v>275</v>
      </c>
      <c r="M37" s="564">
        <v>26</v>
      </c>
      <c r="N37" s="564">
        <v>52</v>
      </c>
      <c r="O37" s="564">
        <v>66</v>
      </c>
      <c r="P37" s="564">
        <v>33</v>
      </c>
      <c r="Q37" s="564">
        <v>17</v>
      </c>
      <c r="R37" s="564">
        <v>196</v>
      </c>
      <c r="S37" s="564">
        <v>70</v>
      </c>
      <c r="T37" s="564">
        <v>109</v>
      </c>
      <c r="U37" s="564">
        <v>862</v>
      </c>
      <c r="V37" s="564">
        <v>35</v>
      </c>
      <c r="W37" s="564">
        <v>298</v>
      </c>
      <c r="X37" s="564">
        <v>1370</v>
      </c>
      <c r="Y37" s="565">
        <v>5682</v>
      </c>
    </row>
    <row r="38" spans="2:25" ht="13" x14ac:dyDescent="0.2">
      <c r="B38" s="31"/>
      <c r="C38" s="33"/>
      <c r="D38" s="741"/>
      <c r="E38" s="20" t="s">
        <v>254</v>
      </c>
      <c r="F38" s="564">
        <v>1399</v>
      </c>
      <c r="G38" s="564">
        <v>90</v>
      </c>
      <c r="H38" s="564">
        <v>869</v>
      </c>
      <c r="I38" s="564">
        <v>6530</v>
      </c>
      <c r="J38" s="564">
        <v>3164</v>
      </c>
      <c r="K38" s="564">
        <v>605</v>
      </c>
      <c r="L38" s="564">
        <v>1131</v>
      </c>
      <c r="M38" s="564">
        <v>51</v>
      </c>
      <c r="N38" s="564">
        <v>292</v>
      </c>
      <c r="O38" s="564">
        <v>243</v>
      </c>
      <c r="P38" s="564">
        <v>44</v>
      </c>
      <c r="Q38" s="564">
        <v>29</v>
      </c>
      <c r="R38" s="564">
        <v>1014</v>
      </c>
      <c r="S38" s="564">
        <v>190</v>
      </c>
      <c r="T38" s="564">
        <v>523</v>
      </c>
      <c r="U38" s="564">
        <v>2363</v>
      </c>
      <c r="V38" s="564">
        <v>157</v>
      </c>
      <c r="W38" s="564">
        <v>2221</v>
      </c>
      <c r="X38" s="564">
        <v>3914</v>
      </c>
      <c r="Y38" s="565">
        <v>24829</v>
      </c>
    </row>
    <row r="39" spans="2:25" ht="13" x14ac:dyDescent="0.2">
      <c r="B39" s="31"/>
      <c r="C39" s="33"/>
      <c r="D39" s="742" t="s">
        <v>41</v>
      </c>
      <c r="E39" s="20" t="s">
        <v>253</v>
      </c>
      <c r="F39" s="387">
        <f>IF(F37=0,"- ",F35/F37*100)</f>
        <v>141.58607350096713</v>
      </c>
      <c r="G39" s="387">
        <f t="shared" ref="G39:Y40" si="11">IF(G37=0,"- ",G35/G37*100)</f>
        <v>257.89473684210526</v>
      </c>
      <c r="H39" s="387">
        <f t="shared" si="11"/>
        <v>64.754098360655746</v>
      </c>
      <c r="I39" s="387">
        <f t="shared" si="11"/>
        <v>76.932084309133486</v>
      </c>
      <c r="J39" s="387">
        <f t="shared" si="11"/>
        <v>115.91836734693877</v>
      </c>
      <c r="K39" s="387">
        <f t="shared" si="11"/>
        <v>100</v>
      </c>
      <c r="L39" s="387">
        <f t="shared" si="11"/>
        <v>96</v>
      </c>
      <c r="M39" s="387">
        <f t="shared" si="11"/>
        <v>7.6923076923076925</v>
      </c>
      <c r="N39" s="387">
        <f t="shared" si="11"/>
        <v>150</v>
      </c>
      <c r="O39" s="387">
        <f t="shared" si="11"/>
        <v>57.575757575757578</v>
      </c>
      <c r="P39" s="387">
        <f t="shared" si="11"/>
        <v>206.06060606060606</v>
      </c>
      <c r="Q39" s="387">
        <f t="shared" si="11"/>
        <v>158.8235294117647</v>
      </c>
      <c r="R39" s="387">
        <f t="shared" si="11"/>
        <v>113.77551020408163</v>
      </c>
      <c r="S39" s="387">
        <f t="shared" si="11"/>
        <v>57.142857142857139</v>
      </c>
      <c r="T39" s="387">
        <f t="shared" si="11"/>
        <v>71.559633027522935</v>
      </c>
      <c r="U39" s="387">
        <f t="shared" si="11"/>
        <v>160.44083526682132</v>
      </c>
      <c r="V39" s="387">
        <f t="shared" si="11"/>
        <v>165.71428571428572</v>
      </c>
      <c r="W39" s="387">
        <f t="shared" si="11"/>
        <v>229.86577181208054</v>
      </c>
      <c r="X39" s="387">
        <f t="shared" si="11"/>
        <v>260.65693430656938</v>
      </c>
      <c r="Y39" s="388">
        <f t="shared" si="11"/>
        <v>156.42379443857797</v>
      </c>
    </row>
    <row r="40" spans="2:25" ht="13" x14ac:dyDescent="0.2">
      <c r="B40" s="31"/>
      <c r="C40" s="33"/>
      <c r="D40" s="745"/>
      <c r="E40" s="308" t="s">
        <v>254</v>
      </c>
      <c r="F40" s="389">
        <f>IF(F38=0,"- ",F36/F38*100)</f>
        <v>121.65832737669764</v>
      </c>
      <c r="G40" s="389">
        <f t="shared" si="11"/>
        <v>271.11111111111114</v>
      </c>
      <c r="H40" s="389">
        <f t="shared" si="11"/>
        <v>65.247410817031067</v>
      </c>
      <c r="I40" s="389">
        <f t="shared" si="11"/>
        <v>103.23124042879019</v>
      </c>
      <c r="J40" s="389">
        <f t="shared" si="11"/>
        <v>148.10366624525918</v>
      </c>
      <c r="K40" s="389">
        <f t="shared" si="11"/>
        <v>122.64462809917356</v>
      </c>
      <c r="L40" s="389">
        <f t="shared" si="11"/>
        <v>98.585322723253753</v>
      </c>
      <c r="M40" s="389">
        <f t="shared" si="11"/>
        <v>3.9215686274509802</v>
      </c>
      <c r="N40" s="389">
        <f t="shared" si="11"/>
        <v>129.79452054794521</v>
      </c>
      <c r="O40" s="389">
        <f t="shared" si="11"/>
        <v>58.847736625514401</v>
      </c>
      <c r="P40" s="389">
        <f t="shared" si="11"/>
        <v>595.45454545454538</v>
      </c>
      <c r="Q40" s="389">
        <f t="shared" si="11"/>
        <v>510.34482758620692</v>
      </c>
      <c r="R40" s="389">
        <f t="shared" si="11"/>
        <v>118.14595660749507</v>
      </c>
      <c r="S40" s="389">
        <f t="shared" si="11"/>
        <v>73.15789473684211</v>
      </c>
      <c r="T40" s="389">
        <f t="shared" si="11"/>
        <v>24.665391969407267</v>
      </c>
      <c r="U40" s="389">
        <f t="shared" si="11"/>
        <v>207.91366906474821</v>
      </c>
      <c r="V40" s="389">
        <f t="shared" si="11"/>
        <v>140.76433121019107</v>
      </c>
      <c r="W40" s="389">
        <f t="shared" si="11"/>
        <v>279.06348491670417</v>
      </c>
      <c r="X40" s="389">
        <f t="shared" si="11"/>
        <v>134.21052631578948</v>
      </c>
      <c r="Y40" s="390">
        <f t="shared" si="11"/>
        <v>140.08618953642917</v>
      </c>
    </row>
    <row r="41" spans="2:25" ht="13.5" customHeight="1" x14ac:dyDescent="0.2">
      <c r="B41" s="31"/>
      <c r="C41" s="386"/>
      <c r="D41" s="740" t="s">
        <v>414</v>
      </c>
      <c r="E41" s="20" t="s">
        <v>253</v>
      </c>
      <c r="F41" s="560">
        <v>139720</v>
      </c>
      <c r="G41" s="560">
        <v>57585</v>
      </c>
      <c r="H41" s="560">
        <v>52737</v>
      </c>
      <c r="I41" s="560">
        <v>65043</v>
      </c>
      <c r="J41" s="560">
        <v>36369</v>
      </c>
      <c r="K41" s="560">
        <v>17413</v>
      </c>
      <c r="L41" s="560">
        <v>46527</v>
      </c>
      <c r="M41" s="560">
        <v>390</v>
      </c>
      <c r="N41" s="560">
        <v>5035</v>
      </c>
      <c r="O41" s="560">
        <v>3671</v>
      </c>
      <c r="P41" s="560">
        <v>1074</v>
      </c>
      <c r="Q41" s="560">
        <v>1870</v>
      </c>
      <c r="R41" s="560">
        <v>7832</v>
      </c>
      <c r="S41" s="560">
        <v>2714</v>
      </c>
      <c r="T41" s="560">
        <v>4568</v>
      </c>
      <c r="U41" s="560">
        <v>29334</v>
      </c>
      <c r="V41" s="560">
        <v>3383</v>
      </c>
      <c r="W41" s="560">
        <v>37825</v>
      </c>
      <c r="X41" s="560">
        <v>37724</v>
      </c>
      <c r="Y41" s="561">
        <v>550814</v>
      </c>
    </row>
    <row r="42" spans="2:25" ht="13" x14ac:dyDescent="0.2">
      <c r="B42" s="31"/>
      <c r="C42" s="33"/>
      <c r="D42" s="741"/>
      <c r="E42" s="20" t="s">
        <v>254</v>
      </c>
      <c r="F42" s="560">
        <v>210865</v>
      </c>
      <c r="G42" s="560">
        <v>83772</v>
      </c>
      <c r="H42" s="560">
        <v>75881</v>
      </c>
      <c r="I42" s="560">
        <v>129635</v>
      </c>
      <c r="J42" s="560">
        <v>77770</v>
      </c>
      <c r="K42" s="560">
        <v>28969</v>
      </c>
      <c r="L42" s="560">
        <v>66566</v>
      </c>
      <c r="M42" s="560">
        <v>801</v>
      </c>
      <c r="N42" s="560">
        <v>10370</v>
      </c>
      <c r="O42" s="560">
        <v>6373</v>
      </c>
      <c r="P42" s="560">
        <v>1482</v>
      </c>
      <c r="Q42" s="560">
        <v>3723</v>
      </c>
      <c r="R42" s="560">
        <v>18256</v>
      </c>
      <c r="S42" s="560">
        <v>4919</v>
      </c>
      <c r="T42" s="560">
        <v>7204</v>
      </c>
      <c r="U42" s="560">
        <v>59831</v>
      </c>
      <c r="V42" s="560">
        <v>8600</v>
      </c>
      <c r="W42" s="560">
        <v>129413</v>
      </c>
      <c r="X42" s="560">
        <v>81419</v>
      </c>
      <c r="Y42" s="561">
        <v>1005849</v>
      </c>
    </row>
    <row r="43" spans="2:25" ht="13.5" customHeight="1" x14ac:dyDescent="0.2">
      <c r="B43" s="31"/>
      <c r="C43" s="33"/>
      <c r="D43" s="742" t="s">
        <v>420</v>
      </c>
      <c r="E43" s="20" t="s">
        <v>253</v>
      </c>
      <c r="F43" s="387">
        <f>IF(F41=0,"- ",F35/F41*100)</f>
        <v>0.52390495276266824</v>
      </c>
      <c r="G43" s="387">
        <f t="shared" ref="G43:Y43" si="12">IF(G41=0,"- ",G35/G41*100)</f>
        <v>0.25527481114873662</v>
      </c>
      <c r="H43" s="387">
        <f t="shared" si="12"/>
        <v>0.29959990139750081</v>
      </c>
      <c r="I43" s="387">
        <f t="shared" si="12"/>
        <v>1.0101010101010102</v>
      </c>
      <c r="J43" s="387">
        <f t="shared" si="12"/>
        <v>1.5617696389782507</v>
      </c>
      <c r="K43" s="387">
        <f t="shared" si="12"/>
        <v>0.63745477516797799</v>
      </c>
      <c r="L43" s="387">
        <f t="shared" si="12"/>
        <v>0.56741247017860597</v>
      </c>
      <c r="M43" s="387">
        <f t="shared" si="12"/>
        <v>0.51282051282051277</v>
      </c>
      <c r="N43" s="387">
        <f t="shared" si="12"/>
        <v>1.5491559086395232</v>
      </c>
      <c r="O43" s="387">
        <f t="shared" si="12"/>
        <v>1.0351402887496595</v>
      </c>
      <c r="P43" s="387">
        <f t="shared" si="12"/>
        <v>6.3314711359404097</v>
      </c>
      <c r="Q43" s="387">
        <f t="shared" si="12"/>
        <v>1.4438502673796791</v>
      </c>
      <c r="R43" s="387">
        <f t="shared" si="12"/>
        <v>2.8472931562819204</v>
      </c>
      <c r="S43" s="387">
        <f t="shared" si="12"/>
        <v>1.4738393515106853</v>
      </c>
      <c r="T43" s="387">
        <f t="shared" si="12"/>
        <v>1.7075306479859893</v>
      </c>
      <c r="U43" s="387">
        <f t="shared" si="12"/>
        <v>4.7146655757823686</v>
      </c>
      <c r="V43" s="387">
        <f t="shared" si="12"/>
        <v>1.7144546260715341</v>
      </c>
      <c r="W43" s="387">
        <f t="shared" si="12"/>
        <v>1.8109715796430934</v>
      </c>
      <c r="X43" s="387">
        <f t="shared" si="12"/>
        <v>9.4661223624217996</v>
      </c>
      <c r="Y43" s="388">
        <f t="shared" si="12"/>
        <v>1.6136118544554059</v>
      </c>
    </row>
    <row r="44" spans="2:25" ht="13.5" customHeight="1" thickBot="1" x14ac:dyDescent="0.25">
      <c r="B44" s="31"/>
      <c r="C44" s="39"/>
      <c r="D44" s="743"/>
      <c r="E44" s="25" t="s">
        <v>254</v>
      </c>
      <c r="F44" s="391">
        <f>IF(F42=0,"- ",F36/F42*100)</f>
        <v>0.80715149503236672</v>
      </c>
      <c r="G44" s="391">
        <f t="shared" ref="G44:Y44" si="13">IF(G42=0,"- ",G36/G42*100)</f>
        <v>0.29126677171369908</v>
      </c>
      <c r="H44" s="391">
        <f t="shared" si="13"/>
        <v>0.74722262489951374</v>
      </c>
      <c r="I44" s="391">
        <f t="shared" si="13"/>
        <v>5.1999845720677289</v>
      </c>
      <c r="J44" s="391">
        <f t="shared" si="13"/>
        <v>6.0254596888260261</v>
      </c>
      <c r="K44" s="391">
        <f t="shared" si="13"/>
        <v>2.5613586937761053</v>
      </c>
      <c r="L44" s="391">
        <f t="shared" si="13"/>
        <v>1.6750292942342937</v>
      </c>
      <c r="M44" s="391">
        <f t="shared" si="13"/>
        <v>0.24968789013732834</v>
      </c>
      <c r="N44" s="391">
        <f t="shared" si="13"/>
        <v>3.6547733847637418</v>
      </c>
      <c r="O44" s="391">
        <f t="shared" si="13"/>
        <v>2.2438412050839478</v>
      </c>
      <c r="P44" s="391">
        <f t="shared" si="13"/>
        <v>17.678812415654519</v>
      </c>
      <c r="Q44" s="391">
        <f t="shared" si="13"/>
        <v>3.9752887456352402</v>
      </c>
      <c r="R44" s="391">
        <f t="shared" si="13"/>
        <v>6.5622261174408418</v>
      </c>
      <c r="S44" s="391">
        <f t="shared" si="13"/>
        <v>2.8257775970725754</v>
      </c>
      <c r="T44" s="391">
        <f t="shared" si="13"/>
        <v>1.7906718489727931</v>
      </c>
      <c r="U44" s="391">
        <f t="shared" si="13"/>
        <v>8.2114622854373156</v>
      </c>
      <c r="V44" s="391">
        <f t="shared" si="13"/>
        <v>2.5697674418604652</v>
      </c>
      <c r="W44" s="391">
        <f t="shared" si="13"/>
        <v>4.7893179201471261</v>
      </c>
      <c r="X44" s="391">
        <f t="shared" si="13"/>
        <v>6.451811002345889</v>
      </c>
      <c r="Y44" s="392">
        <f t="shared" si="13"/>
        <v>3.4579743082709231</v>
      </c>
    </row>
    <row r="45" spans="2:25" ht="13.5" customHeight="1" x14ac:dyDescent="0.2">
      <c r="B45" s="762"/>
      <c r="C45" s="746" t="s">
        <v>421</v>
      </c>
      <c r="D45" s="748"/>
      <c r="E45" s="367" t="s">
        <v>253</v>
      </c>
      <c r="F45" s="562">
        <f>'41～47頁'!E122</f>
        <v>415</v>
      </c>
      <c r="G45" s="562">
        <f>'41～47頁'!F122</f>
        <v>43</v>
      </c>
      <c r="H45" s="562">
        <f>'41～47頁'!G122</f>
        <v>30</v>
      </c>
      <c r="I45" s="562">
        <f>'41～47頁'!H122</f>
        <v>14</v>
      </c>
      <c r="J45" s="562">
        <f>'41～47頁'!I122</f>
        <v>20</v>
      </c>
      <c r="K45" s="562">
        <f>'41～47頁'!J122</f>
        <v>3</v>
      </c>
      <c r="L45" s="562">
        <f>'41～47頁'!K122</f>
        <v>17</v>
      </c>
      <c r="M45" s="562">
        <f>'41～47頁'!L122</f>
        <v>4</v>
      </c>
      <c r="N45" s="562">
        <f>'41～47頁'!M122</f>
        <v>1</v>
      </c>
      <c r="O45" s="562">
        <f>'41～47頁'!N122</f>
        <v>55</v>
      </c>
      <c r="P45" s="562">
        <f>'41～47頁'!O122</f>
        <v>23</v>
      </c>
      <c r="Q45" s="562">
        <f>'41～47頁'!P122</f>
        <v>16</v>
      </c>
      <c r="R45" s="562">
        <f>'41～47頁'!Q122</f>
        <v>13</v>
      </c>
      <c r="S45" s="562">
        <f>'41～47頁'!R122</f>
        <v>35</v>
      </c>
      <c r="T45" s="562">
        <f>'41～47頁'!S122</f>
        <v>9</v>
      </c>
      <c r="U45" s="562">
        <f>'41～47頁'!T122</f>
        <v>100</v>
      </c>
      <c r="V45" s="562">
        <f>'41～47頁'!U122</f>
        <v>1</v>
      </c>
      <c r="W45" s="562">
        <f>'41～47頁'!V122</f>
        <v>13</v>
      </c>
      <c r="X45" s="562">
        <f>'41～47頁'!W122</f>
        <v>482</v>
      </c>
      <c r="Y45" s="563">
        <f>SUM(F45:X45)</f>
        <v>1294</v>
      </c>
    </row>
    <row r="46" spans="2:25" ht="13" x14ac:dyDescent="0.2">
      <c r="B46" s="762"/>
      <c r="C46" s="749"/>
      <c r="D46" s="751"/>
      <c r="E46" s="20" t="s">
        <v>254</v>
      </c>
      <c r="F46" s="564">
        <f>'41～47頁'!E123</f>
        <v>779</v>
      </c>
      <c r="G46" s="564">
        <f>'41～47頁'!F123</f>
        <v>51</v>
      </c>
      <c r="H46" s="564">
        <f>'41～47頁'!G123</f>
        <v>35</v>
      </c>
      <c r="I46" s="564">
        <f>'41～47頁'!H123</f>
        <v>40</v>
      </c>
      <c r="J46" s="564">
        <f>'41～47頁'!I123</f>
        <v>20</v>
      </c>
      <c r="K46" s="564">
        <f>'41～47頁'!J123</f>
        <v>5</v>
      </c>
      <c r="L46" s="564">
        <f>'41～47頁'!K123</f>
        <v>17</v>
      </c>
      <c r="M46" s="564">
        <f>'41～47頁'!L123</f>
        <v>4</v>
      </c>
      <c r="N46" s="564">
        <f>'41～47頁'!M123</f>
        <v>1</v>
      </c>
      <c r="O46" s="564">
        <f>'41～47頁'!N123</f>
        <v>493</v>
      </c>
      <c r="P46" s="564">
        <f>'41～47頁'!O123</f>
        <v>31</v>
      </c>
      <c r="Q46" s="564">
        <f>'41～47頁'!P123</f>
        <v>26</v>
      </c>
      <c r="R46" s="564">
        <f>'41～47頁'!Q123</f>
        <v>17</v>
      </c>
      <c r="S46" s="564">
        <f>'41～47頁'!R123</f>
        <v>265</v>
      </c>
      <c r="T46" s="564">
        <f>'41～47頁'!S123</f>
        <v>10</v>
      </c>
      <c r="U46" s="564">
        <f>'41～47頁'!T123</f>
        <v>120</v>
      </c>
      <c r="V46" s="564">
        <f>'41～47頁'!U123</f>
        <v>1</v>
      </c>
      <c r="W46" s="564">
        <f>'41～47頁'!V123</f>
        <v>18</v>
      </c>
      <c r="X46" s="564">
        <f>'41～47頁'!W123</f>
        <v>867</v>
      </c>
      <c r="Y46" s="565">
        <f>SUM(F46:X46)</f>
        <v>2800</v>
      </c>
    </row>
    <row r="47" spans="2:25" ht="13" x14ac:dyDescent="0.2">
      <c r="B47" s="31"/>
      <c r="C47" s="33"/>
      <c r="D47" s="740" t="str">
        <f>$D$7</f>
        <v>R2年度</v>
      </c>
      <c r="E47" s="20" t="s">
        <v>253</v>
      </c>
      <c r="F47" s="564">
        <v>276</v>
      </c>
      <c r="G47" s="564">
        <v>40</v>
      </c>
      <c r="H47" s="564">
        <v>69</v>
      </c>
      <c r="I47" s="564">
        <v>32</v>
      </c>
      <c r="J47" s="564">
        <v>15</v>
      </c>
      <c r="K47" s="564">
        <v>2</v>
      </c>
      <c r="L47" s="564">
        <v>12</v>
      </c>
      <c r="M47" s="564">
        <v>11</v>
      </c>
      <c r="N47" s="564">
        <v>3</v>
      </c>
      <c r="O47" s="564">
        <v>22</v>
      </c>
      <c r="P47" s="564">
        <v>44</v>
      </c>
      <c r="Q47" s="564">
        <v>30</v>
      </c>
      <c r="R47" s="564">
        <v>14</v>
      </c>
      <c r="S47" s="564">
        <v>24</v>
      </c>
      <c r="T47" s="564">
        <v>14</v>
      </c>
      <c r="U47" s="564">
        <v>107</v>
      </c>
      <c r="V47" s="564">
        <v>9</v>
      </c>
      <c r="W47" s="564">
        <v>13</v>
      </c>
      <c r="X47" s="564">
        <v>216</v>
      </c>
      <c r="Y47" s="565">
        <v>953</v>
      </c>
    </row>
    <row r="48" spans="2:25" ht="13" x14ac:dyDescent="0.2">
      <c r="B48" s="31"/>
      <c r="C48" s="33"/>
      <c r="D48" s="741"/>
      <c r="E48" s="20" t="s">
        <v>254</v>
      </c>
      <c r="F48" s="564">
        <v>422</v>
      </c>
      <c r="G48" s="564">
        <v>40</v>
      </c>
      <c r="H48" s="564">
        <v>90</v>
      </c>
      <c r="I48" s="564">
        <v>37</v>
      </c>
      <c r="J48" s="564">
        <v>18</v>
      </c>
      <c r="K48" s="564">
        <v>2</v>
      </c>
      <c r="L48" s="564">
        <v>12</v>
      </c>
      <c r="M48" s="564">
        <v>43</v>
      </c>
      <c r="N48" s="564">
        <v>4</v>
      </c>
      <c r="O48" s="564">
        <v>212</v>
      </c>
      <c r="P48" s="564">
        <v>363</v>
      </c>
      <c r="Q48" s="564">
        <v>38</v>
      </c>
      <c r="R48" s="564">
        <v>20</v>
      </c>
      <c r="S48" s="564">
        <v>24</v>
      </c>
      <c r="T48" s="564">
        <v>125</v>
      </c>
      <c r="U48" s="564">
        <v>127</v>
      </c>
      <c r="V48" s="564">
        <v>9</v>
      </c>
      <c r="W48" s="564">
        <v>13</v>
      </c>
      <c r="X48" s="564">
        <v>292</v>
      </c>
      <c r="Y48" s="565">
        <v>1891</v>
      </c>
    </row>
    <row r="49" spans="2:25" ht="13" x14ac:dyDescent="0.2">
      <c r="B49" s="31"/>
      <c r="C49" s="33"/>
      <c r="D49" s="742" t="s">
        <v>41</v>
      </c>
      <c r="E49" s="20" t="s">
        <v>253</v>
      </c>
      <c r="F49" s="387">
        <f>IF(F47=0,"- ",F45/F47*100)</f>
        <v>150.36231884057972</v>
      </c>
      <c r="G49" s="387">
        <f t="shared" ref="G49:Y50" si="14">IF(G47=0,"- ",G45/G47*100)</f>
        <v>107.5</v>
      </c>
      <c r="H49" s="387">
        <f t="shared" si="14"/>
        <v>43.478260869565219</v>
      </c>
      <c r="I49" s="387">
        <f t="shared" si="14"/>
        <v>43.75</v>
      </c>
      <c r="J49" s="387">
        <f t="shared" si="14"/>
        <v>133.33333333333331</v>
      </c>
      <c r="K49" s="387">
        <f t="shared" si="14"/>
        <v>150</v>
      </c>
      <c r="L49" s="387">
        <f t="shared" si="14"/>
        <v>141.66666666666669</v>
      </c>
      <c r="M49" s="387">
        <f t="shared" si="14"/>
        <v>36.363636363636367</v>
      </c>
      <c r="N49" s="387">
        <f t="shared" si="14"/>
        <v>33.333333333333329</v>
      </c>
      <c r="O49" s="387">
        <f t="shared" si="14"/>
        <v>250</v>
      </c>
      <c r="P49" s="387">
        <f t="shared" si="14"/>
        <v>52.272727272727273</v>
      </c>
      <c r="Q49" s="387">
        <f t="shared" si="14"/>
        <v>53.333333333333336</v>
      </c>
      <c r="R49" s="387">
        <f t="shared" si="14"/>
        <v>92.857142857142861</v>
      </c>
      <c r="S49" s="387">
        <f t="shared" si="14"/>
        <v>145.83333333333331</v>
      </c>
      <c r="T49" s="387">
        <f t="shared" si="14"/>
        <v>64.285714285714292</v>
      </c>
      <c r="U49" s="387">
        <f t="shared" si="14"/>
        <v>93.45794392523365</v>
      </c>
      <c r="V49" s="387">
        <f t="shared" si="14"/>
        <v>11.111111111111111</v>
      </c>
      <c r="W49" s="387">
        <f t="shared" si="14"/>
        <v>100</v>
      </c>
      <c r="X49" s="387">
        <f t="shared" si="14"/>
        <v>223.14814814814815</v>
      </c>
      <c r="Y49" s="388">
        <f t="shared" si="14"/>
        <v>135.78174186778594</v>
      </c>
    </row>
    <row r="50" spans="2:25" ht="13" x14ac:dyDescent="0.2">
      <c r="B50" s="31"/>
      <c r="C50" s="33"/>
      <c r="D50" s="745"/>
      <c r="E50" s="308" t="s">
        <v>254</v>
      </c>
      <c r="F50" s="389">
        <f>IF(F48=0,"- ",F46/F48*100)</f>
        <v>184.59715639810426</v>
      </c>
      <c r="G50" s="389">
        <f t="shared" si="14"/>
        <v>127.49999999999999</v>
      </c>
      <c r="H50" s="389">
        <f t="shared" si="14"/>
        <v>38.888888888888893</v>
      </c>
      <c r="I50" s="389">
        <f t="shared" si="14"/>
        <v>108.10810810810811</v>
      </c>
      <c r="J50" s="389">
        <f t="shared" si="14"/>
        <v>111.11111111111111</v>
      </c>
      <c r="K50" s="389">
        <f t="shared" si="14"/>
        <v>250</v>
      </c>
      <c r="L50" s="389">
        <f t="shared" si="14"/>
        <v>141.66666666666669</v>
      </c>
      <c r="M50" s="389">
        <f t="shared" si="14"/>
        <v>9.3023255813953494</v>
      </c>
      <c r="N50" s="389">
        <f t="shared" si="14"/>
        <v>25</v>
      </c>
      <c r="O50" s="389">
        <f t="shared" si="14"/>
        <v>232.54716981132074</v>
      </c>
      <c r="P50" s="389">
        <f t="shared" si="14"/>
        <v>8.5399449035812669</v>
      </c>
      <c r="Q50" s="389">
        <f t="shared" si="14"/>
        <v>68.421052631578945</v>
      </c>
      <c r="R50" s="389">
        <f t="shared" si="14"/>
        <v>85</v>
      </c>
      <c r="S50" s="389">
        <f t="shared" si="14"/>
        <v>1104.1666666666665</v>
      </c>
      <c r="T50" s="389">
        <f t="shared" si="14"/>
        <v>8</v>
      </c>
      <c r="U50" s="389">
        <f t="shared" si="14"/>
        <v>94.488188976377955</v>
      </c>
      <c r="V50" s="389">
        <f t="shared" si="14"/>
        <v>11.111111111111111</v>
      </c>
      <c r="W50" s="389">
        <f t="shared" si="14"/>
        <v>138.46153846153845</v>
      </c>
      <c r="X50" s="389">
        <f t="shared" si="14"/>
        <v>296.91780821917808</v>
      </c>
      <c r="Y50" s="390">
        <f t="shared" si="14"/>
        <v>148.06980433632998</v>
      </c>
    </row>
    <row r="51" spans="2:25" ht="13.5" customHeight="1" x14ac:dyDescent="0.2">
      <c r="B51" s="31"/>
      <c r="C51" s="386"/>
      <c r="D51" s="740" t="s">
        <v>414</v>
      </c>
      <c r="E51" s="20" t="s">
        <v>253</v>
      </c>
      <c r="F51" s="560">
        <v>219327</v>
      </c>
      <c r="G51" s="560">
        <v>87694</v>
      </c>
      <c r="H51" s="560">
        <v>215443</v>
      </c>
      <c r="I51" s="560">
        <v>60128</v>
      </c>
      <c r="J51" s="560">
        <v>28391</v>
      </c>
      <c r="K51" s="560">
        <v>26192</v>
      </c>
      <c r="L51" s="560">
        <v>31312</v>
      </c>
      <c r="M51" s="560">
        <v>239</v>
      </c>
      <c r="N51" s="560">
        <v>6730</v>
      </c>
      <c r="O51" s="560">
        <v>1476</v>
      </c>
      <c r="P51" s="560">
        <v>460</v>
      </c>
      <c r="Q51" s="560">
        <v>1749</v>
      </c>
      <c r="R51" s="560">
        <v>1612</v>
      </c>
      <c r="S51" s="560">
        <v>1084</v>
      </c>
      <c r="T51" s="560">
        <v>799</v>
      </c>
      <c r="U51" s="560">
        <v>10303</v>
      </c>
      <c r="V51" s="560">
        <v>1257</v>
      </c>
      <c r="W51" s="560">
        <v>4661</v>
      </c>
      <c r="X51" s="560">
        <v>62033</v>
      </c>
      <c r="Y51" s="561">
        <v>760890</v>
      </c>
    </row>
    <row r="52" spans="2:25" ht="13" x14ac:dyDescent="0.2">
      <c r="B52" s="31"/>
      <c r="C52" s="33"/>
      <c r="D52" s="741"/>
      <c r="E52" s="20" t="s">
        <v>254</v>
      </c>
      <c r="F52" s="560">
        <v>238820</v>
      </c>
      <c r="G52" s="560">
        <v>95712</v>
      </c>
      <c r="H52" s="560">
        <v>226404</v>
      </c>
      <c r="I52" s="560">
        <v>65328</v>
      </c>
      <c r="J52" s="560">
        <v>30722</v>
      </c>
      <c r="K52" s="560">
        <v>27457</v>
      </c>
      <c r="L52" s="560">
        <v>33658</v>
      </c>
      <c r="M52" s="560">
        <v>271</v>
      </c>
      <c r="N52" s="560">
        <v>7499</v>
      </c>
      <c r="O52" s="560">
        <v>1684</v>
      </c>
      <c r="P52" s="560">
        <v>490</v>
      </c>
      <c r="Q52" s="560">
        <v>2069</v>
      </c>
      <c r="R52" s="560">
        <v>1893</v>
      </c>
      <c r="S52" s="560">
        <v>1962</v>
      </c>
      <c r="T52" s="560">
        <v>1158</v>
      </c>
      <c r="U52" s="560">
        <v>11626</v>
      </c>
      <c r="V52" s="560">
        <v>1417</v>
      </c>
      <c r="W52" s="560">
        <v>5216</v>
      </c>
      <c r="X52" s="560">
        <v>66671</v>
      </c>
      <c r="Y52" s="561">
        <v>820057</v>
      </c>
    </row>
    <row r="53" spans="2:25" ht="13.5" customHeight="1" x14ac:dyDescent="0.2">
      <c r="B53" s="31"/>
      <c r="C53" s="33"/>
      <c r="D53" s="742" t="s">
        <v>420</v>
      </c>
      <c r="E53" s="20" t="s">
        <v>253</v>
      </c>
      <c r="F53" s="387">
        <f>IF(F51=0,"- ",F45/F51*100)</f>
        <v>0.18921519010427354</v>
      </c>
      <c r="G53" s="387">
        <f t="shared" ref="G53:Y53" si="15">IF(G51=0,"- ",G45/G51*100)</f>
        <v>4.9034141446393141E-2</v>
      </c>
      <c r="H53" s="387">
        <f t="shared" si="15"/>
        <v>1.3924796814006489E-2</v>
      </c>
      <c r="I53" s="387">
        <f t="shared" si="15"/>
        <v>2.3283661522086215E-2</v>
      </c>
      <c r="J53" s="387">
        <f t="shared" si="15"/>
        <v>7.0444859286393574E-2</v>
      </c>
      <c r="K53" s="387">
        <f t="shared" si="15"/>
        <v>1.1453879047037263E-2</v>
      </c>
      <c r="L53" s="387">
        <f t="shared" si="15"/>
        <v>5.4292284108329071E-2</v>
      </c>
      <c r="M53" s="387">
        <f t="shared" si="15"/>
        <v>1.6736401673640167</v>
      </c>
      <c r="N53" s="387">
        <f t="shared" si="15"/>
        <v>1.4858841010401188E-2</v>
      </c>
      <c r="O53" s="387">
        <f t="shared" si="15"/>
        <v>3.7262872628726287</v>
      </c>
      <c r="P53" s="387">
        <f t="shared" si="15"/>
        <v>5</v>
      </c>
      <c r="Q53" s="387">
        <f t="shared" si="15"/>
        <v>0.91480846197827326</v>
      </c>
      <c r="R53" s="387">
        <f t="shared" si="15"/>
        <v>0.80645161290322576</v>
      </c>
      <c r="S53" s="387">
        <f t="shared" si="15"/>
        <v>3.2287822878228782</v>
      </c>
      <c r="T53" s="387">
        <f t="shared" si="15"/>
        <v>1.1264080100125156</v>
      </c>
      <c r="U53" s="387">
        <f t="shared" si="15"/>
        <v>0.97059108997379406</v>
      </c>
      <c r="V53" s="387">
        <f t="shared" si="15"/>
        <v>7.9554494828957836E-2</v>
      </c>
      <c r="W53" s="387">
        <f t="shared" si="15"/>
        <v>0.27891010512765502</v>
      </c>
      <c r="X53" s="387">
        <f t="shared" si="15"/>
        <v>0.77700578724227432</v>
      </c>
      <c r="Y53" s="388">
        <f t="shared" si="15"/>
        <v>0.17006400399532126</v>
      </c>
    </row>
    <row r="54" spans="2:25" ht="13.5" customHeight="1" thickBot="1" x14ac:dyDescent="0.25">
      <c r="B54" s="31"/>
      <c r="C54" s="39"/>
      <c r="D54" s="743"/>
      <c r="E54" s="25" t="s">
        <v>254</v>
      </c>
      <c r="F54" s="391">
        <f>IF(F52=0,"- ",F46/F52*100)</f>
        <v>0.32618708650866757</v>
      </c>
      <c r="G54" s="391">
        <f t="shared" ref="G54:Y54" si="16">IF(G52=0,"- ",G46/G52*100)</f>
        <v>5.3284854563691073E-2</v>
      </c>
      <c r="H54" s="391">
        <f t="shared" si="16"/>
        <v>1.5459090828783944E-2</v>
      </c>
      <c r="I54" s="391">
        <f t="shared" si="16"/>
        <v>6.1229488121479304E-2</v>
      </c>
      <c r="J54" s="391">
        <f t="shared" si="16"/>
        <v>6.5099928390078776E-2</v>
      </c>
      <c r="K54" s="391">
        <f t="shared" si="16"/>
        <v>1.8210292457296866E-2</v>
      </c>
      <c r="L54" s="391">
        <f t="shared" si="16"/>
        <v>5.0508051577633849E-2</v>
      </c>
      <c r="M54" s="391">
        <f t="shared" si="16"/>
        <v>1.4760147601476015</v>
      </c>
      <c r="N54" s="391">
        <f t="shared" si="16"/>
        <v>1.3335111348179758E-2</v>
      </c>
      <c r="O54" s="391">
        <f t="shared" si="16"/>
        <v>29.275534441805224</v>
      </c>
      <c r="P54" s="391">
        <f t="shared" si="16"/>
        <v>6.3265306122448974</v>
      </c>
      <c r="Q54" s="391">
        <f t="shared" si="16"/>
        <v>1.2566457225712904</v>
      </c>
      <c r="R54" s="391">
        <f t="shared" si="16"/>
        <v>0.89804543053354469</v>
      </c>
      <c r="S54" s="391">
        <f t="shared" si="16"/>
        <v>13.506625891946994</v>
      </c>
      <c r="T54" s="391">
        <f t="shared" si="16"/>
        <v>0.86355785837651122</v>
      </c>
      <c r="U54" s="391">
        <f t="shared" si="16"/>
        <v>1.0321692757612249</v>
      </c>
      <c r="V54" s="391">
        <f t="shared" si="16"/>
        <v>7.0571630204657732E-2</v>
      </c>
      <c r="W54" s="391">
        <f t="shared" si="16"/>
        <v>0.34509202453987731</v>
      </c>
      <c r="X54" s="391">
        <f t="shared" si="16"/>
        <v>1.3004154729942552</v>
      </c>
      <c r="Y54" s="392">
        <f t="shared" si="16"/>
        <v>0.34143968041245915</v>
      </c>
    </row>
    <row r="55" spans="2:25" ht="13.5" customHeight="1" x14ac:dyDescent="0.2">
      <c r="B55" s="762"/>
      <c r="C55" s="746" t="s">
        <v>422</v>
      </c>
      <c r="D55" s="748"/>
      <c r="E55" s="367" t="s">
        <v>253</v>
      </c>
      <c r="F55" s="562">
        <f>'41～47頁'!E150</f>
        <v>14</v>
      </c>
      <c r="G55" s="562">
        <f>'41～47頁'!F150</f>
        <v>7</v>
      </c>
      <c r="H55" s="562">
        <f>'41～47頁'!G150</f>
        <v>7</v>
      </c>
      <c r="I55" s="562">
        <f>'41～47頁'!H150</f>
        <v>0</v>
      </c>
      <c r="J55" s="562">
        <f>'41～47頁'!I150</f>
        <v>3</v>
      </c>
      <c r="K55" s="562">
        <f>'41～47頁'!J150</f>
        <v>1</v>
      </c>
      <c r="L55" s="562">
        <f>'41～47頁'!K150</f>
        <v>0</v>
      </c>
      <c r="M55" s="562">
        <f>'41～47頁'!L150</f>
        <v>6</v>
      </c>
      <c r="N55" s="562">
        <f>'41～47頁'!M150</f>
        <v>0</v>
      </c>
      <c r="O55" s="562">
        <f>'41～47頁'!N150</f>
        <v>0</v>
      </c>
      <c r="P55" s="562">
        <f>'41～47頁'!O150</f>
        <v>1</v>
      </c>
      <c r="Q55" s="562">
        <f>'41～47頁'!P150</f>
        <v>0</v>
      </c>
      <c r="R55" s="562">
        <f>'41～47頁'!Q150</f>
        <v>4</v>
      </c>
      <c r="S55" s="562">
        <f>'41～47頁'!R150</f>
        <v>1</v>
      </c>
      <c r="T55" s="562">
        <f>'41～47頁'!S150</f>
        <v>1</v>
      </c>
      <c r="U55" s="562">
        <f>'41～47頁'!T150</f>
        <v>6</v>
      </c>
      <c r="V55" s="562">
        <f>'41～47頁'!U150</f>
        <v>0</v>
      </c>
      <c r="W55" s="562">
        <f>'41～47頁'!V150</f>
        <v>2</v>
      </c>
      <c r="X55" s="562">
        <f>'41～47頁'!W150</f>
        <v>9</v>
      </c>
      <c r="Y55" s="563">
        <f>SUM(F55:X55)</f>
        <v>62</v>
      </c>
    </row>
    <row r="56" spans="2:25" ht="13.5" customHeight="1" x14ac:dyDescent="0.2">
      <c r="B56" s="762"/>
      <c r="C56" s="749"/>
      <c r="D56" s="751"/>
      <c r="E56" s="20" t="s">
        <v>254</v>
      </c>
      <c r="F56" s="564">
        <f>'41～47頁'!E151</f>
        <v>16</v>
      </c>
      <c r="G56" s="564">
        <f>'41～47頁'!F151</f>
        <v>7</v>
      </c>
      <c r="H56" s="564">
        <f>'41～47頁'!G151</f>
        <v>7</v>
      </c>
      <c r="I56" s="564">
        <f>'41～47頁'!H151</f>
        <v>0</v>
      </c>
      <c r="J56" s="564">
        <f>'41～47頁'!I151</f>
        <v>3</v>
      </c>
      <c r="K56" s="564">
        <f>'41～47頁'!J151</f>
        <v>1</v>
      </c>
      <c r="L56" s="564">
        <f>'41～47頁'!K151</f>
        <v>0</v>
      </c>
      <c r="M56" s="564">
        <f>'41～47頁'!L151</f>
        <v>6</v>
      </c>
      <c r="N56" s="564">
        <f>'41～47頁'!M151</f>
        <v>0</v>
      </c>
      <c r="O56" s="564">
        <f>'41～47頁'!N151</f>
        <v>0</v>
      </c>
      <c r="P56" s="564">
        <f>'41～47頁'!O151</f>
        <v>1</v>
      </c>
      <c r="Q56" s="564">
        <f>'41～47頁'!P151</f>
        <v>0</v>
      </c>
      <c r="R56" s="564">
        <f>'41～47頁'!Q151</f>
        <v>4</v>
      </c>
      <c r="S56" s="564">
        <f>'41～47頁'!R151</f>
        <v>1</v>
      </c>
      <c r="T56" s="564">
        <f>'41～47頁'!S151</f>
        <v>1</v>
      </c>
      <c r="U56" s="564">
        <f>'41～47頁'!T151</f>
        <v>6</v>
      </c>
      <c r="V56" s="564">
        <f>'41～47頁'!U151</f>
        <v>0</v>
      </c>
      <c r="W56" s="564">
        <f>'41～47頁'!V151</f>
        <v>2</v>
      </c>
      <c r="X56" s="564">
        <f>'41～47頁'!W151</f>
        <v>9</v>
      </c>
      <c r="Y56" s="565">
        <f>SUM(F56:X56)</f>
        <v>64</v>
      </c>
    </row>
    <row r="57" spans="2:25" ht="13.5" customHeight="1" x14ac:dyDescent="0.2">
      <c r="B57" s="501"/>
      <c r="C57" s="33"/>
      <c r="D57" s="740" t="str">
        <f>$D$7</f>
        <v>R2年度</v>
      </c>
      <c r="E57" s="20" t="s">
        <v>253</v>
      </c>
      <c r="F57" s="564">
        <v>8</v>
      </c>
      <c r="G57" s="564">
        <v>5</v>
      </c>
      <c r="H57" s="564">
        <v>8</v>
      </c>
      <c r="I57" s="564">
        <v>1</v>
      </c>
      <c r="J57" s="564">
        <v>0</v>
      </c>
      <c r="K57" s="564">
        <v>0</v>
      </c>
      <c r="L57" s="564">
        <v>0</v>
      </c>
      <c r="M57" s="564">
        <v>29</v>
      </c>
      <c r="N57" s="564">
        <v>0</v>
      </c>
      <c r="O57" s="564">
        <v>0</v>
      </c>
      <c r="P57" s="564">
        <v>11</v>
      </c>
      <c r="Q57" s="564">
        <v>0</v>
      </c>
      <c r="R57" s="564">
        <v>0</v>
      </c>
      <c r="S57" s="564">
        <v>0</v>
      </c>
      <c r="T57" s="564">
        <v>2</v>
      </c>
      <c r="U57" s="564">
        <v>4</v>
      </c>
      <c r="V57" s="564">
        <v>0</v>
      </c>
      <c r="W57" s="564">
        <v>0</v>
      </c>
      <c r="X57" s="564">
        <v>11</v>
      </c>
      <c r="Y57" s="565">
        <v>79</v>
      </c>
    </row>
    <row r="58" spans="2:25" ht="13.5" customHeight="1" x14ac:dyDescent="0.2">
      <c r="B58" s="501"/>
      <c r="C58" s="33"/>
      <c r="D58" s="741"/>
      <c r="E58" s="20" t="s">
        <v>254</v>
      </c>
      <c r="F58" s="564">
        <v>8</v>
      </c>
      <c r="G58" s="564">
        <v>5</v>
      </c>
      <c r="H58" s="564">
        <v>8</v>
      </c>
      <c r="I58" s="564">
        <v>1</v>
      </c>
      <c r="J58" s="564">
        <v>0</v>
      </c>
      <c r="K58" s="564">
        <v>0</v>
      </c>
      <c r="L58" s="564">
        <v>0</v>
      </c>
      <c r="M58" s="564">
        <v>58</v>
      </c>
      <c r="N58" s="564">
        <v>0</v>
      </c>
      <c r="O58" s="564">
        <v>0</v>
      </c>
      <c r="P58" s="564">
        <v>19</v>
      </c>
      <c r="Q58" s="564">
        <v>0</v>
      </c>
      <c r="R58" s="564">
        <v>0</v>
      </c>
      <c r="S58" s="564">
        <v>0</v>
      </c>
      <c r="T58" s="564">
        <v>2</v>
      </c>
      <c r="U58" s="564">
        <v>4</v>
      </c>
      <c r="V58" s="564">
        <v>0</v>
      </c>
      <c r="W58" s="564">
        <v>0</v>
      </c>
      <c r="X58" s="564">
        <v>40</v>
      </c>
      <c r="Y58" s="565">
        <v>145</v>
      </c>
    </row>
    <row r="59" spans="2:25" ht="13.5" customHeight="1" x14ac:dyDescent="0.2">
      <c r="B59" s="501"/>
      <c r="C59" s="33"/>
      <c r="D59" s="742" t="s">
        <v>41</v>
      </c>
      <c r="E59" s="20" t="s">
        <v>253</v>
      </c>
      <c r="F59" s="387">
        <f>IF(F57=0,"- ",F55/F57*100)</f>
        <v>175</v>
      </c>
      <c r="G59" s="387">
        <f t="shared" ref="G59:Y60" si="17">IF(G57=0,"- ",G55/G57*100)</f>
        <v>140</v>
      </c>
      <c r="H59" s="387">
        <f t="shared" si="17"/>
        <v>87.5</v>
      </c>
      <c r="I59" s="387">
        <f t="shared" si="17"/>
        <v>0</v>
      </c>
      <c r="J59" s="387" t="str">
        <f t="shared" si="17"/>
        <v xml:space="preserve">- </v>
      </c>
      <c r="K59" s="387" t="str">
        <f t="shared" si="17"/>
        <v xml:space="preserve">- </v>
      </c>
      <c r="L59" s="387" t="str">
        <f t="shared" si="17"/>
        <v xml:space="preserve">- </v>
      </c>
      <c r="M59" s="387">
        <f t="shared" si="17"/>
        <v>20.689655172413794</v>
      </c>
      <c r="N59" s="387" t="str">
        <f t="shared" si="17"/>
        <v xml:space="preserve">- </v>
      </c>
      <c r="O59" s="387" t="str">
        <f t="shared" si="17"/>
        <v xml:space="preserve">- </v>
      </c>
      <c r="P59" s="387">
        <f t="shared" si="17"/>
        <v>9.0909090909090917</v>
      </c>
      <c r="Q59" s="387" t="str">
        <f t="shared" si="17"/>
        <v xml:space="preserve">- </v>
      </c>
      <c r="R59" s="387" t="str">
        <f t="shared" si="17"/>
        <v xml:space="preserve">- </v>
      </c>
      <c r="S59" s="387" t="str">
        <f t="shared" si="17"/>
        <v xml:space="preserve">- </v>
      </c>
      <c r="T59" s="387">
        <f t="shared" si="17"/>
        <v>50</v>
      </c>
      <c r="U59" s="387">
        <f t="shared" si="17"/>
        <v>150</v>
      </c>
      <c r="V59" s="387" t="str">
        <f t="shared" si="17"/>
        <v xml:space="preserve">- </v>
      </c>
      <c r="W59" s="387" t="str">
        <f t="shared" si="17"/>
        <v xml:space="preserve">- </v>
      </c>
      <c r="X59" s="387">
        <f t="shared" si="17"/>
        <v>81.818181818181827</v>
      </c>
      <c r="Y59" s="388">
        <f t="shared" si="17"/>
        <v>78.48101265822784</v>
      </c>
    </row>
    <row r="60" spans="2:25" ht="13.5" customHeight="1" x14ac:dyDescent="0.2">
      <c r="B60" s="501"/>
      <c r="C60" s="33"/>
      <c r="D60" s="745"/>
      <c r="E60" s="308" t="s">
        <v>254</v>
      </c>
      <c r="F60" s="389">
        <f>IF(F58=0,"- ",F56/F58*100)</f>
        <v>200</v>
      </c>
      <c r="G60" s="389">
        <f t="shared" si="17"/>
        <v>140</v>
      </c>
      <c r="H60" s="389">
        <f t="shared" si="17"/>
        <v>87.5</v>
      </c>
      <c r="I60" s="389">
        <f t="shared" si="17"/>
        <v>0</v>
      </c>
      <c r="J60" s="389" t="str">
        <f t="shared" si="17"/>
        <v xml:space="preserve">- </v>
      </c>
      <c r="K60" s="389" t="str">
        <f t="shared" si="17"/>
        <v xml:space="preserve">- </v>
      </c>
      <c r="L60" s="389" t="str">
        <f t="shared" si="17"/>
        <v xml:space="preserve">- </v>
      </c>
      <c r="M60" s="389">
        <f t="shared" si="17"/>
        <v>10.344827586206897</v>
      </c>
      <c r="N60" s="389" t="str">
        <f t="shared" si="17"/>
        <v xml:space="preserve">- </v>
      </c>
      <c r="O60" s="389" t="str">
        <f t="shared" si="17"/>
        <v xml:space="preserve">- </v>
      </c>
      <c r="P60" s="389">
        <f t="shared" si="17"/>
        <v>5.2631578947368416</v>
      </c>
      <c r="Q60" s="389" t="str">
        <f t="shared" si="17"/>
        <v xml:space="preserve">- </v>
      </c>
      <c r="R60" s="389" t="str">
        <f t="shared" si="17"/>
        <v xml:space="preserve">- </v>
      </c>
      <c r="S60" s="389" t="str">
        <f t="shared" si="17"/>
        <v xml:space="preserve">- </v>
      </c>
      <c r="T60" s="389">
        <f t="shared" si="17"/>
        <v>50</v>
      </c>
      <c r="U60" s="389">
        <f t="shared" si="17"/>
        <v>150</v>
      </c>
      <c r="V60" s="389" t="str">
        <f t="shared" si="17"/>
        <v xml:space="preserve">- </v>
      </c>
      <c r="W60" s="389" t="str">
        <f t="shared" si="17"/>
        <v xml:space="preserve">- </v>
      </c>
      <c r="X60" s="389">
        <f t="shared" si="17"/>
        <v>22.5</v>
      </c>
      <c r="Y60" s="390">
        <f t="shared" si="17"/>
        <v>44.137931034482762</v>
      </c>
    </row>
    <row r="61" spans="2:25" ht="13.5" customHeight="1" x14ac:dyDescent="0.2">
      <c r="B61" s="501"/>
      <c r="C61" s="386"/>
      <c r="D61" s="740" t="s">
        <v>414</v>
      </c>
      <c r="E61" s="20" t="s">
        <v>253</v>
      </c>
      <c r="F61" s="560">
        <v>426</v>
      </c>
      <c r="G61" s="560">
        <v>156</v>
      </c>
      <c r="H61" s="560">
        <v>127</v>
      </c>
      <c r="I61" s="560">
        <v>154</v>
      </c>
      <c r="J61" s="560">
        <v>47</v>
      </c>
      <c r="K61" s="560">
        <v>4</v>
      </c>
      <c r="L61" s="560">
        <v>92</v>
      </c>
      <c r="M61" s="560">
        <v>5</v>
      </c>
      <c r="N61" s="560">
        <v>0</v>
      </c>
      <c r="O61" s="560">
        <v>5</v>
      </c>
      <c r="P61" s="560">
        <v>4</v>
      </c>
      <c r="Q61" s="560">
        <v>7</v>
      </c>
      <c r="R61" s="560">
        <v>10</v>
      </c>
      <c r="S61" s="560">
        <v>13</v>
      </c>
      <c r="T61" s="560">
        <v>9</v>
      </c>
      <c r="U61" s="560">
        <v>41</v>
      </c>
      <c r="V61" s="560">
        <v>9</v>
      </c>
      <c r="W61" s="560">
        <v>13</v>
      </c>
      <c r="X61" s="560">
        <v>109</v>
      </c>
      <c r="Y61" s="561">
        <v>1231</v>
      </c>
    </row>
    <row r="62" spans="2:25" ht="13.5" customHeight="1" x14ac:dyDescent="0.2">
      <c r="B62" s="501"/>
      <c r="C62" s="33"/>
      <c r="D62" s="741"/>
      <c r="E62" s="20" t="s">
        <v>254</v>
      </c>
      <c r="F62" s="560">
        <v>1071</v>
      </c>
      <c r="G62" s="560">
        <v>222</v>
      </c>
      <c r="H62" s="560">
        <v>136</v>
      </c>
      <c r="I62" s="560">
        <v>159</v>
      </c>
      <c r="J62" s="560">
        <v>64</v>
      </c>
      <c r="K62" s="560">
        <v>5</v>
      </c>
      <c r="L62" s="560">
        <v>141</v>
      </c>
      <c r="M62" s="560">
        <v>5</v>
      </c>
      <c r="N62" s="560">
        <v>0</v>
      </c>
      <c r="O62" s="560">
        <v>5</v>
      </c>
      <c r="P62" s="560">
        <v>7</v>
      </c>
      <c r="Q62" s="560">
        <v>7</v>
      </c>
      <c r="R62" s="560">
        <v>11</v>
      </c>
      <c r="S62" s="560">
        <v>15</v>
      </c>
      <c r="T62" s="560">
        <v>9</v>
      </c>
      <c r="U62" s="560">
        <v>47</v>
      </c>
      <c r="V62" s="560">
        <v>18</v>
      </c>
      <c r="W62" s="560">
        <v>19</v>
      </c>
      <c r="X62" s="560">
        <v>118</v>
      </c>
      <c r="Y62" s="561">
        <v>2059</v>
      </c>
    </row>
    <row r="63" spans="2:25" ht="13.5" customHeight="1" x14ac:dyDescent="0.2">
      <c r="B63" s="501"/>
      <c r="C63" s="33"/>
      <c r="D63" s="742" t="s">
        <v>420</v>
      </c>
      <c r="E63" s="20" t="s">
        <v>253</v>
      </c>
      <c r="F63" s="387">
        <f>IF(F61=0,"- ",F55/F61*100)</f>
        <v>3.286384976525822</v>
      </c>
      <c r="G63" s="387">
        <f t="shared" ref="G63:Y63" si="18">IF(G61=0,"- ",G55/G61*100)</f>
        <v>4.4871794871794872</v>
      </c>
      <c r="H63" s="387">
        <f t="shared" si="18"/>
        <v>5.5118110236220472</v>
      </c>
      <c r="I63" s="387">
        <f t="shared" si="18"/>
        <v>0</v>
      </c>
      <c r="J63" s="387">
        <f t="shared" si="18"/>
        <v>6.3829787234042552</v>
      </c>
      <c r="K63" s="387">
        <f t="shared" si="18"/>
        <v>25</v>
      </c>
      <c r="L63" s="387">
        <f t="shared" si="18"/>
        <v>0</v>
      </c>
      <c r="M63" s="387">
        <f t="shared" si="18"/>
        <v>120</v>
      </c>
      <c r="N63" s="387" t="str">
        <f t="shared" si="18"/>
        <v xml:space="preserve">- </v>
      </c>
      <c r="O63" s="387">
        <f t="shared" si="18"/>
        <v>0</v>
      </c>
      <c r="P63" s="387">
        <f t="shared" si="18"/>
        <v>25</v>
      </c>
      <c r="Q63" s="387">
        <f t="shared" si="18"/>
        <v>0</v>
      </c>
      <c r="R63" s="387">
        <f t="shared" si="18"/>
        <v>40</v>
      </c>
      <c r="S63" s="387">
        <f t="shared" si="18"/>
        <v>7.6923076923076925</v>
      </c>
      <c r="T63" s="387">
        <f t="shared" si="18"/>
        <v>11.111111111111111</v>
      </c>
      <c r="U63" s="387">
        <f t="shared" si="18"/>
        <v>14.634146341463413</v>
      </c>
      <c r="V63" s="387">
        <f t="shared" si="18"/>
        <v>0</v>
      </c>
      <c r="W63" s="387">
        <f t="shared" si="18"/>
        <v>15.384615384615385</v>
      </c>
      <c r="X63" s="387">
        <f t="shared" si="18"/>
        <v>8.2568807339449553</v>
      </c>
      <c r="Y63" s="388">
        <f t="shared" si="18"/>
        <v>5.03655564581641</v>
      </c>
    </row>
    <row r="64" spans="2:25" ht="13.5" customHeight="1" thickBot="1" x14ac:dyDescent="0.25">
      <c r="B64" s="502"/>
      <c r="C64" s="39"/>
      <c r="D64" s="743"/>
      <c r="E64" s="25" t="s">
        <v>254</v>
      </c>
      <c r="F64" s="391">
        <f>IF(F62=0,"- ",F56/F62*100)</f>
        <v>1.4939309056956116</v>
      </c>
      <c r="G64" s="391">
        <f t="shared" ref="G64:Y64" si="19">IF(G62=0,"- ",G56/G62*100)</f>
        <v>3.1531531531531529</v>
      </c>
      <c r="H64" s="391">
        <f t="shared" si="19"/>
        <v>5.1470588235294112</v>
      </c>
      <c r="I64" s="391">
        <f t="shared" si="19"/>
        <v>0</v>
      </c>
      <c r="J64" s="391">
        <f t="shared" si="19"/>
        <v>4.6875</v>
      </c>
      <c r="K64" s="391">
        <f t="shared" si="19"/>
        <v>20</v>
      </c>
      <c r="L64" s="391">
        <f t="shared" si="19"/>
        <v>0</v>
      </c>
      <c r="M64" s="391">
        <f t="shared" si="19"/>
        <v>120</v>
      </c>
      <c r="N64" s="391" t="str">
        <f t="shared" si="19"/>
        <v xml:space="preserve">- </v>
      </c>
      <c r="O64" s="391">
        <f t="shared" si="19"/>
        <v>0</v>
      </c>
      <c r="P64" s="391">
        <f t="shared" si="19"/>
        <v>14.285714285714285</v>
      </c>
      <c r="Q64" s="391">
        <f t="shared" si="19"/>
        <v>0</v>
      </c>
      <c r="R64" s="391">
        <f t="shared" si="19"/>
        <v>36.363636363636367</v>
      </c>
      <c r="S64" s="391">
        <f t="shared" si="19"/>
        <v>6.666666666666667</v>
      </c>
      <c r="T64" s="391">
        <f t="shared" si="19"/>
        <v>11.111111111111111</v>
      </c>
      <c r="U64" s="391">
        <f t="shared" si="19"/>
        <v>12.76595744680851</v>
      </c>
      <c r="V64" s="391">
        <f t="shared" si="19"/>
        <v>0</v>
      </c>
      <c r="W64" s="391">
        <f t="shared" si="19"/>
        <v>10.526315789473683</v>
      </c>
      <c r="X64" s="391">
        <f t="shared" si="19"/>
        <v>7.6271186440677967</v>
      </c>
      <c r="Y64" s="392">
        <f t="shared" si="19"/>
        <v>3.1083050024283629</v>
      </c>
    </row>
    <row r="65" spans="2:25" ht="13.5" customHeight="1" x14ac:dyDescent="0.2">
      <c r="B65" s="746" t="s">
        <v>15</v>
      </c>
      <c r="C65" s="747"/>
      <c r="D65" s="748"/>
      <c r="E65" s="367" t="s">
        <v>253</v>
      </c>
      <c r="F65" s="562">
        <f t="shared" ref="F65:Y65" si="20">F75+F85</f>
        <v>313</v>
      </c>
      <c r="G65" s="562">
        <f t="shared" si="20"/>
        <v>76</v>
      </c>
      <c r="H65" s="562">
        <f t="shared" si="20"/>
        <v>74</v>
      </c>
      <c r="I65" s="562">
        <f t="shared" si="20"/>
        <v>7</v>
      </c>
      <c r="J65" s="562">
        <f t="shared" si="20"/>
        <v>12</v>
      </c>
      <c r="K65" s="562">
        <f t="shared" si="20"/>
        <v>12</v>
      </c>
      <c r="L65" s="562">
        <f t="shared" si="20"/>
        <v>38</v>
      </c>
      <c r="M65" s="562">
        <f t="shared" si="20"/>
        <v>29</v>
      </c>
      <c r="N65" s="562">
        <f t="shared" si="20"/>
        <v>21</v>
      </c>
      <c r="O65" s="562">
        <f t="shared" si="20"/>
        <v>95</v>
      </c>
      <c r="P65" s="562">
        <f t="shared" si="20"/>
        <v>144</v>
      </c>
      <c r="Q65" s="562">
        <f t="shared" si="20"/>
        <v>5</v>
      </c>
      <c r="R65" s="562">
        <f t="shared" si="20"/>
        <v>25</v>
      </c>
      <c r="S65" s="562">
        <f t="shared" si="20"/>
        <v>18</v>
      </c>
      <c r="T65" s="562">
        <f t="shared" si="20"/>
        <v>65</v>
      </c>
      <c r="U65" s="562">
        <f t="shared" si="20"/>
        <v>270</v>
      </c>
      <c r="V65" s="562">
        <f t="shared" si="20"/>
        <v>1</v>
      </c>
      <c r="W65" s="562">
        <f t="shared" si="20"/>
        <v>19</v>
      </c>
      <c r="X65" s="562">
        <f t="shared" si="20"/>
        <v>354</v>
      </c>
      <c r="Y65" s="563">
        <f t="shared" si="20"/>
        <v>1578</v>
      </c>
    </row>
    <row r="66" spans="2:25" ht="13.5" customHeight="1" x14ac:dyDescent="0.2">
      <c r="B66" s="749"/>
      <c r="C66" s="750"/>
      <c r="D66" s="751"/>
      <c r="E66" s="20" t="s">
        <v>254</v>
      </c>
      <c r="F66" s="564">
        <f t="shared" ref="F66:Y66" si="21">F76+F86</f>
        <v>546</v>
      </c>
      <c r="G66" s="564">
        <f t="shared" si="21"/>
        <v>120</v>
      </c>
      <c r="H66" s="564">
        <f t="shared" si="21"/>
        <v>90</v>
      </c>
      <c r="I66" s="564">
        <f t="shared" si="21"/>
        <v>7</v>
      </c>
      <c r="J66" s="564">
        <f t="shared" si="21"/>
        <v>28</v>
      </c>
      <c r="K66" s="564">
        <f t="shared" si="21"/>
        <v>12</v>
      </c>
      <c r="L66" s="564">
        <f t="shared" si="21"/>
        <v>38</v>
      </c>
      <c r="M66" s="564">
        <f t="shared" si="21"/>
        <v>209</v>
      </c>
      <c r="N66" s="564">
        <f t="shared" si="21"/>
        <v>21</v>
      </c>
      <c r="O66" s="564">
        <f t="shared" si="21"/>
        <v>263</v>
      </c>
      <c r="P66" s="564">
        <f t="shared" si="21"/>
        <v>334</v>
      </c>
      <c r="Q66" s="564">
        <f t="shared" si="21"/>
        <v>5</v>
      </c>
      <c r="R66" s="564">
        <f t="shared" si="21"/>
        <v>25</v>
      </c>
      <c r="S66" s="564">
        <f t="shared" si="21"/>
        <v>18</v>
      </c>
      <c r="T66" s="564">
        <f t="shared" si="21"/>
        <v>67</v>
      </c>
      <c r="U66" s="564">
        <f t="shared" si="21"/>
        <v>457</v>
      </c>
      <c r="V66" s="564">
        <f t="shared" si="21"/>
        <v>1</v>
      </c>
      <c r="W66" s="564">
        <f t="shared" si="21"/>
        <v>19</v>
      </c>
      <c r="X66" s="564">
        <f t="shared" si="21"/>
        <v>456</v>
      </c>
      <c r="Y66" s="565">
        <f t="shared" si="21"/>
        <v>2716</v>
      </c>
    </row>
    <row r="67" spans="2:25" ht="13.5" customHeight="1" x14ac:dyDescent="0.2">
      <c r="B67" s="503"/>
      <c r="C67" s="385"/>
      <c r="D67" s="744" t="str">
        <f>$D$7</f>
        <v>R2年度</v>
      </c>
      <c r="E67" s="20" t="s">
        <v>253</v>
      </c>
      <c r="F67" s="564">
        <v>722</v>
      </c>
      <c r="G67" s="564">
        <v>115</v>
      </c>
      <c r="H67" s="564">
        <v>111</v>
      </c>
      <c r="I67" s="564">
        <v>12</v>
      </c>
      <c r="J67" s="564">
        <v>22</v>
      </c>
      <c r="K67" s="564">
        <v>29</v>
      </c>
      <c r="L67" s="564">
        <v>43</v>
      </c>
      <c r="M67" s="564">
        <v>37</v>
      </c>
      <c r="N67" s="564">
        <v>41</v>
      </c>
      <c r="O67" s="564">
        <v>98</v>
      </c>
      <c r="P67" s="564">
        <v>139</v>
      </c>
      <c r="Q67" s="564">
        <v>26</v>
      </c>
      <c r="R67" s="564">
        <v>40</v>
      </c>
      <c r="S67" s="564">
        <v>83</v>
      </c>
      <c r="T67" s="564">
        <v>51</v>
      </c>
      <c r="U67" s="564">
        <v>264</v>
      </c>
      <c r="V67" s="564">
        <v>44</v>
      </c>
      <c r="W67" s="564">
        <v>37</v>
      </c>
      <c r="X67" s="564">
        <v>570</v>
      </c>
      <c r="Y67" s="565">
        <v>2484</v>
      </c>
    </row>
    <row r="68" spans="2:25" ht="13.5" customHeight="1" x14ac:dyDescent="0.2">
      <c r="B68" s="503"/>
      <c r="C68" s="385"/>
      <c r="D68" s="744"/>
      <c r="E68" s="20" t="s">
        <v>254</v>
      </c>
      <c r="F68" s="564">
        <v>1040</v>
      </c>
      <c r="G68" s="564">
        <v>242</v>
      </c>
      <c r="H68" s="564">
        <v>130</v>
      </c>
      <c r="I68" s="564">
        <v>32</v>
      </c>
      <c r="J68" s="564">
        <v>25</v>
      </c>
      <c r="K68" s="564">
        <v>29</v>
      </c>
      <c r="L68" s="564">
        <v>62</v>
      </c>
      <c r="M68" s="564">
        <v>139</v>
      </c>
      <c r="N68" s="564">
        <v>41</v>
      </c>
      <c r="O68" s="564">
        <v>391</v>
      </c>
      <c r="P68" s="564">
        <v>258</v>
      </c>
      <c r="Q68" s="564">
        <v>30</v>
      </c>
      <c r="R68" s="564">
        <v>40</v>
      </c>
      <c r="S68" s="564">
        <v>133</v>
      </c>
      <c r="T68" s="564">
        <v>51</v>
      </c>
      <c r="U68" s="564">
        <v>418</v>
      </c>
      <c r="V68" s="564">
        <v>48</v>
      </c>
      <c r="W68" s="564">
        <v>37</v>
      </c>
      <c r="X68" s="564">
        <v>1038</v>
      </c>
      <c r="Y68" s="565">
        <v>4184</v>
      </c>
    </row>
    <row r="69" spans="2:25" ht="13.5" customHeight="1" x14ac:dyDescent="0.2">
      <c r="B69" s="503"/>
      <c r="C69" s="385"/>
      <c r="D69" s="738" t="s">
        <v>41</v>
      </c>
      <c r="E69" s="20" t="s">
        <v>253</v>
      </c>
      <c r="F69" s="387">
        <f>IF(F67=0,"- ",F65/F67*100)</f>
        <v>43.35180055401662</v>
      </c>
      <c r="G69" s="387">
        <f t="shared" ref="G69:Y70" si="22">IF(G67=0,"- ",G65/G67*100)</f>
        <v>66.086956521739125</v>
      </c>
      <c r="H69" s="387">
        <f t="shared" si="22"/>
        <v>66.666666666666657</v>
      </c>
      <c r="I69" s="387">
        <f t="shared" si="22"/>
        <v>58.333333333333336</v>
      </c>
      <c r="J69" s="387">
        <f t="shared" si="22"/>
        <v>54.54545454545454</v>
      </c>
      <c r="K69" s="387">
        <f t="shared" si="22"/>
        <v>41.379310344827587</v>
      </c>
      <c r="L69" s="387">
        <f t="shared" si="22"/>
        <v>88.372093023255815</v>
      </c>
      <c r="M69" s="387">
        <f t="shared" si="22"/>
        <v>78.378378378378372</v>
      </c>
      <c r="N69" s="387">
        <f t="shared" si="22"/>
        <v>51.219512195121951</v>
      </c>
      <c r="O69" s="387">
        <f t="shared" si="22"/>
        <v>96.938775510204081</v>
      </c>
      <c r="P69" s="387">
        <f t="shared" si="22"/>
        <v>103.59712230215827</v>
      </c>
      <c r="Q69" s="387">
        <f t="shared" si="22"/>
        <v>19.230769230769234</v>
      </c>
      <c r="R69" s="387">
        <f t="shared" si="22"/>
        <v>62.5</v>
      </c>
      <c r="S69" s="387">
        <f t="shared" si="22"/>
        <v>21.686746987951807</v>
      </c>
      <c r="T69" s="387">
        <f t="shared" si="22"/>
        <v>127.45098039215685</v>
      </c>
      <c r="U69" s="387">
        <f t="shared" si="22"/>
        <v>102.27272727272727</v>
      </c>
      <c r="V69" s="387">
        <f t="shared" si="22"/>
        <v>2.2727272727272729</v>
      </c>
      <c r="W69" s="387">
        <f t="shared" si="22"/>
        <v>51.351351351351347</v>
      </c>
      <c r="X69" s="387">
        <f t="shared" si="22"/>
        <v>62.10526315789474</v>
      </c>
      <c r="Y69" s="388">
        <f t="shared" si="22"/>
        <v>63.526570048309182</v>
      </c>
    </row>
    <row r="70" spans="2:25" ht="13.5" customHeight="1" x14ac:dyDescent="0.2">
      <c r="B70" s="503"/>
      <c r="C70" s="385"/>
      <c r="D70" s="742"/>
      <c r="E70" s="308" t="s">
        <v>254</v>
      </c>
      <c r="F70" s="389">
        <f>IF(F68=0,"- ",F66/F68*100)</f>
        <v>52.5</v>
      </c>
      <c r="G70" s="389">
        <f t="shared" si="22"/>
        <v>49.586776859504134</v>
      </c>
      <c r="H70" s="389">
        <f t="shared" si="22"/>
        <v>69.230769230769226</v>
      </c>
      <c r="I70" s="389">
        <f t="shared" si="22"/>
        <v>21.875</v>
      </c>
      <c r="J70" s="389">
        <f t="shared" si="22"/>
        <v>112.00000000000001</v>
      </c>
      <c r="K70" s="389">
        <f t="shared" si="22"/>
        <v>41.379310344827587</v>
      </c>
      <c r="L70" s="389">
        <f t="shared" si="22"/>
        <v>61.29032258064516</v>
      </c>
      <c r="M70" s="389">
        <f t="shared" si="22"/>
        <v>150.35971223021582</v>
      </c>
      <c r="N70" s="389">
        <f t="shared" si="22"/>
        <v>51.219512195121951</v>
      </c>
      <c r="O70" s="389">
        <f t="shared" si="22"/>
        <v>67.26342710997443</v>
      </c>
      <c r="P70" s="389">
        <f t="shared" si="22"/>
        <v>129.45736434108528</v>
      </c>
      <c r="Q70" s="389">
        <f t="shared" si="22"/>
        <v>16.666666666666664</v>
      </c>
      <c r="R70" s="389">
        <f t="shared" si="22"/>
        <v>62.5</v>
      </c>
      <c r="S70" s="389">
        <f t="shared" si="22"/>
        <v>13.533834586466165</v>
      </c>
      <c r="T70" s="389">
        <f t="shared" si="22"/>
        <v>131.37254901960785</v>
      </c>
      <c r="U70" s="389">
        <f t="shared" si="22"/>
        <v>109.33014354066985</v>
      </c>
      <c r="V70" s="389">
        <f t="shared" si="22"/>
        <v>2.083333333333333</v>
      </c>
      <c r="W70" s="389">
        <f t="shared" si="22"/>
        <v>51.351351351351347</v>
      </c>
      <c r="X70" s="389">
        <f t="shared" si="22"/>
        <v>43.930635838150287</v>
      </c>
      <c r="Y70" s="390">
        <f t="shared" si="22"/>
        <v>64.913957934990435</v>
      </c>
    </row>
    <row r="71" spans="2:25" ht="13.5" customHeight="1" x14ac:dyDescent="0.2">
      <c r="B71" s="503"/>
      <c r="C71" s="385"/>
      <c r="D71" s="744" t="s">
        <v>414</v>
      </c>
      <c r="E71" s="20" t="s">
        <v>253</v>
      </c>
      <c r="F71" s="560">
        <v>148562</v>
      </c>
      <c r="G71" s="560">
        <v>13797</v>
      </c>
      <c r="H71" s="560">
        <v>232654</v>
      </c>
      <c r="I71" s="560">
        <v>18131</v>
      </c>
      <c r="J71" s="560">
        <v>18633</v>
      </c>
      <c r="K71" s="560">
        <v>18135</v>
      </c>
      <c r="L71" s="560">
        <v>43022</v>
      </c>
      <c r="M71" s="560">
        <v>811</v>
      </c>
      <c r="N71" s="560">
        <v>8620</v>
      </c>
      <c r="O71" s="560">
        <v>2892</v>
      </c>
      <c r="P71" s="560">
        <v>2920</v>
      </c>
      <c r="Q71" s="560">
        <v>1540</v>
      </c>
      <c r="R71" s="560">
        <v>3051</v>
      </c>
      <c r="S71" s="560">
        <v>2006</v>
      </c>
      <c r="T71" s="560">
        <v>1949</v>
      </c>
      <c r="U71" s="560">
        <v>11821</v>
      </c>
      <c r="V71" s="560">
        <v>2543</v>
      </c>
      <c r="W71" s="560">
        <v>6030</v>
      </c>
      <c r="X71" s="560">
        <v>9696</v>
      </c>
      <c r="Y71" s="561">
        <v>546813</v>
      </c>
    </row>
    <row r="72" spans="2:25" ht="13.5" customHeight="1" x14ac:dyDescent="0.2">
      <c r="B72" s="503"/>
      <c r="C72" s="385"/>
      <c r="D72" s="744"/>
      <c r="E72" s="20" t="s">
        <v>254</v>
      </c>
      <c r="F72" s="560">
        <v>179303</v>
      </c>
      <c r="G72" s="560">
        <v>16898</v>
      </c>
      <c r="H72" s="560">
        <v>246316</v>
      </c>
      <c r="I72" s="560">
        <v>23000</v>
      </c>
      <c r="J72" s="560">
        <v>27353</v>
      </c>
      <c r="K72" s="560">
        <v>19662</v>
      </c>
      <c r="L72" s="560">
        <v>50818</v>
      </c>
      <c r="M72" s="560">
        <v>924</v>
      </c>
      <c r="N72" s="560">
        <v>13638</v>
      </c>
      <c r="O72" s="560">
        <v>5063</v>
      </c>
      <c r="P72" s="560">
        <v>28889</v>
      </c>
      <c r="Q72" s="560">
        <v>2732</v>
      </c>
      <c r="R72" s="560">
        <v>4829</v>
      </c>
      <c r="S72" s="560">
        <v>2892</v>
      </c>
      <c r="T72" s="560">
        <v>2774</v>
      </c>
      <c r="U72" s="560">
        <v>17521</v>
      </c>
      <c r="V72" s="560">
        <v>5047</v>
      </c>
      <c r="W72" s="560">
        <v>10989</v>
      </c>
      <c r="X72" s="560">
        <v>15799</v>
      </c>
      <c r="Y72" s="561">
        <v>674447</v>
      </c>
    </row>
    <row r="73" spans="2:25" ht="13.5" customHeight="1" x14ac:dyDescent="0.2">
      <c r="B73" s="503"/>
      <c r="C73" s="385"/>
      <c r="D73" s="738" t="s">
        <v>420</v>
      </c>
      <c r="E73" s="20" t="s">
        <v>253</v>
      </c>
      <c r="F73" s="387">
        <f>IF(F71=0,"- ",F65/F71*100)</f>
        <v>0.21068644740916248</v>
      </c>
      <c r="G73" s="387">
        <f t="shared" ref="G73:Y73" si="23">IF(G71=0,"- ",G65/G71*100)</f>
        <v>0.55084438646082479</v>
      </c>
      <c r="H73" s="387">
        <f t="shared" si="23"/>
        <v>3.1806889200271651E-2</v>
      </c>
      <c r="I73" s="387">
        <f t="shared" si="23"/>
        <v>3.8607909105951133E-2</v>
      </c>
      <c r="J73" s="387">
        <f t="shared" si="23"/>
        <v>6.4401867654161976E-2</v>
      </c>
      <c r="K73" s="387">
        <f t="shared" si="23"/>
        <v>6.6170388751033912E-2</v>
      </c>
      <c r="L73" s="387">
        <f t="shared" si="23"/>
        <v>8.8326902514992325E-2</v>
      </c>
      <c r="M73" s="387">
        <f t="shared" si="23"/>
        <v>3.5758323057953145</v>
      </c>
      <c r="N73" s="387">
        <f t="shared" si="23"/>
        <v>0.24361948955916474</v>
      </c>
      <c r="O73" s="387">
        <f t="shared" si="23"/>
        <v>3.2849239280774554</v>
      </c>
      <c r="P73" s="387">
        <f t="shared" si="23"/>
        <v>4.9315068493150687</v>
      </c>
      <c r="Q73" s="387">
        <f t="shared" si="23"/>
        <v>0.32467532467532467</v>
      </c>
      <c r="R73" s="387">
        <f t="shared" si="23"/>
        <v>0.81940347427073101</v>
      </c>
      <c r="S73" s="387">
        <f t="shared" si="23"/>
        <v>0.89730807577268201</v>
      </c>
      <c r="T73" s="387">
        <f t="shared" si="23"/>
        <v>3.3350436121087732</v>
      </c>
      <c r="U73" s="387">
        <f t="shared" si="23"/>
        <v>2.2840707215971574</v>
      </c>
      <c r="V73" s="387">
        <f t="shared" si="23"/>
        <v>3.9323633503735744E-2</v>
      </c>
      <c r="W73" s="387">
        <f t="shared" si="23"/>
        <v>0.31509121061359868</v>
      </c>
      <c r="X73" s="387">
        <f t="shared" si="23"/>
        <v>3.6509900990099009</v>
      </c>
      <c r="Y73" s="388">
        <f t="shared" si="23"/>
        <v>0.28858128830148516</v>
      </c>
    </row>
    <row r="74" spans="2:25" ht="13.5" customHeight="1" thickBot="1" x14ac:dyDescent="0.25">
      <c r="B74" s="503"/>
      <c r="C74" s="393"/>
      <c r="D74" s="739"/>
      <c r="E74" s="25" t="s">
        <v>254</v>
      </c>
      <c r="F74" s="391">
        <f>IF(F72=0,"- ",F66/F72*100)</f>
        <v>0.30451247329938708</v>
      </c>
      <c r="G74" s="391">
        <f t="shared" ref="G74:Y74" si="24">IF(G72=0,"- ",G66/G72*100)</f>
        <v>0.7101432122144633</v>
      </c>
      <c r="H74" s="391">
        <f t="shared" si="24"/>
        <v>3.6538430309033927E-2</v>
      </c>
      <c r="I74" s="391">
        <f t="shared" si="24"/>
        <v>3.043478260869565E-2</v>
      </c>
      <c r="J74" s="391">
        <f t="shared" si="24"/>
        <v>0.10236537125726611</v>
      </c>
      <c r="K74" s="391">
        <f t="shared" si="24"/>
        <v>6.1031431187061336E-2</v>
      </c>
      <c r="L74" s="391">
        <f t="shared" si="24"/>
        <v>7.4776653941516794E-2</v>
      </c>
      <c r="M74" s="391">
        <f t="shared" si="24"/>
        <v>22.61904761904762</v>
      </c>
      <c r="N74" s="391">
        <f t="shared" si="24"/>
        <v>0.15398152221733391</v>
      </c>
      <c r="O74" s="391">
        <f t="shared" si="24"/>
        <v>5.1945486865494761</v>
      </c>
      <c r="P74" s="391">
        <f t="shared" si="24"/>
        <v>1.1561493994253869</v>
      </c>
      <c r="Q74" s="391">
        <f t="shared" si="24"/>
        <v>0.18301610541727673</v>
      </c>
      <c r="R74" s="391">
        <f t="shared" si="24"/>
        <v>0.51770552909505074</v>
      </c>
      <c r="S74" s="391">
        <f t="shared" si="24"/>
        <v>0.62240663900414939</v>
      </c>
      <c r="T74" s="391">
        <f t="shared" si="24"/>
        <v>2.4152847873107426</v>
      </c>
      <c r="U74" s="391">
        <f t="shared" si="24"/>
        <v>2.60829861309286</v>
      </c>
      <c r="V74" s="391">
        <f t="shared" si="24"/>
        <v>1.9813750743015651E-2</v>
      </c>
      <c r="W74" s="391">
        <f t="shared" si="24"/>
        <v>0.1729001729001729</v>
      </c>
      <c r="X74" s="391">
        <f t="shared" si="24"/>
        <v>2.8862586239635419</v>
      </c>
      <c r="Y74" s="392">
        <f t="shared" si="24"/>
        <v>0.40270028630863508</v>
      </c>
    </row>
    <row r="75" spans="2:25" ht="13.5" customHeight="1" x14ac:dyDescent="0.2">
      <c r="B75" s="762"/>
      <c r="C75" s="746" t="s">
        <v>423</v>
      </c>
      <c r="D75" s="748"/>
      <c r="E75" s="367" t="s">
        <v>253</v>
      </c>
      <c r="F75" s="562">
        <f>'41～47頁'!E168</f>
        <v>310</v>
      </c>
      <c r="G75" s="562">
        <f>'41～47頁'!F168</f>
        <v>73</v>
      </c>
      <c r="H75" s="562">
        <f>'41～47頁'!G168</f>
        <v>74</v>
      </c>
      <c r="I75" s="562">
        <f>'41～47頁'!H168</f>
        <v>7</v>
      </c>
      <c r="J75" s="562">
        <f>'41～47頁'!I168</f>
        <v>12</v>
      </c>
      <c r="K75" s="562">
        <f>'41～47頁'!J168</f>
        <v>12</v>
      </c>
      <c r="L75" s="562">
        <f>'41～47頁'!K168</f>
        <v>37</v>
      </c>
      <c r="M75" s="562">
        <f>'41～47頁'!L168</f>
        <v>27</v>
      </c>
      <c r="N75" s="562">
        <f>'41～47頁'!M168</f>
        <v>21</v>
      </c>
      <c r="O75" s="562">
        <f>'41～47頁'!N168</f>
        <v>94</v>
      </c>
      <c r="P75" s="562">
        <f>'41～47頁'!O168</f>
        <v>135</v>
      </c>
      <c r="Q75" s="562">
        <f>'41～47頁'!P168</f>
        <v>5</v>
      </c>
      <c r="R75" s="562">
        <f>'41～47頁'!Q168</f>
        <v>25</v>
      </c>
      <c r="S75" s="562">
        <f>'41～47頁'!R168</f>
        <v>18</v>
      </c>
      <c r="T75" s="562">
        <f>'41～47頁'!S168</f>
        <v>65</v>
      </c>
      <c r="U75" s="562">
        <f>'41～47頁'!T168</f>
        <v>265</v>
      </c>
      <c r="V75" s="562">
        <f>'41～47頁'!U168</f>
        <v>1</v>
      </c>
      <c r="W75" s="562">
        <f>'41～47頁'!V168</f>
        <v>19</v>
      </c>
      <c r="X75" s="562">
        <f>'41～47頁'!W168</f>
        <v>342</v>
      </c>
      <c r="Y75" s="563">
        <f>SUM(F75:X75)</f>
        <v>1542</v>
      </c>
    </row>
    <row r="76" spans="2:25" ht="13.5" customHeight="1" x14ac:dyDescent="0.2">
      <c r="B76" s="762"/>
      <c r="C76" s="749"/>
      <c r="D76" s="751"/>
      <c r="E76" s="20" t="s">
        <v>254</v>
      </c>
      <c r="F76" s="564">
        <f>'41～47頁'!E169</f>
        <v>543</v>
      </c>
      <c r="G76" s="564">
        <f>'41～47頁'!F169</f>
        <v>115</v>
      </c>
      <c r="H76" s="564">
        <f>'41～47頁'!G169</f>
        <v>90</v>
      </c>
      <c r="I76" s="564">
        <f>'41～47頁'!H169</f>
        <v>7</v>
      </c>
      <c r="J76" s="564">
        <f>'41～47頁'!I169</f>
        <v>28</v>
      </c>
      <c r="K76" s="564">
        <f>'41～47頁'!J169</f>
        <v>12</v>
      </c>
      <c r="L76" s="564">
        <f>'41～47頁'!K169</f>
        <v>37</v>
      </c>
      <c r="M76" s="564">
        <f>'41～47頁'!L169</f>
        <v>203</v>
      </c>
      <c r="N76" s="564">
        <f>'41～47頁'!M169</f>
        <v>21</v>
      </c>
      <c r="O76" s="564">
        <f>'41～47頁'!N169</f>
        <v>256</v>
      </c>
      <c r="P76" s="564">
        <f>'41～47頁'!O169</f>
        <v>232</v>
      </c>
      <c r="Q76" s="564">
        <f>'41～47頁'!P169</f>
        <v>5</v>
      </c>
      <c r="R76" s="564">
        <f>'41～47頁'!Q169</f>
        <v>25</v>
      </c>
      <c r="S76" s="564">
        <f>'41～47頁'!R169</f>
        <v>18</v>
      </c>
      <c r="T76" s="564">
        <f>'41～47頁'!S169</f>
        <v>67</v>
      </c>
      <c r="U76" s="564">
        <f>'41～47頁'!T169</f>
        <v>448</v>
      </c>
      <c r="V76" s="564">
        <f>'41～47頁'!U169</f>
        <v>1</v>
      </c>
      <c r="W76" s="564">
        <f>'41～47頁'!V169</f>
        <v>19</v>
      </c>
      <c r="X76" s="564">
        <f>'41～47頁'!W169</f>
        <v>376</v>
      </c>
      <c r="Y76" s="565">
        <f>SUM(F76:X76)</f>
        <v>2503</v>
      </c>
    </row>
    <row r="77" spans="2:25" ht="13.5" customHeight="1" x14ac:dyDescent="0.2">
      <c r="B77" s="501"/>
      <c r="C77" s="503"/>
      <c r="D77" s="740" t="str">
        <f>$D$7</f>
        <v>R2年度</v>
      </c>
      <c r="E77" s="20" t="s">
        <v>253</v>
      </c>
      <c r="F77" s="564">
        <v>716</v>
      </c>
      <c r="G77" s="564">
        <v>115</v>
      </c>
      <c r="H77" s="564">
        <v>110</v>
      </c>
      <c r="I77" s="564">
        <v>10</v>
      </c>
      <c r="J77" s="564">
        <v>22</v>
      </c>
      <c r="K77" s="564">
        <v>29</v>
      </c>
      <c r="L77" s="564">
        <v>43</v>
      </c>
      <c r="M77" s="564">
        <v>35</v>
      </c>
      <c r="N77" s="564">
        <v>41</v>
      </c>
      <c r="O77" s="564">
        <v>96</v>
      </c>
      <c r="P77" s="564">
        <v>134</v>
      </c>
      <c r="Q77" s="564">
        <v>26</v>
      </c>
      <c r="R77" s="564">
        <v>40</v>
      </c>
      <c r="S77" s="564">
        <v>83</v>
      </c>
      <c r="T77" s="564">
        <v>51</v>
      </c>
      <c r="U77" s="564">
        <v>244</v>
      </c>
      <c r="V77" s="564">
        <v>44</v>
      </c>
      <c r="W77" s="564">
        <v>36</v>
      </c>
      <c r="X77" s="564">
        <v>556</v>
      </c>
      <c r="Y77" s="565">
        <v>2431</v>
      </c>
    </row>
    <row r="78" spans="2:25" ht="13.5" customHeight="1" x14ac:dyDescent="0.2">
      <c r="B78" s="501"/>
      <c r="C78" s="503"/>
      <c r="D78" s="741"/>
      <c r="E78" s="20" t="s">
        <v>254</v>
      </c>
      <c r="F78" s="564">
        <v>1031</v>
      </c>
      <c r="G78" s="564">
        <v>242</v>
      </c>
      <c r="H78" s="564">
        <v>129</v>
      </c>
      <c r="I78" s="564">
        <v>28</v>
      </c>
      <c r="J78" s="564">
        <v>25</v>
      </c>
      <c r="K78" s="564">
        <v>29</v>
      </c>
      <c r="L78" s="564">
        <v>62</v>
      </c>
      <c r="M78" s="564">
        <v>133</v>
      </c>
      <c r="N78" s="564">
        <v>41</v>
      </c>
      <c r="O78" s="564">
        <v>385</v>
      </c>
      <c r="P78" s="564">
        <v>246</v>
      </c>
      <c r="Q78" s="564">
        <v>30</v>
      </c>
      <c r="R78" s="564">
        <v>40</v>
      </c>
      <c r="S78" s="564">
        <v>133</v>
      </c>
      <c r="T78" s="564">
        <v>51</v>
      </c>
      <c r="U78" s="564">
        <v>392</v>
      </c>
      <c r="V78" s="564">
        <v>48</v>
      </c>
      <c r="W78" s="564">
        <v>36</v>
      </c>
      <c r="X78" s="564">
        <v>1018</v>
      </c>
      <c r="Y78" s="565">
        <v>4099</v>
      </c>
    </row>
    <row r="79" spans="2:25" ht="13.5" customHeight="1" x14ac:dyDescent="0.2">
      <c r="B79" s="501"/>
      <c r="C79" s="503"/>
      <c r="D79" s="742" t="s">
        <v>41</v>
      </c>
      <c r="E79" s="20" t="s">
        <v>253</v>
      </c>
      <c r="F79" s="387">
        <f>IF(F77=0,"- ",F75/F77*100)</f>
        <v>43.296089385474865</v>
      </c>
      <c r="G79" s="387">
        <f t="shared" ref="G79:Y80" si="25">IF(G77=0,"- ",G75/G77*100)</f>
        <v>63.478260869565219</v>
      </c>
      <c r="H79" s="387">
        <f t="shared" si="25"/>
        <v>67.272727272727266</v>
      </c>
      <c r="I79" s="387">
        <f t="shared" si="25"/>
        <v>70</v>
      </c>
      <c r="J79" s="387">
        <f t="shared" si="25"/>
        <v>54.54545454545454</v>
      </c>
      <c r="K79" s="387">
        <f t="shared" si="25"/>
        <v>41.379310344827587</v>
      </c>
      <c r="L79" s="387">
        <f t="shared" si="25"/>
        <v>86.04651162790698</v>
      </c>
      <c r="M79" s="387">
        <f t="shared" si="25"/>
        <v>77.142857142857153</v>
      </c>
      <c r="N79" s="387">
        <f t="shared" si="25"/>
        <v>51.219512195121951</v>
      </c>
      <c r="O79" s="387">
        <f t="shared" si="25"/>
        <v>97.916666666666657</v>
      </c>
      <c r="P79" s="387">
        <f t="shared" si="25"/>
        <v>100.74626865671641</v>
      </c>
      <c r="Q79" s="387">
        <f t="shared" si="25"/>
        <v>19.230769230769234</v>
      </c>
      <c r="R79" s="387">
        <f t="shared" si="25"/>
        <v>62.5</v>
      </c>
      <c r="S79" s="387">
        <f t="shared" si="25"/>
        <v>21.686746987951807</v>
      </c>
      <c r="T79" s="387">
        <f t="shared" si="25"/>
        <v>127.45098039215685</v>
      </c>
      <c r="U79" s="387">
        <f t="shared" si="25"/>
        <v>108.60655737704919</v>
      </c>
      <c r="V79" s="387">
        <f t="shared" si="25"/>
        <v>2.2727272727272729</v>
      </c>
      <c r="W79" s="387">
        <f t="shared" si="25"/>
        <v>52.777777777777779</v>
      </c>
      <c r="X79" s="387">
        <f t="shared" si="25"/>
        <v>61.510791366906467</v>
      </c>
      <c r="Y79" s="388">
        <f t="shared" si="25"/>
        <v>63.430686960098726</v>
      </c>
    </row>
    <row r="80" spans="2:25" ht="13.5" customHeight="1" x14ac:dyDescent="0.2">
      <c r="B80" s="501"/>
      <c r="C80" s="503"/>
      <c r="D80" s="745"/>
      <c r="E80" s="308" t="s">
        <v>254</v>
      </c>
      <c r="F80" s="389">
        <f>IF(F78=0,"- ",F76/F78*100)</f>
        <v>52.667313288069842</v>
      </c>
      <c r="G80" s="389">
        <f t="shared" si="25"/>
        <v>47.520661157024797</v>
      </c>
      <c r="H80" s="389">
        <f t="shared" si="25"/>
        <v>69.767441860465112</v>
      </c>
      <c r="I80" s="389">
        <f t="shared" si="25"/>
        <v>25</v>
      </c>
      <c r="J80" s="389">
        <f t="shared" si="25"/>
        <v>112.00000000000001</v>
      </c>
      <c r="K80" s="389">
        <f t="shared" si="25"/>
        <v>41.379310344827587</v>
      </c>
      <c r="L80" s="389">
        <f t="shared" si="25"/>
        <v>59.677419354838712</v>
      </c>
      <c r="M80" s="389">
        <f t="shared" si="25"/>
        <v>152.63157894736844</v>
      </c>
      <c r="N80" s="389">
        <f t="shared" si="25"/>
        <v>51.219512195121951</v>
      </c>
      <c r="O80" s="389">
        <f t="shared" si="25"/>
        <v>66.493506493506487</v>
      </c>
      <c r="P80" s="389">
        <f t="shared" si="25"/>
        <v>94.308943089430898</v>
      </c>
      <c r="Q80" s="389">
        <f t="shared" si="25"/>
        <v>16.666666666666664</v>
      </c>
      <c r="R80" s="389">
        <f t="shared" si="25"/>
        <v>62.5</v>
      </c>
      <c r="S80" s="389">
        <f t="shared" si="25"/>
        <v>13.533834586466165</v>
      </c>
      <c r="T80" s="389">
        <f t="shared" si="25"/>
        <v>131.37254901960785</v>
      </c>
      <c r="U80" s="389">
        <f t="shared" si="25"/>
        <v>114.28571428571428</v>
      </c>
      <c r="V80" s="389">
        <f t="shared" si="25"/>
        <v>2.083333333333333</v>
      </c>
      <c r="W80" s="389">
        <f t="shared" si="25"/>
        <v>52.777777777777779</v>
      </c>
      <c r="X80" s="389">
        <f t="shared" si="25"/>
        <v>36.93516699410609</v>
      </c>
      <c r="Y80" s="390">
        <f t="shared" si="25"/>
        <v>61.063674066845572</v>
      </c>
    </row>
    <row r="81" spans="2:25" ht="13.5" customHeight="1" x14ac:dyDescent="0.2">
      <c r="B81" s="501"/>
      <c r="C81" s="386"/>
      <c r="D81" s="740" t="s">
        <v>414</v>
      </c>
      <c r="E81" s="20" t="s">
        <v>253</v>
      </c>
      <c r="F81" s="560">
        <v>148502</v>
      </c>
      <c r="G81" s="560">
        <v>13789</v>
      </c>
      <c r="H81" s="560">
        <v>232621</v>
      </c>
      <c r="I81" s="560">
        <v>18080</v>
      </c>
      <c r="J81" s="560">
        <v>18629</v>
      </c>
      <c r="K81" s="560">
        <v>18132</v>
      </c>
      <c r="L81" s="560">
        <v>42977</v>
      </c>
      <c r="M81" s="560">
        <v>811</v>
      </c>
      <c r="N81" s="560">
        <v>8620</v>
      </c>
      <c r="O81" s="560">
        <v>2892</v>
      </c>
      <c r="P81" s="560">
        <v>2916</v>
      </c>
      <c r="Q81" s="560">
        <v>1539</v>
      </c>
      <c r="R81" s="560">
        <v>3045</v>
      </c>
      <c r="S81" s="560">
        <v>1999</v>
      </c>
      <c r="T81" s="560">
        <v>1938</v>
      </c>
      <c r="U81" s="560">
        <v>11801</v>
      </c>
      <c r="V81" s="560">
        <v>2532</v>
      </c>
      <c r="W81" s="560">
        <v>6019</v>
      </c>
      <c r="X81" s="560">
        <v>9566</v>
      </c>
      <c r="Y81" s="561">
        <v>546408</v>
      </c>
    </row>
    <row r="82" spans="2:25" ht="13.5" customHeight="1" x14ac:dyDescent="0.2">
      <c r="B82" s="501"/>
      <c r="C82" s="503"/>
      <c r="D82" s="741"/>
      <c r="E82" s="20" t="s">
        <v>254</v>
      </c>
      <c r="F82" s="560">
        <v>179237</v>
      </c>
      <c r="G82" s="560">
        <v>16887</v>
      </c>
      <c r="H82" s="560">
        <v>246281</v>
      </c>
      <c r="I82" s="560">
        <v>22914</v>
      </c>
      <c r="J82" s="560">
        <v>27349</v>
      </c>
      <c r="K82" s="560">
        <v>19659</v>
      </c>
      <c r="L82" s="560">
        <v>50743</v>
      </c>
      <c r="M82" s="560">
        <v>924</v>
      </c>
      <c r="N82" s="560">
        <v>13638</v>
      </c>
      <c r="O82" s="560">
        <v>5063</v>
      </c>
      <c r="P82" s="560">
        <v>28885</v>
      </c>
      <c r="Q82" s="560">
        <v>2731</v>
      </c>
      <c r="R82" s="560">
        <v>4807</v>
      </c>
      <c r="S82" s="560">
        <v>2885</v>
      </c>
      <c r="T82" s="560">
        <v>2763</v>
      </c>
      <c r="U82" s="560">
        <v>17499</v>
      </c>
      <c r="V82" s="560">
        <v>5035</v>
      </c>
      <c r="W82" s="560">
        <v>10972</v>
      </c>
      <c r="X82" s="560">
        <v>15561</v>
      </c>
      <c r="Y82" s="561">
        <v>673833</v>
      </c>
    </row>
    <row r="83" spans="2:25" ht="13.5" customHeight="1" x14ac:dyDescent="0.2">
      <c r="B83" s="501"/>
      <c r="C83" s="503"/>
      <c r="D83" s="742" t="s">
        <v>420</v>
      </c>
      <c r="E83" s="20" t="s">
        <v>253</v>
      </c>
      <c r="F83" s="387">
        <f>IF(F81=0,"- ",F75/F81*100)</f>
        <v>0.20875139728757861</v>
      </c>
      <c r="G83" s="387">
        <f t="shared" ref="G83:Y83" si="26">IF(G81=0,"- ",G75/G81*100)</f>
        <v>0.52940749873087245</v>
      </c>
      <c r="H83" s="387">
        <f t="shared" si="26"/>
        <v>3.1811401378207468E-2</v>
      </c>
      <c r="I83" s="387">
        <f t="shared" si="26"/>
        <v>3.8716814159292033E-2</v>
      </c>
      <c r="J83" s="387">
        <f t="shared" si="26"/>
        <v>6.4415695957915076E-2</v>
      </c>
      <c r="K83" s="387">
        <f t="shared" si="26"/>
        <v>6.6181336863004633E-2</v>
      </c>
      <c r="L83" s="387">
        <f t="shared" si="26"/>
        <v>8.6092561137352544E-2</v>
      </c>
      <c r="M83" s="387">
        <f t="shared" si="26"/>
        <v>3.3292231812577064</v>
      </c>
      <c r="N83" s="387">
        <f t="shared" si="26"/>
        <v>0.24361948955916474</v>
      </c>
      <c r="O83" s="387">
        <f t="shared" si="26"/>
        <v>3.2503457814661139</v>
      </c>
      <c r="P83" s="387">
        <f t="shared" si="26"/>
        <v>4.6296296296296298</v>
      </c>
      <c r="Q83" s="387">
        <f t="shared" si="26"/>
        <v>0.32488628979857048</v>
      </c>
      <c r="R83" s="387">
        <f t="shared" si="26"/>
        <v>0.82101806239737274</v>
      </c>
      <c r="S83" s="387">
        <f t="shared" si="26"/>
        <v>0.90045022511255624</v>
      </c>
      <c r="T83" s="387">
        <f t="shared" si="26"/>
        <v>3.3539731682146545</v>
      </c>
      <c r="U83" s="387">
        <f t="shared" si="26"/>
        <v>2.2455724091178713</v>
      </c>
      <c r="V83" s="387">
        <f t="shared" si="26"/>
        <v>3.9494470774091628E-2</v>
      </c>
      <c r="W83" s="387">
        <f t="shared" si="26"/>
        <v>0.31566705432796149</v>
      </c>
      <c r="X83" s="387">
        <f t="shared" si="26"/>
        <v>3.5751620321973654</v>
      </c>
      <c r="Y83" s="388">
        <f t="shared" si="26"/>
        <v>0.28220670268370884</v>
      </c>
    </row>
    <row r="84" spans="2:25" ht="13.5" customHeight="1" thickBot="1" x14ac:dyDescent="0.25">
      <c r="B84" s="501"/>
      <c r="C84" s="504"/>
      <c r="D84" s="743"/>
      <c r="E84" s="25" t="s">
        <v>254</v>
      </c>
      <c r="F84" s="391">
        <f>IF(F82=0,"- ",F76/F82*100)</f>
        <v>0.30295084162310237</v>
      </c>
      <c r="G84" s="391">
        <f t="shared" ref="G84:Y84" si="27">IF(G82=0,"- ",G76/G82*100)</f>
        <v>0.68099721679398362</v>
      </c>
      <c r="H84" s="391">
        <f t="shared" si="27"/>
        <v>3.6543622934777753E-2</v>
      </c>
      <c r="I84" s="391">
        <f t="shared" si="27"/>
        <v>3.0549009339268567E-2</v>
      </c>
      <c r="J84" s="391">
        <f t="shared" si="27"/>
        <v>0.10238034297414896</v>
      </c>
      <c r="K84" s="391">
        <f t="shared" si="27"/>
        <v>6.10407446970853E-2</v>
      </c>
      <c r="L84" s="391">
        <f t="shared" si="27"/>
        <v>7.2916461383836187E-2</v>
      </c>
      <c r="M84" s="391">
        <f t="shared" si="27"/>
        <v>21.969696969696969</v>
      </c>
      <c r="N84" s="391">
        <f t="shared" si="27"/>
        <v>0.15398152221733391</v>
      </c>
      <c r="O84" s="391">
        <f t="shared" si="27"/>
        <v>5.0562907367173615</v>
      </c>
      <c r="P84" s="391">
        <f t="shared" si="27"/>
        <v>0.80318504414055736</v>
      </c>
      <c r="Q84" s="391">
        <f t="shared" si="27"/>
        <v>0.18308311973636032</v>
      </c>
      <c r="R84" s="391">
        <f t="shared" si="27"/>
        <v>0.52007489078427294</v>
      </c>
      <c r="S84" s="391">
        <f t="shared" si="27"/>
        <v>0.62391681109185437</v>
      </c>
      <c r="T84" s="391">
        <f t="shared" si="27"/>
        <v>2.4249004705030766</v>
      </c>
      <c r="U84" s="391">
        <f t="shared" si="27"/>
        <v>2.560146294073947</v>
      </c>
      <c r="V84" s="391">
        <f t="shared" si="27"/>
        <v>1.9860973187686197E-2</v>
      </c>
      <c r="W84" s="391">
        <f t="shared" si="27"/>
        <v>0.17316806416332484</v>
      </c>
      <c r="X84" s="391">
        <f t="shared" si="27"/>
        <v>2.4162971531392583</v>
      </c>
      <c r="Y84" s="392">
        <f t="shared" si="27"/>
        <v>0.37145702273411957</v>
      </c>
    </row>
    <row r="85" spans="2:25" ht="13.5" customHeight="1" x14ac:dyDescent="0.2">
      <c r="B85" s="762"/>
      <c r="C85" s="746" t="s">
        <v>424</v>
      </c>
      <c r="D85" s="748"/>
      <c r="E85" s="367" t="s">
        <v>253</v>
      </c>
      <c r="F85" s="562">
        <f>'41～47頁'!E196</f>
        <v>3</v>
      </c>
      <c r="G85" s="562">
        <f>'41～47頁'!F196</f>
        <v>3</v>
      </c>
      <c r="H85" s="562">
        <f>'41～47頁'!G196</f>
        <v>0</v>
      </c>
      <c r="I85" s="562">
        <f>'41～47頁'!H196</f>
        <v>0</v>
      </c>
      <c r="J85" s="562">
        <f>'41～47頁'!I196</f>
        <v>0</v>
      </c>
      <c r="K85" s="562">
        <f>'41～47頁'!J196</f>
        <v>0</v>
      </c>
      <c r="L85" s="562">
        <f>'41～47頁'!K196</f>
        <v>1</v>
      </c>
      <c r="M85" s="562">
        <f>'41～47頁'!L196</f>
        <v>2</v>
      </c>
      <c r="N85" s="562">
        <f>'41～47頁'!M196</f>
        <v>0</v>
      </c>
      <c r="O85" s="562">
        <f>'41～47頁'!N196</f>
        <v>1</v>
      </c>
      <c r="P85" s="562">
        <f>'41～47頁'!O196</f>
        <v>9</v>
      </c>
      <c r="Q85" s="562">
        <f>'41～47頁'!P196</f>
        <v>0</v>
      </c>
      <c r="R85" s="562">
        <f>'41～47頁'!Q196</f>
        <v>0</v>
      </c>
      <c r="S85" s="562">
        <f>'41～47頁'!R196</f>
        <v>0</v>
      </c>
      <c r="T85" s="562">
        <f>'41～47頁'!S196</f>
        <v>0</v>
      </c>
      <c r="U85" s="562">
        <f>'41～47頁'!T196</f>
        <v>5</v>
      </c>
      <c r="V85" s="562">
        <f>'41～47頁'!U196</f>
        <v>0</v>
      </c>
      <c r="W85" s="562">
        <f>'41～47頁'!V196</f>
        <v>0</v>
      </c>
      <c r="X85" s="562">
        <f>'41～47頁'!W196</f>
        <v>12</v>
      </c>
      <c r="Y85" s="563">
        <f>SUM(F85:X85)</f>
        <v>36</v>
      </c>
    </row>
    <row r="86" spans="2:25" ht="13.5" customHeight="1" x14ac:dyDescent="0.2">
      <c r="B86" s="762"/>
      <c r="C86" s="749"/>
      <c r="D86" s="751"/>
      <c r="E86" s="20" t="s">
        <v>254</v>
      </c>
      <c r="F86" s="564">
        <f>'41～47頁'!E197</f>
        <v>3</v>
      </c>
      <c r="G86" s="564">
        <f>'41～47頁'!F197</f>
        <v>5</v>
      </c>
      <c r="H86" s="564">
        <f>'41～47頁'!G197</f>
        <v>0</v>
      </c>
      <c r="I86" s="564">
        <f>'41～47頁'!H197</f>
        <v>0</v>
      </c>
      <c r="J86" s="564">
        <f>'41～47頁'!I197</f>
        <v>0</v>
      </c>
      <c r="K86" s="564">
        <f>'41～47頁'!J197</f>
        <v>0</v>
      </c>
      <c r="L86" s="564">
        <f>'41～47頁'!K197</f>
        <v>1</v>
      </c>
      <c r="M86" s="564">
        <f>'41～47頁'!L197</f>
        <v>6</v>
      </c>
      <c r="N86" s="564">
        <f>'41～47頁'!M197</f>
        <v>0</v>
      </c>
      <c r="O86" s="564">
        <f>'41～47頁'!N197</f>
        <v>7</v>
      </c>
      <c r="P86" s="564">
        <f>'41～47頁'!O197</f>
        <v>102</v>
      </c>
      <c r="Q86" s="564">
        <f>'41～47頁'!P197</f>
        <v>0</v>
      </c>
      <c r="R86" s="564">
        <f>'41～47頁'!Q197</f>
        <v>0</v>
      </c>
      <c r="S86" s="564">
        <f>'41～47頁'!R197</f>
        <v>0</v>
      </c>
      <c r="T86" s="564">
        <f>'41～47頁'!S197</f>
        <v>0</v>
      </c>
      <c r="U86" s="564">
        <f>'41～47頁'!T197</f>
        <v>9</v>
      </c>
      <c r="V86" s="564">
        <f>'41～47頁'!U197</f>
        <v>0</v>
      </c>
      <c r="W86" s="564">
        <f>'41～47頁'!V197</f>
        <v>0</v>
      </c>
      <c r="X86" s="564">
        <f>'41～47頁'!W197</f>
        <v>80</v>
      </c>
      <c r="Y86" s="565">
        <f>SUM(F86:X86)</f>
        <v>213</v>
      </c>
    </row>
    <row r="87" spans="2:25" ht="13.5" customHeight="1" x14ac:dyDescent="0.2">
      <c r="B87" s="501"/>
      <c r="C87" s="503"/>
      <c r="D87" s="740" t="str">
        <f>$D$7</f>
        <v>R2年度</v>
      </c>
      <c r="E87" s="20" t="s">
        <v>253</v>
      </c>
      <c r="F87" s="564">
        <v>6</v>
      </c>
      <c r="G87" s="564">
        <v>0</v>
      </c>
      <c r="H87" s="564">
        <v>1</v>
      </c>
      <c r="I87" s="564">
        <v>2</v>
      </c>
      <c r="J87" s="564">
        <v>0</v>
      </c>
      <c r="K87" s="564">
        <v>0</v>
      </c>
      <c r="L87" s="564">
        <v>0</v>
      </c>
      <c r="M87" s="564">
        <v>2</v>
      </c>
      <c r="N87" s="564">
        <v>0</v>
      </c>
      <c r="O87" s="564">
        <v>2</v>
      </c>
      <c r="P87" s="564">
        <v>5</v>
      </c>
      <c r="Q87" s="564">
        <v>0</v>
      </c>
      <c r="R87" s="564">
        <v>0</v>
      </c>
      <c r="S87" s="564">
        <v>0</v>
      </c>
      <c r="T87" s="564">
        <v>0</v>
      </c>
      <c r="U87" s="564">
        <v>20</v>
      </c>
      <c r="V87" s="564">
        <v>0</v>
      </c>
      <c r="W87" s="564">
        <v>1</v>
      </c>
      <c r="X87" s="564">
        <v>14</v>
      </c>
      <c r="Y87" s="565">
        <v>53</v>
      </c>
    </row>
    <row r="88" spans="2:25" ht="13.5" customHeight="1" x14ac:dyDescent="0.2">
      <c r="B88" s="501"/>
      <c r="C88" s="503"/>
      <c r="D88" s="741"/>
      <c r="E88" s="20" t="s">
        <v>254</v>
      </c>
      <c r="F88" s="564">
        <v>9</v>
      </c>
      <c r="G88" s="564">
        <v>0</v>
      </c>
      <c r="H88" s="564">
        <v>1</v>
      </c>
      <c r="I88" s="564">
        <v>4</v>
      </c>
      <c r="J88" s="564">
        <v>0</v>
      </c>
      <c r="K88" s="564">
        <v>0</v>
      </c>
      <c r="L88" s="564">
        <v>0</v>
      </c>
      <c r="M88" s="564">
        <v>6</v>
      </c>
      <c r="N88" s="564">
        <v>0</v>
      </c>
      <c r="O88" s="564">
        <v>6</v>
      </c>
      <c r="P88" s="564">
        <v>12</v>
      </c>
      <c r="Q88" s="564">
        <v>0</v>
      </c>
      <c r="R88" s="564">
        <v>0</v>
      </c>
      <c r="S88" s="564">
        <v>0</v>
      </c>
      <c r="T88" s="564">
        <v>0</v>
      </c>
      <c r="U88" s="564">
        <v>26</v>
      </c>
      <c r="V88" s="564">
        <v>0</v>
      </c>
      <c r="W88" s="564">
        <v>1</v>
      </c>
      <c r="X88" s="564">
        <v>20</v>
      </c>
      <c r="Y88" s="565">
        <v>85</v>
      </c>
    </row>
    <row r="89" spans="2:25" ht="13.5" customHeight="1" x14ac:dyDescent="0.2">
      <c r="B89" s="501"/>
      <c r="C89" s="503"/>
      <c r="D89" s="742" t="s">
        <v>41</v>
      </c>
      <c r="E89" s="20" t="s">
        <v>253</v>
      </c>
      <c r="F89" s="387">
        <f>IF(F87=0,"- ",F85/F87*100)</f>
        <v>50</v>
      </c>
      <c r="G89" s="387" t="str">
        <f t="shared" ref="G89:Y90" si="28">IF(G87=0,"- ",G85/G87*100)</f>
        <v xml:space="preserve">- </v>
      </c>
      <c r="H89" s="387">
        <f t="shared" si="28"/>
        <v>0</v>
      </c>
      <c r="I89" s="387">
        <f t="shared" si="28"/>
        <v>0</v>
      </c>
      <c r="J89" s="387" t="str">
        <f t="shared" si="28"/>
        <v xml:space="preserve">- </v>
      </c>
      <c r="K89" s="387" t="str">
        <f t="shared" si="28"/>
        <v xml:space="preserve">- </v>
      </c>
      <c r="L89" s="387" t="str">
        <f t="shared" si="28"/>
        <v xml:space="preserve">- </v>
      </c>
      <c r="M89" s="387">
        <f t="shared" si="28"/>
        <v>100</v>
      </c>
      <c r="N89" s="387" t="str">
        <f t="shared" si="28"/>
        <v xml:space="preserve">- </v>
      </c>
      <c r="O89" s="387">
        <f t="shared" si="28"/>
        <v>50</v>
      </c>
      <c r="P89" s="387">
        <f t="shared" si="28"/>
        <v>180</v>
      </c>
      <c r="Q89" s="387" t="str">
        <f t="shared" si="28"/>
        <v xml:space="preserve">- </v>
      </c>
      <c r="R89" s="387" t="str">
        <f t="shared" si="28"/>
        <v xml:space="preserve">- </v>
      </c>
      <c r="S89" s="387" t="str">
        <f t="shared" si="28"/>
        <v xml:space="preserve">- </v>
      </c>
      <c r="T89" s="387" t="str">
        <f t="shared" si="28"/>
        <v xml:space="preserve">- </v>
      </c>
      <c r="U89" s="387">
        <f t="shared" si="28"/>
        <v>25</v>
      </c>
      <c r="V89" s="387" t="str">
        <f t="shared" si="28"/>
        <v xml:space="preserve">- </v>
      </c>
      <c r="W89" s="387">
        <f t="shared" si="28"/>
        <v>0</v>
      </c>
      <c r="X89" s="387">
        <f t="shared" si="28"/>
        <v>85.714285714285708</v>
      </c>
      <c r="Y89" s="388">
        <f t="shared" si="28"/>
        <v>67.924528301886795</v>
      </c>
    </row>
    <row r="90" spans="2:25" ht="13.5" customHeight="1" x14ac:dyDescent="0.2">
      <c r="B90" s="501"/>
      <c r="C90" s="503"/>
      <c r="D90" s="745"/>
      <c r="E90" s="308" t="s">
        <v>254</v>
      </c>
      <c r="F90" s="389">
        <f>IF(F88=0,"- ",F86/F88*100)</f>
        <v>33.333333333333329</v>
      </c>
      <c r="G90" s="389" t="str">
        <f t="shared" si="28"/>
        <v xml:space="preserve">- </v>
      </c>
      <c r="H90" s="389">
        <f t="shared" si="28"/>
        <v>0</v>
      </c>
      <c r="I90" s="389">
        <f t="shared" si="28"/>
        <v>0</v>
      </c>
      <c r="J90" s="389" t="str">
        <f t="shared" si="28"/>
        <v xml:space="preserve">- </v>
      </c>
      <c r="K90" s="389" t="str">
        <f t="shared" si="28"/>
        <v xml:space="preserve">- </v>
      </c>
      <c r="L90" s="389" t="str">
        <f t="shared" si="28"/>
        <v xml:space="preserve">- </v>
      </c>
      <c r="M90" s="389">
        <f t="shared" si="28"/>
        <v>100</v>
      </c>
      <c r="N90" s="389" t="str">
        <f t="shared" si="28"/>
        <v xml:space="preserve">- </v>
      </c>
      <c r="O90" s="389">
        <f t="shared" si="28"/>
        <v>116.66666666666667</v>
      </c>
      <c r="P90" s="389">
        <f t="shared" si="28"/>
        <v>850</v>
      </c>
      <c r="Q90" s="389" t="str">
        <f t="shared" si="28"/>
        <v xml:space="preserve">- </v>
      </c>
      <c r="R90" s="389" t="str">
        <f t="shared" si="28"/>
        <v xml:space="preserve">- </v>
      </c>
      <c r="S90" s="389" t="str">
        <f t="shared" si="28"/>
        <v xml:space="preserve">- </v>
      </c>
      <c r="T90" s="389" t="str">
        <f t="shared" si="28"/>
        <v xml:space="preserve">- </v>
      </c>
      <c r="U90" s="389">
        <f t="shared" si="28"/>
        <v>34.615384615384613</v>
      </c>
      <c r="V90" s="389" t="str">
        <f t="shared" si="28"/>
        <v xml:space="preserve">- </v>
      </c>
      <c r="W90" s="389">
        <f t="shared" si="28"/>
        <v>0</v>
      </c>
      <c r="X90" s="389">
        <f t="shared" si="28"/>
        <v>400</v>
      </c>
      <c r="Y90" s="390">
        <f t="shared" si="28"/>
        <v>250.58823529411765</v>
      </c>
    </row>
    <row r="91" spans="2:25" ht="13.5" customHeight="1" x14ac:dyDescent="0.2">
      <c r="B91" s="501"/>
      <c r="C91" s="386"/>
      <c r="D91" s="740" t="s">
        <v>414</v>
      </c>
      <c r="E91" s="20" t="s">
        <v>253</v>
      </c>
      <c r="F91" s="560">
        <v>60</v>
      </c>
      <c r="G91" s="560">
        <v>8</v>
      </c>
      <c r="H91" s="560">
        <v>33</v>
      </c>
      <c r="I91" s="560">
        <v>51</v>
      </c>
      <c r="J91" s="560">
        <v>4</v>
      </c>
      <c r="K91" s="560">
        <v>3</v>
      </c>
      <c r="L91" s="560">
        <v>45</v>
      </c>
      <c r="M91" s="560">
        <v>0</v>
      </c>
      <c r="N91" s="560">
        <v>0</v>
      </c>
      <c r="O91" s="560">
        <v>0</v>
      </c>
      <c r="P91" s="560">
        <v>4</v>
      </c>
      <c r="Q91" s="560">
        <v>1</v>
      </c>
      <c r="R91" s="560">
        <v>6</v>
      </c>
      <c r="S91" s="560">
        <v>7</v>
      </c>
      <c r="T91" s="560">
        <v>11</v>
      </c>
      <c r="U91" s="560">
        <v>20</v>
      </c>
      <c r="V91" s="560">
        <v>11</v>
      </c>
      <c r="W91" s="560">
        <v>11</v>
      </c>
      <c r="X91" s="560">
        <v>130</v>
      </c>
      <c r="Y91" s="561">
        <v>405</v>
      </c>
    </row>
    <row r="92" spans="2:25" ht="13.5" customHeight="1" x14ac:dyDescent="0.2">
      <c r="B92" s="501"/>
      <c r="C92" s="503"/>
      <c r="D92" s="741"/>
      <c r="E92" s="20" t="s">
        <v>254</v>
      </c>
      <c r="F92" s="560">
        <v>66</v>
      </c>
      <c r="G92" s="560">
        <v>11</v>
      </c>
      <c r="H92" s="560">
        <v>35</v>
      </c>
      <c r="I92" s="560">
        <v>86</v>
      </c>
      <c r="J92" s="560">
        <v>4</v>
      </c>
      <c r="K92" s="560">
        <v>3</v>
      </c>
      <c r="L92" s="560">
        <v>75</v>
      </c>
      <c r="M92" s="560">
        <v>0</v>
      </c>
      <c r="N92" s="560">
        <v>0</v>
      </c>
      <c r="O92" s="560">
        <v>0</v>
      </c>
      <c r="P92" s="560">
        <v>4</v>
      </c>
      <c r="Q92" s="560">
        <v>1</v>
      </c>
      <c r="R92" s="560">
        <v>22</v>
      </c>
      <c r="S92" s="560">
        <v>7</v>
      </c>
      <c r="T92" s="560">
        <v>11</v>
      </c>
      <c r="U92" s="560">
        <v>22</v>
      </c>
      <c r="V92" s="560">
        <v>12</v>
      </c>
      <c r="W92" s="560">
        <v>17</v>
      </c>
      <c r="X92" s="560">
        <v>238</v>
      </c>
      <c r="Y92" s="561">
        <v>614</v>
      </c>
    </row>
    <row r="93" spans="2:25" ht="13.5" customHeight="1" x14ac:dyDescent="0.2">
      <c r="B93" s="501"/>
      <c r="C93" s="503"/>
      <c r="D93" s="742" t="s">
        <v>420</v>
      </c>
      <c r="E93" s="20" t="s">
        <v>253</v>
      </c>
      <c r="F93" s="387">
        <f>IF(F91=0,"- ",F85/F91*100)</f>
        <v>5</v>
      </c>
      <c r="G93" s="387">
        <f t="shared" ref="G93:Y93" si="29">IF(G91=0,"- ",G85/G91*100)</f>
        <v>37.5</v>
      </c>
      <c r="H93" s="387">
        <f t="shared" si="29"/>
        <v>0</v>
      </c>
      <c r="I93" s="387">
        <f t="shared" si="29"/>
        <v>0</v>
      </c>
      <c r="J93" s="387">
        <f t="shared" si="29"/>
        <v>0</v>
      </c>
      <c r="K93" s="387">
        <f t="shared" si="29"/>
        <v>0</v>
      </c>
      <c r="L93" s="387">
        <f t="shared" si="29"/>
        <v>2.2222222222222223</v>
      </c>
      <c r="M93" s="387" t="str">
        <f t="shared" si="29"/>
        <v xml:space="preserve">- </v>
      </c>
      <c r="N93" s="387" t="str">
        <f t="shared" si="29"/>
        <v xml:space="preserve">- </v>
      </c>
      <c r="O93" s="387" t="str">
        <f t="shared" si="29"/>
        <v xml:space="preserve">- </v>
      </c>
      <c r="P93" s="387">
        <f t="shared" si="29"/>
        <v>225</v>
      </c>
      <c r="Q93" s="387">
        <f t="shared" si="29"/>
        <v>0</v>
      </c>
      <c r="R93" s="387">
        <f t="shared" si="29"/>
        <v>0</v>
      </c>
      <c r="S93" s="387">
        <f t="shared" si="29"/>
        <v>0</v>
      </c>
      <c r="T93" s="387">
        <f t="shared" si="29"/>
        <v>0</v>
      </c>
      <c r="U93" s="387">
        <f t="shared" si="29"/>
        <v>25</v>
      </c>
      <c r="V93" s="387">
        <f t="shared" si="29"/>
        <v>0</v>
      </c>
      <c r="W93" s="387">
        <f t="shared" si="29"/>
        <v>0</v>
      </c>
      <c r="X93" s="387">
        <f t="shared" si="29"/>
        <v>9.2307692307692317</v>
      </c>
      <c r="Y93" s="388">
        <f t="shared" si="29"/>
        <v>8.8888888888888893</v>
      </c>
    </row>
    <row r="94" spans="2:25" ht="13.5" customHeight="1" thickBot="1" x14ac:dyDescent="0.25">
      <c r="B94" s="502"/>
      <c r="C94" s="504"/>
      <c r="D94" s="743"/>
      <c r="E94" s="25" t="s">
        <v>254</v>
      </c>
      <c r="F94" s="391">
        <f>IF(F92=0,"- ",F86/F92*100)</f>
        <v>4.5454545454545459</v>
      </c>
      <c r="G94" s="391">
        <f t="shared" ref="G94:Y94" si="30">IF(G92=0,"- ",G86/G92*100)</f>
        <v>45.454545454545453</v>
      </c>
      <c r="H94" s="391">
        <f t="shared" si="30"/>
        <v>0</v>
      </c>
      <c r="I94" s="391">
        <f t="shared" si="30"/>
        <v>0</v>
      </c>
      <c r="J94" s="391">
        <f t="shared" si="30"/>
        <v>0</v>
      </c>
      <c r="K94" s="391">
        <f t="shared" si="30"/>
        <v>0</v>
      </c>
      <c r="L94" s="391">
        <f t="shared" si="30"/>
        <v>1.3333333333333335</v>
      </c>
      <c r="M94" s="391" t="str">
        <f t="shared" si="30"/>
        <v xml:space="preserve">- </v>
      </c>
      <c r="N94" s="391" t="str">
        <f t="shared" si="30"/>
        <v xml:space="preserve">- </v>
      </c>
      <c r="O94" s="391" t="str">
        <f t="shared" si="30"/>
        <v xml:space="preserve">- </v>
      </c>
      <c r="P94" s="391">
        <f t="shared" si="30"/>
        <v>2550</v>
      </c>
      <c r="Q94" s="391">
        <f t="shared" si="30"/>
        <v>0</v>
      </c>
      <c r="R94" s="391">
        <f t="shared" si="30"/>
        <v>0</v>
      </c>
      <c r="S94" s="391">
        <f t="shared" si="30"/>
        <v>0</v>
      </c>
      <c r="T94" s="391">
        <f t="shared" si="30"/>
        <v>0</v>
      </c>
      <c r="U94" s="391">
        <f t="shared" si="30"/>
        <v>40.909090909090914</v>
      </c>
      <c r="V94" s="391">
        <f t="shared" si="30"/>
        <v>0</v>
      </c>
      <c r="W94" s="391">
        <f t="shared" si="30"/>
        <v>0</v>
      </c>
      <c r="X94" s="391">
        <f t="shared" si="30"/>
        <v>33.613445378151262</v>
      </c>
      <c r="Y94" s="392">
        <f t="shared" si="30"/>
        <v>34.690553745928341</v>
      </c>
    </row>
    <row r="95" spans="2:25" s="9" customFormat="1" ht="13.5" customHeight="1" x14ac:dyDescent="0.2">
      <c r="D95" s="4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2:25" ht="21" customHeight="1" x14ac:dyDescent="0.3">
      <c r="B96" s="1" t="str">
        <f>B1</f>
        <v>２　令和３年度振興局別・国別訪日外国人宿泊者数（延べ人数）</v>
      </c>
    </row>
    <row r="97" spans="2:25" ht="13.5" customHeight="1" thickBot="1" x14ac:dyDescent="0.25">
      <c r="Y97" s="8" t="s">
        <v>236</v>
      </c>
    </row>
    <row r="98" spans="2:25" ht="13.5" customHeight="1" x14ac:dyDescent="0.2">
      <c r="B98" s="752" t="s">
        <v>24</v>
      </c>
      <c r="C98" s="754" t="s">
        <v>344</v>
      </c>
      <c r="D98" s="754"/>
      <c r="E98" s="754" t="s">
        <v>238</v>
      </c>
      <c r="F98" s="730" t="s">
        <v>239</v>
      </c>
      <c r="G98" s="731"/>
      <c r="H98" s="731"/>
      <c r="I98" s="731"/>
      <c r="J98" s="731"/>
      <c r="K98" s="731"/>
      <c r="L98" s="731"/>
      <c r="M98" s="731"/>
      <c r="N98" s="735"/>
      <c r="O98" s="735"/>
      <c r="P98" s="736"/>
      <c r="Q98" s="730" t="s">
        <v>240</v>
      </c>
      <c r="R98" s="731"/>
      <c r="S98" s="731"/>
      <c r="T98" s="732"/>
      <c r="U98" s="724" t="s">
        <v>241</v>
      </c>
      <c r="V98" s="724"/>
      <c r="W98" s="728" t="s">
        <v>308</v>
      </c>
      <c r="X98" s="724" t="s">
        <v>309</v>
      </c>
      <c r="Y98" s="763" t="s">
        <v>242</v>
      </c>
    </row>
    <row r="99" spans="2:25" ht="13.5" customHeight="1" thickBot="1" x14ac:dyDescent="0.25">
      <c r="B99" s="753"/>
      <c r="C99" s="755"/>
      <c r="D99" s="755"/>
      <c r="E99" s="755"/>
      <c r="F99" s="233" t="s">
        <v>243</v>
      </c>
      <c r="G99" s="233" t="s">
        <v>244</v>
      </c>
      <c r="H99" s="233" t="s">
        <v>245</v>
      </c>
      <c r="I99" s="233" t="s">
        <v>246</v>
      </c>
      <c r="J99" s="54" t="s">
        <v>247</v>
      </c>
      <c r="K99" s="54" t="s">
        <v>304</v>
      </c>
      <c r="L99" s="233" t="s">
        <v>305</v>
      </c>
      <c r="M99" s="233" t="s">
        <v>306</v>
      </c>
      <c r="N99" s="232" t="s">
        <v>387</v>
      </c>
      <c r="O99" s="232" t="s">
        <v>385</v>
      </c>
      <c r="P99" s="232" t="s">
        <v>386</v>
      </c>
      <c r="Q99" s="232" t="s">
        <v>248</v>
      </c>
      <c r="R99" s="232" t="s">
        <v>249</v>
      </c>
      <c r="S99" s="232" t="s">
        <v>250</v>
      </c>
      <c r="T99" s="232" t="s">
        <v>251</v>
      </c>
      <c r="U99" s="232" t="s">
        <v>307</v>
      </c>
      <c r="V99" s="232" t="s">
        <v>252</v>
      </c>
      <c r="W99" s="729"/>
      <c r="X99" s="725"/>
      <c r="Y99" s="764"/>
    </row>
    <row r="100" spans="2:25" ht="13.5" customHeight="1" x14ac:dyDescent="0.2">
      <c r="B100" s="746" t="s">
        <v>17</v>
      </c>
      <c r="C100" s="747"/>
      <c r="D100" s="748"/>
      <c r="E100" s="231" t="s">
        <v>253</v>
      </c>
      <c r="F100" s="562">
        <f t="shared" ref="F100:Y100" si="31">F110+F120+F130</f>
        <v>740</v>
      </c>
      <c r="G100" s="562">
        <f t="shared" si="31"/>
        <v>106</v>
      </c>
      <c r="H100" s="562">
        <f t="shared" si="31"/>
        <v>163</v>
      </c>
      <c r="I100" s="562">
        <f t="shared" si="31"/>
        <v>46</v>
      </c>
      <c r="J100" s="562">
        <f t="shared" si="31"/>
        <v>43</v>
      </c>
      <c r="K100" s="562">
        <f t="shared" si="31"/>
        <v>60</v>
      </c>
      <c r="L100" s="562">
        <f t="shared" si="31"/>
        <v>67</v>
      </c>
      <c r="M100" s="562">
        <f t="shared" si="31"/>
        <v>88</v>
      </c>
      <c r="N100" s="562">
        <f t="shared" si="31"/>
        <v>29</v>
      </c>
      <c r="O100" s="562">
        <f t="shared" si="31"/>
        <v>37</v>
      </c>
      <c r="P100" s="562">
        <f t="shared" si="31"/>
        <v>368</v>
      </c>
      <c r="Q100" s="562">
        <f t="shared" si="31"/>
        <v>12</v>
      </c>
      <c r="R100" s="562">
        <f t="shared" si="31"/>
        <v>66</v>
      </c>
      <c r="S100" s="562">
        <f t="shared" si="31"/>
        <v>96</v>
      </c>
      <c r="T100" s="562">
        <f t="shared" si="31"/>
        <v>64</v>
      </c>
      <c r="U100" s="562">
        <f t="shared" si="31"/>
        <v>516</v>
      </c>
      <c r="V100" s="562">
        <f t="shared" si="31"/>
        <v>16</v>
      </c>
      <c r="W100" s="562">
        <f t="shared" si="31"/>
        <v>37</v>
      </c>
      <c r="X100" s="562">
        <f t="shared" si="31"/>
        <v>864</v>
      </c>
      <c r="Y100" s="563">
        <f t="shared" si="31"/>
        <v>3418</v>
      </c>
    </row>
    <row r="101" spans="2:25" ht="13.5" customHeight="1" x14ac:dyDescent="0.2">
      <c r="B101" s="749"/>
      <c r="C101" s="750"/>
      <c r="D101" s="751"/>
      <c r="E101" s="20" t="s">
        <v>254</v>
      </c>
      <c r="F101" s="564">
        <f t="shared" ref="F101:Y101" si="32">F111+F121+F131</f>
        <v>1233</v>
      </c>
      <c r="G101" s="564">
        <f t="shared" si="32"/>
        <v>157</v>
      </c>
      <c r="H101" s="564">
        <f t="shared" si="32"/>
        <v>236</v>
      </c>
      <c r="I101" s="564">
        <f t="shared" si="32"/>
        <v>83</v>
      </c>
      <c r="J101" s="564">
        <f t="shared" si="32"/>
        <v>83</v>
      </c>
      <c r="K101" s="564">
        <f t="shared" si="32"/>
        <v>62</v>
      </c>
      <c r="L101" s="564">
        <f t="shared" si="32"/>
        <v>68</v>
      </c>
      <c r="M101" s="564">
        <f t="shared" si="32"/>
        <v>126</v>
      </c>
      <c r="N101" s="564">
        <f t="shared" si="32"/>
        <v>56</v>
      </c>
      <c r="O101" s="564">
        <f t="shared" si="32"/>
        <v>69</v>
      </c>
      <c r="P101" s="564">
        <f t="shared" si="32"/>
        <v>583</v>
      </c>
      <c r="Q101" s="564">
        <f t="shared" si="32"/>
        <v>27</v>
      </c>
      <c r="R101" s="564">
        <f t="shared" si="32"/>
        <v>121</v>
      </c>
      <c r="S101" s="564">
        <f t="shared" si="32"/>
        <v>211</v>
      </c>
      <c r="T101" s="564">
        <f t="shared" si="32"/>
        <v>244</v>
      </c>
      <c r="U101" s="564">
        <f t="shared" si="32"/>
        <v>897</v>
      </c>
      <c r="V101" s="564">
        <f t="shared" si="32"/>
        <v>18</v>
      </c>
      <c r="W101" s="564">
        <f t="shared" si="32"/>
        <v>62</v>
      </c>
      <c r="X101" s="564">
        <f t="shared" si="32"/>
        <v>1182</v>
      </c>
      <c r="Y101" s="565">
        <f t="shared" si="32"/>
        <v>5518</v>
      </c>
    </row>
    <row r="102" spans="2:25" ht="13.5" customHeight="1" x14ac:dyDescent="0.2">
      <c r="B102" s="33"/>
      <c r="C102" s="385"/>
      <c r="D102" s="744" t="str">
        <f>$D$7</f>
        <v>R2年度</v>
      </c>
      <c r="E102" s="20" t="s">
        <v>253</v>
      </c>
      <c r="F102" s="564">
        <v>514</v>
      </c>
      <c r="G102" s="564">
        <v>86</v>
      </c>
      <c r="H102" s="564">
        <v>207</v>
      </c>
      <c r="I102" s="564">
        <v>47</v>
      </c>
      <c r="J102" s="564">
        <v>66</v>
      </c>
      <c r="K102" s="564">
        <v>32</v>
      </c>
      <c r="L102" s="564">
        <v>78</v>
      </c>
      <c r="M102" s="564">
        <v>27</v>
      </c>
      <c r="N102" s="564">
        <v>39</v>
      </c>
      <c r="O102" s="564">
        <v>31</v>
      </c>
      <c r="P102" s="564">
        <v>206</v>
      </c>
      <c r="Q102" s="564">
        <v>33</v>
      </c>
      <c r="R102" s="564">
        <v>57</v>
      </c>
      <c r="S102" s="564">
        <v>147</v>
      </c>
      <c r="T102" s="564">
        <v>89</v>
      </c>
      <c r="U102" s="564">
        <v>273</v>
      </c>
      <c r="V102" s="564">
        <v>65</v>
      </c>
      <c r="W102" s="564">
        <v>115</v>
      </c>
      <c r="X102" s="564">
        <v>897</v>
      </c>
      <c r="Y102" s="565">
        <v>3009</v>
      </c>
    </row>
    <row r="103" spans="2:25" ht="13.5" customHeight="1" x14ac:dyDescent="0.2">
      <c r="B103" s="33"/>
      <c r="C103" s="385"/>
      <c r="D103" s="744"/>
      <c r="E103" s="20" t="s">
        <v>254</v>
      </c>
      <c r="F103" s="564">
        <v>903</v>
      </c>
      <c r="G103" s="564">
        <v>114</v>
      </c>
      <c r="H103" s="564">
        <v>263</v>
      </c>
      <c r="I103" s="564">
        <v>108</v>
      </c>
      <c r="J103" s="564">
        <v>131</v>
      </c>
      <c r="K103" s="564">
        <v>35</v>
      </c>
      <c r="L103" s="564">
        <v>122</v>
      </c>
      <c r="M103" s="564">
        <v>37</v>
      </c>
      <c r="N103" s="564">
        <v>53</v>
      </c>
      <c r="O103" s="564">
        <v>49</v>
      </c>
      <c r="P103" s="564">
        <v>289</v>
      </c>
      <c r="Q103" s="564">
        <v>37</v>
      </c>
      <c r="R103" s="564">
        <v>91</v>
      </c>
      <c r="S103" s="564">
        <v>215</v>
      </c>
      <c r="T103" s="564">
        <v>122</v>
      </c>
      <c r="U103" s="564">
        <v>405</v>
      </c>
      <c r="V103" s="564">
        <v>215</v>
      </c>
      <c r="W103" s="564">
        <v>179</v>
      </c>
      <c r="X103" s="564">
        <v>1537</v>
      </c>
      <c r="Y103" s="565">
        <v>4905</v>
      </c>
    </row>
    <row r="104" spans="2:25" ht="13.5" customHeight="1" x14ac:dyDescent="0.2">
      <c r="B104" s="33"/>
      <c r="C104" s="385"/>
      <c r="D104" s="738" t="s">
        <v>41</v>
      </c>
      <c r="E104" s="20" t="s">
        <v>253</v>
      </c>
      <c r="F104" s="387">
        <f>IF(F102=0,"- ",F100/F102*100)</f>
        <v>143.96887159533074</v>
      </c>
      <c r="G104" s="387">
        <f t="shared" ref="G104:Y105" si="33">IF(G102=0,"- ",G100/G102*100)</f>
        <v>123.25581395348837</v>
      </c>
      <c r="H104" s="387">
        <f t="shared" si="33"/>
        <v>78.74396135265701</v>
      </c>
      <c r="I104" s="387">
        <f t="shared" si="33"/>
        <v>97.872340425531917</v>
      </c>
      <c r="J104" s="387">
        <f t="shared" si="33"/>
        <v>65.151515151515156</v>
      </c>
      <c r="K104" s="387">
        <f t="shared" si="33"/>
        <v>187.5</v>
      </c>
      <c r="L104" s="387">
        <f t="shared" si="33"/>
        <v>85.897435897435898</v>
      </c>
      <c r="M104" s="387">
        <f t="shared" si="33"/>
        <v>325.92592592592592</v>
      </c>
      <c r="N104" s="387">
        <f t="shared" si="33"/>
        <v>74.358974358974365</v>
      </c>
      <c r="O104" s="387">
        <f t="shared" si="33"/>
        <v>119.35483870967742</v>
      </c>
      <c r="P104" s="387">
        <f t="shared" si="33"/>
        <v>178.64077669902915</v>
      </c>
      <c r="Q104" s="387">
        <f t="shared" si="33"/>
        <v>36.363636363636367</v>
      </c>
      <c r="R104" s="387">
        <f t="shared" si="33"/>
        <v>115.78947368421053</v>
      </c>
      <c r="S104" s="387">
        <f t="shared" si="33"/>
        <v>65.306122448979593</v>
      </c>
      <c r="T104" s="387">
        <f t="shared" si="33"/>
        <v>71.910112359550567</v>
      </c>
      <c r="U104" s="387">
        <f t="shared" si="33"/>
        <v>189.01098901098899</v>
      </c>
      <c r="V104" s="387">
        <f t="shared" si="33"/>
        <v>24.615384615384617</v>
      </c>
      <c r="W104" s="387">
        <f t="shared" si="33"/>
        <v>32.173913043478258</v>
      </c>
      <c r="X104" s="387">
        <f t="shared" si="33"/>
        <v>96.321070234113719</v>
      </c>
      <c r="Y104" s="388">
        <f t="shared" si="33"/>
        <v>113.59255566633433</v>
      </c>
    </row>
    <row r="105" spans="2:25" ht="13.5" customHeight="1" x14ac:dyDescent="0.2">
      <c r="B105" s="33"/>
      <c r="C105" s="385"/>
      <c r="D105" s="742"/>
      <c r="E105" s="308" t="s">
        <v>254</v>
      </c>
      <c r="F105" s="389">
        <f>IF(F103=0,"- ",F101/F103*100)</f>
        <v>136.54485049833886</v>
      </c>
      <c r="G105" s="389">
        <f t="shared" si="33"/>
        <v>137.71929824561403</v>
      </c>
      <c r="H105" s="389">
        <f t="shared" si="33"/>
        <v>89.733840304182507</v>
      </c>
      <c r="I105" s="389">
        <f t="shared" si="33"/>
        <v>76.851851851851848</v>
      </c>
      <c r="J105" s="389">
        <f t="shared" si="33"/>
        <v>63.358778625954194</v>
      </c>
      <c r="K105" s="389">
        <f t="shared" si="33"/>
        <v>177.14285714285714</v>
      </c>
      <c r="L105" s="389">
        <f t="shared" si="33"/>
        <v>55.737704918032783</v>
      </c>
      <c r="M105" s="389">
        <f t="shared" si="33"/>
        <v>340.54054054054052</v>
      </c>
      <c r="N105" s="389">
        <f t="shared" si="33"/>
        <v>105.66037735849056</v>
      </c>
      <c r="O105" s="389">
        <f t="shared" si="33"/>
        <v>140.81632653061226</v>
      </c>
      <c r="P105" s="389">
        <f t="shared" si="33"/>
        <v>201.73010380622839</v>
      </c>
      <c r="Q105" s="389">
        <f t="shared" si="33"/>
        <v>72.972972972972968</v>
      </c>
      <c r="R105" s="389">
        <f t="shared" si="33"/>
        <v>132.96703296703296</v>
      </c>
      <c r="S105" s="389">
        <f t="shared" si="33"/>
        <v>98.139534883720927</v>
      </c>
      <c r="T105" s="389">
        <f t="shared" si="33"/>
        <v>200</v>
      </c>
      <c r="U105" s="389">
        <f t="shared" si="33"/>
        <v>221.48148148148147</v>
      </c>
      <c r="V105" s="389">
        <f t="shared" si="33"/>
        <v>8.3720930232558146</v>
      </c>
      <c r="W105" s="389">
        <f t="shared" si="33"/>
        <v>34.63687150837989</v>
      </c>
      <c r="X105" s="389">
        <f t="shared" si="33"/>
        <v>76.90305790500976</v>
      </c>
      <c r="Y105" s="390">
        <f t="shared" si="33"/>
        <v>112.49745158002038</v>
      </c>
    </row>
    <row r="106" spans="2:25" ht="13.5" customHeight="1" x14ac:dyDescent="0.2">
      <c r="B106" s="33"/>
      <c r="C106" s="385"/>
      <c r="D106" s="744" t="s">
        <v>414</v>
      </c>
      <c r="E106" s="20" t="s">
        <v>253</v>
      </c>
      <c r="F106" s="560">
        <v>150208</v>
      </c>
      <c r="G106" s="560">
        <v>48744</v>
      </c>
      <c r="H106" s="560">
        <v>187405</v>
      </c>
      <c r="I106" s="560">
        <v>77794</v>
      </c>
      <c r="J106" s="560">
        <v>45028</v>
      </c>
      <c r="K106" s="560">
        <v>17505</v>
      </c>
      <c r="L106" s="560">
        <v>62354</v>
      </c>
      <c r="M106" s="560">
        <v>473</v>
      </c>
      <c r="N106" s="560">
        <v>8913</v>
      </c>
      <c r="O106" s="560">
        <v>2406</v>
      </c>
      <c r="P106" s="560">
        <v>655</v>
      </c>
      <c r="Q106" s="560">
        <v>628</v>
      </c>
      <c r="R106" s="560">
        <v>2970</v>
      </c>
      <c r="S106" s="560">
        <v>2777</v>
      </c>
      <c r="T106" s="560">
        <v>1552</v>
      </c>
      <c r="U106" s="560">
        <v>13394</v>
      </c>
      <c r="V106" s="560">
        <v>2183</v>
      </c>
      <c r="W106" s="560">
        <v>13484</v>
      </c>
      <c r="X106" s="560">
        <v>16891</v>
      </c>
      <c r="Y106" s="561">
        <v>655364</v>
      </c>
    </row>
    <row r="107" spans="2:25" ht="13.5" customHeight="1" x14ac:dyDescent="0.2">
      <c r="B107" s="33"/>
      <c r="C107" s="9"/>
      <c r="D107" s="744"/>
      <c r="E107" s="20" t="s">
        <v>254</v>
      </c>
      <c r="F107" s="560">
        <v>238959</v>
      </c>
      <c r="G107" s="560">
        <v>58693</v>
      </c>
      <c r="H107" s="560">
        <v>226028</v>
      </c>
      <c r="I107" s="560">
        <v>112898</v>
      </c>
      <c r="J107" s="560">
        <v>68708</v>
      </c>
      <c r="K107" s="560">
        <v>22689</v>
      </c>
      <c r="L107" s="560">
        <v>72049</v>
      </c>
      <c r="M107" s="560">
        <v>801</v>
      </c>
      <c r="N107" s="560">
        <v>10792</v>
      </c>
      <c r="O107" s="560">
        <v>2984</v>
      </c>
      <c r="P107" s="560">
        <v>886</v>
      </c>
      <c r="Q107" s="560">
        <v>1060</v>
      </c>
      <c r="R107" s="560">
        <v>4700</v>
      </c>
      <c r="S107" s="560">
        <v>4675</v>
      </c>
      <c r="T107" s="560">
        <v>2425</v>
      </c>
      <c r="U107" s="560">
        <v>19504</v>
      </c>
      <c r="V107" s="560">
        <v>3632</v>
      </c>
      <c r="W107" s="560">
        <v>47412</v>
      </c>
      <c r="X107" s="560">
        <v>24316</v>
      </c>
      <c r="Y107" s="561">
        <v>923211</v>
      </c>
    </row>
    <row r="108" spans="2:25" ht="13.5" customHeight="1" x14ac:dyDescent="0.2">
      <c r="B108" s="33"/>
      <c r="C108" s="9"/>
      <c r="D108" s="738" t="s">
        <v>420</v>
      </c>
      <c r="E108" s="20" t="s">
        <v>253</v>
      </c>
      <c r="F108" s="387">
        <f>IF(F106=0,"- ",F100/F106*100)</f>
        <v>0.49265019173412872</v>
      </c>
      <c r="G108" s="387">
        <f t="shared" ref="G108:Y108" si="34">IF(G106=0,"- ",G100/G106*100)</f>
        <v>0.21746266207122925</v>
      </c>
      <c r="H108" s="387">
        <f t="shared" si="34"/>
        <v>8.6977401883621033E-2</v>
      </c>
      <c r="I108" s="387">
        <f t="shared" si="34"/>
        <v>5.9130524204951539E-2</v>
      </c>
      <c r="J108" s="387">
        <f t="shared" si="34"/>
        <v>9.5496135737763166E-2</v>
      </c>
      <c r="K108" s="387">
        <f t="shared" si="34"/>
        <v>0.34275921165381323</v>
      </c>
      <c r="L108" s="387">
        <f t="shared" si="34"/>
        <v>0.10745100554896238</v>
      </c>
      <c r="M108" s="387">
        <f t="shared" si="34"/>
        <v>18.604651162790699</v>
      </c>
      <c r="N108" s="387">
        <f t="shared" si="34"/>
        <v>0.32536744081678448</v>
      </c>
      <c r="O108" s="387">
        <f t="shared" si="34"/>
        <v>1.5378221113881962</v>
      </c>
      <c r="P108" s="387">
        <f t="shared" si="34"/>
        <v>56.18320610687023</v>
      </c>
      <c r="Q108" s="387">
        <f t="shared" si="34"/>
        <v>1.910828025477707</v>
      </c>
      <c r="R108" s="387">
        <f t="shared" si="34"/>
        <v>2.2222222222222223</v>
      </c>
      <c r="S108" s="387">
        <f t="shared" si="34"/>
        <v>3.4569679510262872</v>
      </c>
      <c r="T108" s="387">
        <f t="shared" si="34"/>
        <v>4.1237113402061851</v>
      </c>
      <c r="U108" s="387">
        <f t="shared" si="34"/>
        <v>3.8524712557861731</v>
      </c>
      <c r="V108" s="387">
        <f t="shared" si="34"/>
        <v>0.73293632615666515</v>
      </c>
      <c r="W108" s="387">
        <f t="shared" si="34"/>
        <v>0.27439928804509045</v>
      </c>
      <c r="X108" s="387">
        <f t="shared" si="34"/>
        <v>5.11515007992422</v>
      </c>
      <c r="Y108" s="388">
        <f t="shared" si="34"/>
        <v>0.52154222691511887</v>
      </c>
    </row>
    <row r="109" spans="2:25" ht="13.5" customHeight="1" thickBot="1" x14ac:dyDescent="0.25">
      <c r="B109" s="33"/>
      <c r="C109" s="9"/>
      <c r="D109" s="739"/>
      <c r="E109" s="25" t="s">
        <v>254</v>
      </c>
      <c r="F109" s="391">
        <f>IF(F107=0,"- ",F101/F107*100)</f>
        <v>0.515988098376709</v>
      </c>
      <c r="G109" s="391">
        <f t="shared" ref="G109:Y109" si="35">IF(G107=0,"- ",G101/G107*100)</f>
        <v>0.26749356822789772</v>
      </c>
      <c r="H109" s="391">
        <f t="shared" si="35"/>
        <v>0.10441184278054047</v>
      </c>
      <c r="I109" s="391">
        <f t="shared" si="35"/>
        <v>7.3517688533012104E-2</v>
      </c>
      <c r="J109" s="391">
        <f t="shared" si="35"/>
        <v>0.12080107119986026</v>
      </c>
      <c r="K109" s="391">
        <f t="shared" si="35"/>
        <v>0.27326017012649301</v>
      </c>
      <c r="L109" s="391">
        <f t="shared" si="35"/>
        <v>9.4380213465835749E-2</v>
      </c>
      <c r="M109" s="391">
        <f t="shared" si="35"/>
        <v>15.730337078651685</v>
      </c>
      <c r="N109" s="391">
        <f t="shared" si="35"/>
        <v>0.51890289103039289</v>
      </c>
      <c r="O109" s="391">
        <f t="shared" si="35"/>
        <v>2.3123324396782845</v>
      </c>
      <c r="P109" s="391">
        <f t="shared" si="35"/>
        <v>65.801354401805867</v>
      </c>
      <c r="Q109" s="391">
        <f t="shared" si="35"/>
        <v>2.5471698113207548</v>
      </c>
      <c r="R109" s="391">
        <f t="shared" si="35"/>
        <v>2.5744680851063828</v>
      </c>
      <c r="S109" s="391">
        <f t="shared" si="35"/>
        <v>4.5133689839572195</v>
      </c>
      <c r="T109" s="391">
        <f t="shared" si="35"/>
        <v>10.061855670103093</v>
      </c>
      <c r="U109" s="391">
        <f t="shared" si="35"/>
        <v>4.5990566037735849</v>
      </c>
      <c r="V109" s="391">
        <f t="shared" si="35"/>
        <v>0.49559471365638769</v>
      </c>
      <c r="W109" s="391">
        <f t="shared" si="35"/>
        <v>0.13076858179363876</v>
      </c>
      <c r="X109" s="391">
        <f t="shared" si="35"/>
        <v>4.8609968744859353</v>
      </c>
      <c r="Y109" s="392">
        <f t="shared" si="35"/>
        <v>0.59769651791410627</v>
      </c>
    </row>
    <row r="110" spans="2:25" ht="13.5" customHeight="1" x14ac:dyDescent="0.2">
      <c r="B110" s="762"/>
      <c r="C110" s="746" t="s">
        <v>425</v>
      </c>
      <c r="D110" s="748"/>
      <c r="E110" s="367" t="s">
        <v>253</v>
      </c>
      <c r="F110" s="562">
        <f>'41～47頁'!E214</f>
        <v>652</v>
      </c>
      <c r="G110" s="562">
        <f>'41～47頁'!F214</f>
        <v>100</v>
      </c>
      <c r="H110" s="562">
        <f>'41～47頁'!G214</f>
        <v>107</v>
      </c>
      <c r="I110" s="562">
        <f>'41～47頁'!H214</f>
        <v>30</v>
      </c>
      <c r="J110" s="562">
        <f>'41～47頁'!I214</f>
        <v>33</v>
      </c>
      <c r="K110" s="562">
        <f>'41～47頁'!J214</f>
        <v>45</v>
      </c>
      <c r="L110" s="562">
        <f>'41～47頁'!K214</f>
        <v>58</v>
      </c>
      <c r="M110" s="562">
        <f>'41～47頁'!L214</f>
        <v>72</v>
      </c>
      <c r="N110" s="562">
        <f>'41～47頁'!M214</f>
        <v>12</v>
      </c>
      <c r="O110" s="562">
        <f>'41～47頁'!N214</f>
        <v>25</v>
      </c>
      <c r="P110" s="562">
        <f>'41～47頁'!O214</f>
        <v>281</v>
      </c>
      <c r="Q110" s="562">
        <f>'41～47頁'!P214</f>
        <v>10</v>
      </c>
      <c r="R110" s="562">
        <f>'41～47頁'!Q214</f>
        <v>56</v>
      </c>
      <c r="S110" s="562">
        <f>'41～47頁'!R214</f>
        <v>84</v>
      </c>
      <c r="T110" s="562">
        <f>'41～47頁'!S214</f>
        <v>60</v>
      </c>
      <c r="U110" s="562">
        <f>'41～47頁'!T214</f>
        <v>460</v>
      </c>
      <c r="V110" s="562">
        <f>'41～47頁'!U214</f>
        <v>13</v>
      </c>
      <c r="W110" s="562">
        <f>'41～47頁'!V214</f>
        <v>34</v>
      </c>
      <c r="X110" s="562">
        <f>'41～47頁'!W214</f>
        <v>694</v>
      </c>
      <c r="Y110" s="563">
        <f>SUM(F110:X110)</f>
        <v>2826</v>
      </c>
    </row>
    <row r="111" spans="2:25" ht="13.5" customHeight="1" x14ac:dyDescent="0.2">
      <c r="B111" s="762"/>
      <c r="C111" s="749"/>
      <c r="D111" s="751"/>
      <c r="E111" s="20" t="s">
        <v>254</v>
      </c>
      <c r="F111" s="564">
        <f>'41～47頁'!E215</f>
        <v>1065</v>
      </c>
      <c r="G111" s="564">
        <f>'41～47頁'!F215</f>
        <v>151</v>
      </c>
      <c r="H111" s="564">
        <f>'41～47頁'!G215</f>
        <v>153</v>
      </c>
      <c r="I111" s="564">
        <f>'41～47頁'!H215</f>
        <v>59</v>
      </c>
      <c r="J111" s="564">
        <f>'41～47頁'!I215</f>
        <v>69</v>
      </c>
      <c r="K111" s="564">
        <f>'41～47頁'!J215</f>
        <v>47</v>
      </c>
      <c r="L111" s="564">
        <f>'41～47頁'!K215</f>
        <v>59</v>
      </c>
      <c r="M111" s="564">
        <f>'41～47頁'!L215</f>
        <v>97</v>
      </c>
      <c r="N111" s="564">
        <f>'41～47頁'!M215</f>
        <v>21</v>
      </c>
      <c r="O111" s="564">
        <f>'41～47頁'!N215</f>
        <v>46</v>
      </c>
      <c r="P111" s="564">
        <f>'41～47頁'!O215</f>
        <v>478</v>
      </c>
      <c r="Q111" s="564">
        <f>'41～47頁'!P215</f>
        <v>25</v>
      </c>
      <c r="R111" s="564">
        <f>'41～47頁'!Q215</f>
        <v>99</v>
      </c>
      <c r="S111" s="564">
        <f>'41～47頁'!R215</f>
        <v>194</v>
      </c>
      <c r="T111" s="564">
        <f>'41～47頁'!S215</f>
        <v>239</v>
      </c>
      <c r="U111" s="564">
        <f>'41～47頁'!T215</f>
        <v>826</v>
      </c>
      <c r="V111" s="564">
        <f>'41～47頁'!U215</f>
        <v>15</v>
      </c>
      <c r="W111" s="564">
        <f>'41～47頁'!V215</f>
        <v>59</v>
      </c>
      <c r="X111" s="564">
        <f>'41～47頁'!W215</f>
        <v>927</v>
      </c>
      <c r="Y111" s="565">
        <f>SUM(F111:X111)</f>
        <v>4629</v>
      </c>
    </row>
    <row r="112" spans="2:25" ht="13.5" customHeight="1" x14ac:dyDescent="0.2">
      <c r="B112" s="31"/>
      <c r="C112" s="33"/>
      <c r="D112" s="740" t="str">
        <f>$D$7</f>
        <v>R2年度</v>
      </c>
      <c r="E112" s="20" t="s">
        <v>253</v>
      </c>
      <c r="F112" s="564">
        <v>377</v>
      </c>
      <c r="G112" s="564">
        <v>49</v>
      </c>
      <c r="H112" s="564">
        <v>162</v>
      </c>
      <c r="I112" s="564">
        <v>42</v>
      </c>
      <c r="J112" s="564">
        <v>52</v>
      </c>
      <c r="K112" s="564">
        <v>30</v>
      </c>
      <c r="L112" s="564">
        <v>76</v>
      </c>
      <c r="M112" s="564">
        <v>27</v>
      </c>
      <c r="N112" s="564">
        <v>35</v>
      </c>
      <c r="O112" s="564">
        <v>17</v>
      </c>
      <c r="P112" s="564">
        <v>124</v>
      </c>
      <c r="Q112" s="564">
        <v>6</v>
      </c>
      <c r="R112" s="564">
        <v>45</v>
      </c>
      <c r="S112" s="564">
        <v>110</v>
      </c>
      <c r="T112" s="564">
        <v>82</v>
      </c>
      <c r="U112" s="564">
        <v>222</v>
      </c>
      <c r="V112" s="564">
        <v>35</v>
      </c>
      <c r="W112" s="564">
        <v>89</v>
      </c>
      <c r="X112" s="564">
        <v>699</v>
      </c>
      <c r="Y112" s="565">
        <v>2279</v>
      </c>
    </row>
    <row r="113" spans="2:25" ht="13.5" customHeight="1" x14ac:dyDescent="0.2">
      <c r="B113" s="31"/>
      <c r="C113" s="33"/>
      <c r="D113" s="741"/>
      <c r="E113" s="20" t="s">
        <v>254</v>
      </c>
      <c r="F113" s="564">
        <v>741</v>
      </c>
      <c r="G113" s="564">
        <v>73</v>
      </c>
      <c r="H113" s="564">
        <v>205</v>
      </c>
      <c r="I113" s="564">
        <v>103</v>
      </c>
      <c r="J113" s="564">
        <v>108</v>
      </c>
      <c r="K113" s="564">
        <v>33</v>
      </c>
      <c r="L113" s="564">
        <v>120</v>
      </c>
      <c r="M113" s="564">
        <v>37</v>
      </c>
      <c r="N113" s="564">
        <v>49</v>
      </c>
      <c r="O113" s="564">
        <v>18</v>
      </c>
      <c r="P113" s="564">
        <v>153</v>
      </c>
      <c r="Q113" s="564">
        <v>7</v>
      </c>
      <c r="R113" s="564">
        <v>76</v>
      </c>
      <c r="S113" s="564">
        <v>149</v>
      </c>
      <c r="T113" s="564">
        <v>111</v>
      </c>
      <c r="U113" s="564">
        <v>328</v>
      </c>
      <c r="V113" s="564">
        <v>181</v>
      </c>
      <c r="W113" s="564">
        <v>149</v>
      </c>
      <c r="X113" s="564">
        <v>1225</v>
      </c>
      <c r="Y113" s="565">
        <v>3866</v>
      </c>
    </row>
    <row r="114" spans="2:25" ht="13.5" customHeight="1" x14ac:dyDescent="0.2">
      <c r="B114" s="31"/>
      <c r="C114" s="33"/>
      <c r="D114" s="742" t="s">
        <v>41</v>
      </c>
      <c r="E114" s="20" t="s">
        <v>253</v>
      </c>
      <c r="F114" s="387">
        <f>IF(F112=0,"- ",F110/F112*100)</f>
        <v>172.9442970822281</v>
      </c>
      <c r="G114" s="387">
        <f t="shared" ref="G114:Y115" si="36">IF(G112=0,"- ",G110/G112*100)</f>
        <v>204.08163265306123</v>
      </c>
      <c r="H114" s="387">
        <f t="shared" si="36"/>
        <v>66.049382716049394</v>
      </c>
      <c r="I114" s="387">
        <f t="shared" si="36"/>
        <v>71.428571428571431</v>
      </c>
      <c r="J114" s="387">
        <f t="shared" si="36"/>
        <v>63.46153846153846</v>
      </c>
      <c r="K114" s="387">
        <f t="shared" si="36"/>
        <v>150</v>
      </c>
      <c r="L114" s="387">
        <f t="shared" si="36"/>
        <v>76.31578947368422</v>
      </c>
      <c r="M114" s="387">
        <f t="shared" si="36"/>
        <v>266.66666666666663</v>
      </c>
      <c r="N114" s="387">
        <f t="shared" si="36"/>
        <v>34.285714285714285</v>
      </c>
      <c r="O114" s="387">
        <f t="shared" si="36"/>
        <v>147.05882352941177</v>
      </c>
      <c r="P114" s="387">
        <f t="shared" si="36"/>
        <v>226.61290322580646</v>
      </c>
      <c r="Q114" s="387">
        <f t="shared" si="36"/>
        <v>166.66666666666669</v>
      </c>
      <c r="R114" s="387">
        <f t="shared" si="36"/>
        <v>124.44444444444444</v>
      </c>
      <c r="S114" s="387">
        <f t="shared" si="36"/>
        <v>76.363636363636374</v>
      </c>
      <c r="T114" s="387">
        <f t="shared" si="36"/>
        <v>73.170731707317074</v>
      </c>
      <c r="U114" s="387">
        <f t="shared" si="36"/>
        <v>207.20720720720723</v>
      </c>
      <c r="V114" s="387">
        <f t="shared" si="36"/>
        <v>37.142857142857146</v>
      </c>
      <c r="W114" s="387">
        <f t="shared" si="36"/>
        <v>38.202247191011232</v>
      </c>
      <c r="X114" s="387">
        <f t="shared" si="36"/>
        <v>99.284692417739635</v>
      </c>
      <c r="Y114" s="388">
        <f t="shared" si="36"/>
        <v>124.00175515577007</v>
      </c>
    </row>
    <row r="115" spans="2:25" ht="13.5" customHeight="1" x14ac:dyDescent="0.2">
      <c r="B115" s="31"/>
      <c r="C115" s="33"/>
      <c r="D115" s="745"/>
      <c r="E115" s="308" t="s">
        <v>254</v>
      </c>
      <c r="F115" s="389">
        <f>IF(F113=0,"- ",F111/F113*100)</f>
        <v>143.7246963562753</v>
      </c>
      <c r="G115" s="389">
        <f t="shared" si="36"/>
        <v>206.84931506849313</v>
      </c>
      <c r="H115" s="389">
        <f t="shared" si="36"/>
        <v>74.634146341463421</v>
      </c>
      <c r="I115" s="389">
        <f t="shared" si="36"/>
        <v>57.28155339805825</v>
      </c>
      <c r="J115" s="389">
        <f t="shared" si="36"/>
        <v>63.888888888888886</v>
      </c>
      <c r="K115" s="389">
        <f t="shared" si="36"/>
        <v>142.42424242424244</v>
      </c>
      <c r="L115" s="389">
        <f t="shared" si="36"/>
        <v>49.166666666666664</v>
      </c>
      <c r="M115" s="389">
        <f t="shared" si="36"/>
        <v>262.16216216216213</v>
      </c>
      <c r="N115" s="389">
        <f t="shared" si="36"/>
        <v>42.857142857142854</v>
      </c>
      <c r="O115" s="389">
        <f t="shared" si="36"/>
        <v>255.55555555555554</v>
      </c>
      <c r="P115" s="389">
        <f t="shared" si="36"/>
        <v>312.41830065359477</v>
      </c>
      <c r="Q115" s="389">
        <f t="shared" si="36"/>
        <v>357.14285714285717</v>
      </c>
      <c r="R115" s="389">
        <f t="shared" si="36"/>
        <v>130.26315789473685</v>
      </c>
      <c r="S115" s="389">
        <f t="shared" si="36"/>
        <v>130.20134228187919</v>
      </c>
      <c r="T115" s="389">
        <f t="shared" si="36"/>
        <v>215.31531531531533</v>
      </c>
      <c r="U115" s="389">
        <f t="shared" si="36"/>
        <v>251.82926829268291</v>
      </c>
      <c r="V115" s="389">
        <f t="shared" si="36"/>
        <v>8.2872928176795568</v>
      </c>
      <c r="W115" s="389">
        <f t="shared" si="36"/>
        <v>39.597315436241608</v>
      </c>
      <c r="X115" s="389">
        <f t="shared" si="36"/>
        <v>75.673469387755105</v>
      </c>
      <c r="Y115" s="390">
        <f t="shared" si="36"/>
        <v>119.73616140713916</v>
      </c>
    </row>
    <row r="116" spans="2:25" ht="13.5" customHeight="1" x14ac:dyDescent="0.2">
      <c r="B116" s="31"/>
      <c r="C116" s="386"/>
      <c r="D116" s="740" t="s">
        <v>414</v>
      </c>
      <c r="E116" s="20" t="s">
        <v>253</v>
      </c>
      <c r="F116" s="560">
        <v>147357</v>
      </c>
      <c r="G116" s="560">
        <v>47681</v>
      </c>
      <c r="H116" s="560">
        <v>180298</v>
      </c>
      <c r="I116" s="560">
        <v>73573</v>
      </c>
      <c r="J116" s="560">
        <v>43928</v>
      </c>
      <c r="K116" s="560">
        <v>17414</v>
      </c>
      <c r="L116" s="560">
        <v>61727</v>
      </c>
      <c r="M116" s="560">
        <v>442</v>
      </c>
      <c r="N116" s="560">
        <v>8866</v>
      </c>
      <c r="O116" s="560">
        <v>2373</v>
      </c>
      <c r="P116" s="560">
        <v>623</v>
      </c>
      <c r="Q116" s="560">
        <v>514</v>
      </c>
      <c r="R116" s="560">
        <v>2749</v>
      </c>
      <c r="S116" s="560">
        <v>2409</v>
      </c>
      <c r="T116" s="560">
        <v>1335</v>
      </c>
      <c r="U116" s="560">
        <v>12311</v>
      </c>
      <c r="V116" s="560">
        <v>2021</v>
      </c>
      <c r="W116" s="560">
        <v>13129</v>
      </c>
      <c r="X116" s="560">
        <v>14421</v>
      </c>
      <c r="Y116" s="561">
        <v>633171</v>
      </c>
    </row>
    <row r="117" spans="2:25" ht="13.5" customHeight="1" x14ac:dyDescent="0.2">
      <c r="B117" s="31"/>
      <c r="C117" s="33"/>
      <c r="D117" s="741"/>
      <c r="E117" s="20" t="s">
        <v>254</v>
      </c>
      <c r="F117" s="560">
        <v>235253</v>
      </c>
      <c r="G117" s="560">
        <v>57302</v>
      </c>
      <c r="H117" s="560">
        <v>217669</v>
      </c>
      <c r="I117" s="560">
        <v>107970</v>
      </c>
      <c r="J117" s="560">
        <v>67410</v>
      </c>
      <c r="K117" s="560">
        <v>22578</v>
      </c>
      <c r="L117" s="560">
        <v>71259</v>
      </c>
      <c r="M117" s="560">
        <v>756</v>
      </c>
      <c r="N117" s="560">
        <v>10731</v>
      </c>
      <c r="O117" s="560">
        <v>2890</v>
      </c>
      <c r="P117" s="560">
        <v>823</v>
      </c>
      <c r="Q117" s="560">
        <v>897</v>
      </c>
      <c r="R117" s="560">
        <v>4390</v>
      </c>
      <c r="S117" s="560">
        <v>4121</v>
      </c>
      <c r="T117" s="560">
        <v>2032</v>
      </c>
      <c r="U117" s="560">
        <v>18193</v>
      </c>
      <c r="V117" s="560">
        <v>3304</v>
      </c>
      <c r="W117" s="560">
        <v>46900</v>
      </c>
      <c r="X117" s="560">
        <v>20980</v>
      </c>
      <c r="Y117" s="561">
        <v>895458</v>
      </c>
    </row>
    <row r="118" spans="2:25" ht="13.5" customHeight="1" x14ac:dyDescent="0.2">
      <c r="B118" s="31"/>
      <c r="C118" s="33"/>
      <c r="D118" s="742" t="s">
        <v>420</v>
      </c>
      <c r="E118" s="20" t="s">
        <v>253</v>
      </c>
      <c r="F118" s="387">
        <f>IF(F116=0,"- ",F110/F116*100)</f>
        <v>0.44246286230039972</v>
      </c>
      <c r="G118" s="387">
        <f t="shared" ref="G118:Y118" si="37">IF(G116=0,"- ",G110/G116*100)</f>
        <v>0.20972714498437534</v>
      </c>
      <c r="H118" s="387">
        <f t="shared" si="37"/>
        <v>5.9346193524054625E-2</v>
      </c>
      <c r="I118" s="387">
        <f t="shared" si="37"/>
        <v>4.0775828089108776E-2</v>
      </c>
      <c r="J118" s="387">
        <f t="shared" si="37"/>
        <v>7.5122928428337288E-2</v>
      </c>
      <c r="K118" s="387">
        <f t="shared" si="37"/>
        <v>0.2584127713334099</v>
      </c>
      <c r="L118" s="387">
        <f t="shared" si="37"/>
        <v>9.3962123543992082E-2</v>
      </c>
      <c r="M118" s="387">
        <f t="shared" si="37"/>
        <v>16.289592760180994</v>
      </c>
      <c r="N118" s="387">
        <f t="shared" si="37"/>
        <v>0.13534852244529663</v>
      </c>
      <c r="O118" s="387">
        <f t="shared" si="37"/>
        <v>1.053518752633797</v>
      </c>
      <c r="P118" s="387">
        <f t="shared" si="37"/>
        <v>45.104333868378809</v>
      </c>
      <c r="Q118" s="387">
        <f t="shared" si="37"/>
        <v>1.9455252918287937</v>
      </c>
      <c r="R118" s="387">
        <f t="shared" si="37"/>
        <v>2.0371044016005819</v>
      </c>
      <c r="S118" s="387">
        <f t="shared" si="37"/>
        <v>3.4869240348692405</v>
      </c>
      <c r="T118" s="387">
        <f t="shared" si="37"/>
        <v>4.4943820224719104</v>
      </c>
      <c r="U118" s="387">
        <f t="shared" si="37"/>
        <v>3.7364958167492488</v>
      </c>
      <c r="V118" s="387">
        <f t="shared" si="37"/>
        <v>0.64324591786244434</v>
      </c>
      <c r="W118" s="387">
        <f t="shared" si="37"/>
        <v>0.2589686952547795</v>
      </c>
      <c r="X118" s="387">
        <f t="shared" si="37"/>
        <v>4.8124263227238053</v>
      </c>
      <c r="Y118" s="388">
        <f t="shared" si="37"/>
        <v>0.44632492644167221</v>
      </c>
    </row>
    <row r="119" spans="2:25" ht="13.5" customHeight="1" thickBot="1" x14ac:dyDescent="0.25">
      <c r="B119" s="31"/>
      <c r="C119" s="39"/>
      <c r="D119" s="743"/>
      <c r="E119" s="25" t="s">
        <v>254</v>
      </c>
      <c r="F119" s="391">
        <f>IF(F117=0,"- ",F111/F117*100)</f>
        <v>0.45270411004323002</v>
      </c>
      <c r="G119" s="391">
        <f t="shared" ref="G119:Y119" si="38">IF(G117=0,"- ",G111/G117*100)</f>
        <v>0.26351610764022199</v>
      </c>
      <c r="H119" s="391">
        <f t="shared" si="38"/>
        <v>7.0290211284105689E-2</v>
      </c>
      <c r="I119" s="391">
        <f t="shared" si="38"/>
        <v>5.4644808743169397E-2</v>
      </c>
      <c r="J119" s="391">
        <f t="shared" si="38"/>
        <v>0.10235870048954161</v>
      </c>
      <c r="K119" s="391">
        <f t="shared" si="38"/>
        <v>0.2081672424484011</v>
      </c>
      <c r="L119" s="391">
        <f t="shared" si="38"/>
        <v>8.2796559031139916E-2</v>
      </c>
      <c r="M119" s="391">
        <f t="shared" si="38"/>
        <v>12.830687830687831</v>
      </c>
      <c r="N119" s="391">
        <f t="shared" si="38"/>
        <v>0.19569471624266144</v>
      </c>
      <c r="O119" s="391">
        <f t="shared" si="38"/>
        <v>1.591695501730104</v>
      </c>
      <c r="P119" s="391">
        <f t="shared" si="38"/>
        <v>58.080194410692584</v>
      </c>
      <c r="Q119" s="391">
        <f t="shared" si="38"/>
        <v>2.787068004459309</v>
      </c>
      <c r="R119" s="391">
        <f t="shared" si="38"/>
        <v>2.2551252847380407</v>
      </c>
      <c r="S119" s="391">
        <f t="shared" si="38"/>
        <v>4.7075952438728459</v>
      </c>
      <c r="T119" s="391">
        <f t="shared" si="38"/>
        <v>11.761811023622046</v>
      </c>
      <c r="U119" s="391">
        <f t="shared" si="38"/>
        <v>4.5402077722200849</v>
      </c>
      <c r="V119" s="391">
        <f t="shared" si="38"/>
        <v>0.45399515738498786</v>
      </c>
      <c r="W119" s="391">
        <f t="shared" si="38"/>
        <v>0.1257995735607676</v>
      </c>
      <c r="X119" s="391">
        <f t="shared" si="38"/>
        <v>4.4184938036224972</v>
      </c>
      <c r="Y119" s="392">
        <f t="shared" si="38"/>
        <v>0.51694216814188942</v>
      </c>
    </row>
    <row r="120" spans="2:25" ht="13.5" customHeight="1" x14ac:dyDescent="0.2">
      <c r="B120" s="762"/>
      <c r="C120" s="746" t="s">
        <v>426</v>
      </c>
      <c r="D120" s="748"/>
      <c r="E120" s="367" t="s">
        <v>253</v>
      </c>
      <c r="F120" s="562">
        <f>'41～47頁'!E266</f>
        <v>4</v>
      </c>
      <c r="G120" s="562">
        <f>'41～47頁'!F266</f>
        <v>2</v>
      </c>
      <c r="H120" s="562">
        <f>'41～47頁'!G266</f>
        <v>0</v>
      </c>
      <c r="I120" s="562">
        <f>'41～47頁'!H266</f>
        <v>0</v>
      </c>
      <c r="J120" s="562">
        <f>'41～47頁'!I266</f>
        <v>0</v>
      </c>
      <c r="K120" s="562">
        <f>'41～47頁'!J266</f>
        <v>0</v>
      </c>
      <c r="L120" s="562">
        <f>'41～47頁'!K266</f>
        <v>3</v>
      </c>
      <c r="M120" s="562">
        <f>'41～47頁'!L266</f>
        <v>1</v>
      </c>
      <c r="N120" s="562">
        <f>'41～47頁'!M266</f>
        <v>0</v>
      </c>
      <c r="O120" s="562">
        <f>'41～47頁'!N266</f>
        <v>7</v>
      </c>
      <c r="P120" s="562">
        <f>'41～47頁'!O266</f>
        <v>57</v>
      </c>
      <c r="Q120" s="562">
        <f>'41～47頁'!P266</f>
        <v>0</v>
      </c>
      <c r="R120" s="562">
        <f>'41～47頁'!Q266</f>
        <v>0</v>
      </c>
      <c r="S120" s="562">
        <f>'41～47頁'!R266</f>
        <v>0</v>
      </c>
      <c r="T120" s="562">
        <f>'41～47頁'!S266</f>
        <v>0</v>
      </c>
      <c r="U120" s="562">
        <f>'41～47頁'!T266</f>
        <v>11</v>
      </c>
      <c r="V120" s="562">
        <f>'41～47頁'!U266</f>
        <v>0</v>
      </c>
      <c r="W120" s="562">
        <f>'41～47頁'!V266</f>
        <v>0</v>
      </c>
      <c r="X120" s="562">
        <f>'41～47頁'!W266</f>
        <v>0</v>
      </c>
      <c r="Y120" s="563">
        <f>SUM(F120:X120)</f>
        <v>85</v>
      </c>
    </row>
    <row r="121" spans="2:25" ht="13.5" customHeight="1" x14ac:dyDescent="0.2">
      <c r="B121" s="762"/>
      <c r="C121" s="749"/>
      <c r="D121" s="751"/>
      <c r="E121" s="20" t="s">
        <v>254</v>
      </c>
      <c r="F121" s="564">
        <f>'41～47頁'!E267</f>
        <v>5</v>
      </c>
      <c r="G121" s="564">
        <f>'41～47頁'!F267</f>
        <v>2</v>
      </c>
      <c r="H121" s="564">
        <f>'41～47頁'!G267</f>
        <v>0</v>
      </c>
      <c r="I121" s="564">
        <f>'41～47頁'!H267</f>
        <v>0</v>
      </c>
      <c r="J121" s="564">
        <f>'41～47頁'!I267</f>
        <v>0</v>
      </c>
      <c r="K121" s="564">
        <f>'41～47頁'!J267</f>
        <v>0</v>
      </c>
      <c r="L121" s="564">
        <f>'41～47頁'!K267</f>
        <v>3</v>
      </c>
      <c r="M121" s="564">
        <f>'41～47頁'!L267</f>
        <v>3</v>
      </c>
      <c r="N121" s="564">
        <f>'41～47頁'!M267</f>
        <v>0</v>
      </c>
      <c r="O121" s="564">
        <f>'41～47頁'!N267</f>
        <v>17</v>
      </c>
      <c r="P121" s="564">
        <f>'41～47頁'!O267</f>
        <v>67</v>
      </c>
      <c r="Q121" s="564">
        <f>'41～47頁'!P267</f>
        <v>0</v>
      </c>
      <c r="R121" s="564">
        <f>'41～47頁'!Q267</f>
        <v>0</v>
      </c>
      <c r="S121" s="564">
        <f>'41～47頁'!R267</f>
        <v>0</v>
      </c>
      <c r="T121" s="564">
        <f>'41～47頁'!S267</f>
        <v>0</v>
      </c>
      <c r="U121" s="564">
        <f>'41～47頁'!T267</f>
        <v>11</v>
      </c>
      <c r="V121" s="564">
        <f>'41～47頁'!U267</f>
        <v>0</v>
      </c>
      <c r="W121" s="564">
        <f>'41～47頁'!V267</f>
        <v>0</v>
      </c>
      <c r="X121" s="564">
        <f>'41～47頁'!W267</f>
        <v>0</v>
      </c>
      <c r="Y121" s="565">
        <f>SUM(F121:X121)</f>
        <v>108</v>
      </c>
    </row>
    <row r="122" spans="2:25" ht="13.5" customHeight="1" x14ac:dyDescent="0.2">
      <c r="B122" s="31"/>
      <c r="C122" s="33"/>
      <c r="D122" s="740" t="str">
        <f>$D$7</f>
        <v>R2年度</v>
      </c>
      <c r="E122" s="20" t="s">
        <v>253</v>
      </c>
      <c r="F122" s="564">
        <v>15</v>
      </c>
      <c r="G122" s="564">
        <v>4</v>
      </c>
      <c r="H122" s="564">
        <v>3</v>
      </c>
      <c r="I122" s="564">
        <v>5</v>
      </c>
      <c r="J122" s="564">
        <v>5</v>
      </c>
      <c r="K122" s="564">
        <v>0</v>
      </c>
      <c r="L122" s="564">
        <v>1</v>
      </c>
      <c r="M122" s="564">
        <v>0</v>
      </c>
      <c r="N122" s="564">
        <v>0</v>
      </c>
      <c r="O122" s="564">
        <v>5</v>
      </c>
      <c r="P122" s="564">
        <v>44</v>
      </c>
      <c r="Q122" s="564">
        <v>2</v>
      </c>
      <c r="R122" s="564">
        <v>1</v>
      </c>
      <c r="S122" s="564">
        <v>1</v>
      </c>
      <c r="T122" s="564">
        <v>1</v>
      </c>
      <c r="U122" s="564">
        <v>2</v>
      </c>
      <c r="V122" s="564">
        <v>2</v>
      </c>
      <c r="W122" s="564">
        <v>0</v>
      </c>
      <c r="X122" s="564">
        <v>42</v>
      </c>
      <c r="Y122" s="565">
        <v>133</v>
      </c>
    </row>
    <row r="123" spans="2:25" ht="13.5" customHeight="1" x14ac:dyDescent="0.2">
      <c r="B123" s="31"/>
      <c r="C123" s="33"/>
      <c r="D123" s="741"/>
      <c r="E123" s="20" t="s">
        <v>254</v>
      </c>
      <c r="F123" s="564">
        <v>16</v>
      </c>
      <c r="G123" s="564">
        <v>4</v>
      </c>
      <c r="H123" s="564">
        <v>3</v>
      </c>
      <c r="I123" s="564">
        <v>5</v>
      </c>
      <c r="J123" s="564">
        <v>5</v>
      </c>
      <c r="K123" s="564">
        <v>0</v>
      </c>
      <c r="L123" s="564">
        <v>1</v>
      </c>
      <c r="M123" s="564">
        <v>0</v>
      </c>
      <c r="N123" s="564">
        <v>0</v>
      </c>
      <c r="O123" s="564">
        <v>21</v>
      </c>
      <c r="P123" s="564">
        <v>67</v>
      </c>
      <c r="Q123" s="564">
        <v>2</v>
      </c>
      <c r="R123" s="564">
        <v>1</v>
      </c>
      <c r="S123" s="564">
        <v>1</v>
      </c>
      <c r="T123" s="564">
        <v>1</v>
      </c>
      <c r="U123" s="564">
        <v>2</v>
      </c>
      <c r="V123" s="564">
        <v>2</v>
      </c>
      <c r="W123" s="564">
        <v>0</v>
      </c>
      <c r="X123" s="564">
        <v>52</v>
      </c>
      <c r="Y123" s="565">
        <v>183</v>
      </c>
    </row>
    <row r="124" spans="2:25" ht="13.5" customHeight="1" x14ac:dyDescent="0.2">
      <c r="B124" s="31"/>
      <c r="C124" s="33"/>
      <c r="D124" s="742" t="s">
        <v>41</v>
      </c>
      <c r="E124" s="20" t="s">
        <v>253</v>
      </c>
      <c r="F124" s="387">
        <f>IF(F122=0,"- ",F120/F122*100)</f>
        <v>26.666666666666668</v>
      </c>
      <c r="G124" s="387">
        <f t="shared" ref="G124:Y125" si="39">IF(G122=0,"- ",G120/G122*100)</f>
        <v>50</v>
      </c>
      <c r="H124" s="387">
        <f t="shared" si="39"/>
        <v>0</v>
      </c>
      <c r="I124" s="387">
        <f t="shared" si="39"/>
        <v>0</v>
      </c>
      <c r="J124" s="387">
        <f t="shared" si="39"/>
        <v>0</v>
      </c>
      <c r="K124" s="387" t="str">
        <f t="shared" si="39"/>
        <v xml:space="preserve">- </v>
      </c>
      <c r="L124" s="387">
        <f t="shared" si="39"/>
        <v>300</v>
      </c>
      <c r="M124" s="387" t="str">
        <f t="shared" si="39"/>
        <v xml:space="preserve">- </v>
      </c>
      <c r="N124" s="387" t="str">
        <f t="shared" si="39"/>
        <v xml:space="preserve">- </v>
      </c>
      <c r="O124" s="387">
        <f t="shared" si="39"/>
        <v>140</v>
      </c>
      <c r="P124" s="387">
        <f t="shared" si="39"/>
        <v>129.54545454545453</v>
      </c>
      <c r="Q124" s="387">
        <f t="shared" si="39"/>
        <v>0</v>
      </c>
      <c r="R124" s="387">
        <f t="shared" si="39"/>
        <v>0</v>
      </c>
      <c r="S124" s="387">
        <f t="shared" si="39"/>
        <v>0</v>
      </c>
      <c r="T124" s="387">
        <f t="shared" si="39"/>
        <v>0</v>
      </c>
      <c r="U124" s="387">
        <f t="shared" si="39"/>
        <v>550</v>
      </c>
      <c r="V124" s="387">
        <f t="shared" si="39"/>
        <v>0</v>
      </c>
      <c r="W124" s="387" t="str">
        <f t="shared" si="39"/>
        <v xml:space="preserve">- </v>
      </c>
      <c r="X124" s="387">
        <f t="shared" si="39"/>
        <v>0</v>
      </c>
      <c r="Y124" s="388">
        <f t="shared" si="39"/>
        <v>63.909774436090231</v>
      </c>
    </row>
    <row r="125" spans="2:25" ht="13.5" customHeight="1" x14ac:dyDescent="0.2">
      <c r="B125" s="31"/>
      <c r="C125" s="33"/>
      <c r="D125" s="745"/>
      <c r="E125" s="308" t="s">
        <v>254</v>
      </c>
      <c r="F125" s="389">
        <f>IF(F123=0,"- ",F121/F123*100)</f>
        <v>31.25</v>
      </c>
      <c r="G125" s="389">
        <f t="shared" si="39"/>
        <v>50</v>
      </c>
      <c r="H125" s="389">
        <f t="shared" si="39"/>
        <v>0</v>
      </c>
      <c r="I125" s="389">
        <f t="shared" si="39"/>
        <v>0</v>
      </c>
      <c r="J125" s="389">
        <f t="shared" si="39"/>
        <v>0</v>
      </c>
      <c r="K125" s="389" t="str">
        <f t="shared" si="39"/>
        <v xml:space="preserve">- </v>
      </c>
      <c r="L125" s="389">
        <f t="shared" si="39"/>
        <v>300</v>
      </c>
      <c r="M125" s="389" t="str">
        <f t="shared" si="39"/>
        <v xml:space="preserve">- </v>
      </c>
      <c r="N125" s="389" t="str">
        <f t="shared" si="39"/>
        <v xml:space="preserve">- </v>
      </c>
      <c r="O125" s="389">
        <f t="shared" si="39"/>
        <v>80.952380952380949</v>
      </c>
      <c r="P125" s="389">
        <f t="shared" si="39"/>
        <v>100</v>
      </c>
      <c r="Q125" s="389">
        <f t="shared" si="39"/>
        <v>0</v>
      </c>
      <c r="R125" s="389">
        <f t="shared" si="39"/>
        <v>0</v>
      </c>
      <c r="S125" s="389">
        <f t="shared" si="39"/>
        <v>0</v>
      </c>
      <c r="T125" s="389">
        <f t="shared" si="39"/>
        <v>0</v>
      </c>
      <c r="U125" s="389">
        <f t="shared" si="39"/>
        <v>550</v>
      </c>
      <c r="V125" s="389">
        <f t="shared" si="39"/>
        <v>0</v>
      </c>
      <c r="W125" s="389" t="str">
        <f t="shared" si="39"/>
        <v xml:space="preserve">- </v>
      </c>
      <c r="X125" s="389">
        <f t="shared" si="39"/>
        <v>0</v>
      </c>
      <c r="Y125" s="390">
        <f t="shared" si="39"/>
        <v>59.016393442622949</v>
      </c>
    </row>
    <row r="126" spans="2:25" ht="13.5" customHeight="1" x14ac:dyDescent="0.2">
      <c r="B126" s="31"/>
      <c r="C126" s="386"/>
      <c r="D126" s="740" t="s">
        <v>414</v>
      </c>
      <c r="E126" s="20" t="s">
        <v>253</v>
      </c>
      <c r="F126" s="560">
        <v>251</v>
      </c>
      <c r="G126" s="560">
        <v>65</v>
      </c>
      <c r="H126" s="560">
        <v>232</v>
      </c>
      <c r="I126" s="560">
        <v>106</v>
      </c>
      <c r="J126" s="560">
        <v>32</v>
      </c>
      <c r="K126" s="560">
        <v>5</v>
      </c>
      <c r="L126" s="560">
        <v>41</v>
      </c>
      <c r="M126" s="560">
        <v>3</v>
      </c>
      <c r="N126" s="560">
        <v>0</v>
      </c>
      <c r="O126" s="560">
        <v>0</v>
      </c>
      <c r="P126" s="560">
        <v>8</v>
      </c>
      <c r="Q126" s="560">
        <v>2</v>
      </c>
      <c r="R126" s="560">
        <v>9</v>
      </c>
      <c r="S126" s="560">
        <v>5</v>
      </c>
      <c r="T126" s="560">
        <v>6</v>
      </c>
      <c r="U126" s="560">
        <v>34</v>
      </c>
      <c r="V126" s="560">
        <v>12</v>
      </c>
      <c r="W126" s="560">
        <v>23</v>
      </c>
      <c r="X126" s="560">
        <v>113</v>
      </c>
      <c r="Y126" s="561">
        <v>947</v>
      </c>
    </row>
    <row r="127" spans="2:25" ht="13.5" customHeight="1" x14ac:dyDescent="0.2">
      <c r="B127" s="31"/>
      <c r="C127" s="33"/>
      <c r="D127" s="741"/>
      <c r="E127" s="20" t="s">
        <v>254</v>
      </c>
      <c r="F127" s="560">
        <v>268</v>
      </c>
      <c r="G127" s="560">
        <v>85</v>
      </c>
      <c r="H127" s="560">
        <v>257</v>
      </c>
      <c r="I127" s="560">
        <v>108</v>
      </c>
      <c r="J127" s="560">
        <v>32</v>
      </c>
      <c r="K127" s="560">
        <v>5</v>
      </c>
      <c r="L127" s="560">
        <v>41</v>
      </c>
      <c r="M127" s="560">
        <v>3</v>
      </c>
      <c r="N127" s="560">
        <v>0</v>
      </c>
      <c r="O127" s="560">
        <v>0</v>
      </c>
      <c r="P127" s="560">
        <v>8</v>
      </c>
      <c r="Q127" s="560">
        <v>11</v>
      </c>
      <c r="R127" s="560">
        <v>11</v>
      </c>
      <c r="S127" s="560">
        <v>5</v>
      </c>
      <c r="T127" s="560">
        <v>31</v>
      </c>
      <c r="U127" s="560">
        <v>39</v>
      </c>
      <c r="V127" s="560">
        <v>13</v>
      </c>
      <c r="W127" s="560">
        <v>23</v>
      </c>
      <c r="X127" s="560">
        <v>196</v>
      </c>
      <c r="Y127" s="561">
        <v>1136</v>
      </c>
    </row>
    <row r="128" spans="2:25" ht="13.5" customHeight="1" x14ac:dyDescent="0.2">
      <c r="B128" s="31"/>
      <c r="C128" s="33"/>
      <c r="D128" s="742" t="s">
        <v>420</v>
      </c>
      <c r="E128" s="20" t="s">
        <v>253</v>
      </c>
      <c r="F128" s="387">
        <f>IF(F126=0,"- ",F120/F126*100)</f>
        <v>1.593625498007968</v>
      </c>
      <c r="G128" s="387">
        <f t="shared" ref="G128:Y128" si="40">IF(G126=0,"- ",G120/G126*100)</f>
        <v>3.0769230769230771</v>
      </c>
      <c r="H128" s="387">
        <f t="shared" si="40"/>
        <v>0</v>
      </c>
      <c r="I128" s="387">
        <f t="shared" si="40"/>
        <v>0</v>
      </c>
      <c r="J128" s="387">
        <f t="shared" si="40"/>
        <v>0</v>
      </c>
      <c r="K128" s="387">
        <f t="shared" si="40"/>
        <v>0</v>
      </c>
      <c r="L128" s="387">
        <f t="shared" si="40"/>
        <v>7.3170731707317067</v>
      </c>
      <c r="M128" s="387">
        <f t="shared" si="40"/>
        <v>33.333333333333329</v>
      </c>
      <c r="N128" s="387" t="str">
        <f t="shared" si="40"/>
        <v xml:space="preserve">- </v>
      </c>
      <c r="O128" s="387" t="str">
        <f t="shared" si="40"/>
        <v xml:space="preserve">- </v>
      </c>
      <c r="P128" s="387">
        <f t="shared" si="40"/>
        <v>712.5</v>
      </c>
      <c r="Q128" s="387">
        <f t="shared" si="40"/>
        <v>0</v>
      </c>
      <c r="R128" s="387">
        <f t="shared" si="40"/>
        <v>0</v>
      </c>
      <c r="S128" s="387">
        <f t="shared" si="40"/>
        <v>0</v>
      </c>
      <c r="T128" s="387">
        <f t="shared" si="40"/>
        <v>0</v>
      </c>
      <c r="U128" s="387">
        <f t="shared" si="40"/>
        <v>32.352941176470587</v>
      </c>
      <c r="V128" s="387">
        <f t="shared" si="40"/>
        <v>0</v>
      </c>
      <c r="W128" s="387">
        <f t="shared" si="40"/>
        <v>0</v>
      </c>
      <c r="X128" s="387">
        <f t="shared" si="40"/>
        <v>0</v>
      </c>
      <c r="Y128" s="388">
        <f t="shared" si="40"/>
        <v>8.9757127771911307</v>
      </c>
    </row>
    <row r="129" spans="2:25" ht="13.5" customHeight="1" thickBot="1" x14ac:dyDescent="0.25">
      <c r="B129" s="31"/>
      <c r="C129" s="39"/>
      <c r="D129" s="743"/>
      <c r="E129" s="25" t="s">
        <v>254</v>
      </c>
      <c r="F129" s="391">
        <f>IF(F127=0,"- ",F121/F127*100)</f>
        <v>1.8656716417910446</v>
      </c>
      <c r="G129" s="391">
        <f t="shared" ref="G129:Y129" si="41">IF(G127=0,"- ",G121/G127*100)</f>
        <v>2.3529411764705883</v>
      </c>
      <c r="H129" s="391">
        <f t="shared" si="41"/>
        <v>0</v>
      </c>
      <c r="I129" s="391">
        <f t="shared" si="41"/>
        <v>0</v>
      </c>
      <c r="J129" s="391">
        <f t="shared" si="41"/>
        <v>0</v>
      </c>
      <c r="K129" s="391">
        <f t="shared" si="41"/>
        <v>0</v>
      </c>
      <c r="L129" s="391">
        <f t="shared" si="41"/>
        <v>7.3170731707317067</v>
      </c>
      <c r="M129" s="391">
        <f t="shared" si="41"/>
        <v>100</v>
      </c>
      <c r="N129" s="391" t="str">
        <f t="shared" si="41"/>
        <v xml:space="preserve">- </v>
      </c>
      <c r="O129" s="391" t="str">
        <f t="shared" si="41"/>
        <v xml:space="preserve">- </v>
      </c>
      <c r="P129" s="391">
        <f t="shared" si="41"/>
        <v>837.5</v>
      </c>
      <c r="Q129" s="391">
        <f t="shared" si="41"/>
        <v>0</v>
      </c>
      <c r="R129" s="391">
        <f t="shared" si="41"/>
        <v>0</v>
      </c>
      <c r="S129" s="391">
        <f t="shared" si="41"/>
        <v>0</v>
      </c>
      <c r="T129" s="391">
        <f t="shared" si="41"/>
        <v>0</v>
      </c>
      <c r="U129" s="391">
        <f t="shared" si="41"/>
        <v>28.205128205128204</v>
      </c>
      <c r="V129" s="391">
        <f t="shared" si="41"/>
        <v>0</v>
      </c>
      <c r="W129" s="391">
        <f t="shared" si="41"/>
        <v>0</v>
      </c>
      <c r="X129" s="391">
        <f t="shared" si="41"/>
        <v>0</v>
      </c>
      <c r="Y129" s="392">
        <f t="shared" si="41"/>
        <v>9.5070422535211261</v>
      </c>
    </row>
    <row r="130" spans="2:25" ht="13.5" customHeight="1" x14ac:dyDescent="0.2">
      <c r="B130" s="762"/>
      <c r="C130" s="746" t="s">
        <v>427</v>
      </c>
      <c r="D130" s="748"/>
      <c r="E130" s="367" t="s">
        <v>253</v>
      </c>
      <c r="F130" s="562">
        <f>'41～47頁'!E284</f>
        <v>84</v>
      </c>
      <c r="G130" s="562">
        <f>'41～47頁'!F284</f>
        <v>4</v>
      </c>
      <c r="H130" s="562">
        <f>'41～47頁'!G284</f>
        <v>56</v>
      </c>
      <c r="I130" s="562">
        <f>'41～47頁'!H284</f>
        <v>16</v>
      </c>
      <c r="J130" s="562">
        <f>'41～47頁'!I284</f>
        <v>10</v>
      </c>
      <c r="K130" s="562">
        <f>'41～47頁'!J284</f>
        <v>15</v>
      </c>
      <c r="L130" s="562">
        <f>'41～47頁'!K284</f>
        <v>6</v>
      </c>
      <c r="M130" s="562">
        <f>'41～47頁'!L284</f>
        <v>15</v>
      </c>
      <c r="N130" s="562">
        <f>'41～47頁'!M284</f>
        <v>17</v>
      </c>
      <c r="O130" s="562">
        <f>'41～47頁'!N284</f>
        <v>5</v>
      </c>
      <c r="P130" s="562">
        <f>'41～47頁'!O284</f>
        <v>30</v>
      </c>
      <c r="Q130" s="562">
        <f>'41～47頁'!P284</f>
        <v>2</v>
      </c>
      <c r="R130" s="562">
        <f>'41～47頁'!Q284</f>
        <v>10</v>
      </c>
      <c r="S130" s="562">
        <f>'41～47頁'!R284</f>
        <v>12</v>
      </c>
      <c r="T130" s="562">
        <f>'41～47頁'!S284</f>
        <v>4</v>
      </c>
      <c r="U130" s="562">
        <f>'41～47頁'!T284</f>
        <v>45</v>
      </c>
      <c r="V130" s="562">
        <f>'41～47頁'!U284</f>
        <v>3</v>
      </c>
      <c r="W130" s="562">
        <f>'41～47頁'!V284</f>
        <v>3</v>
      </c>
      <c r="X130" s="562">
        <f>'41～47頁'!W284</f>
        <v>170</v>
      </c>
      <c r="Y130" s="563">
        <f>SUM(F130:X130)</f>
        <v>507</v>
      </c>
    </row>
    <row r="131" spans="2:25" ht="13.5" customHeight="1" x14ac:dyDescent="0.2">
      <c r="B131" s="762"/>
      <c r="C131" s="749"/>
      <c r="D131" s="751"/>
      <c r="E131" s="20" t="s">
        <v>254</v>
      </c>
      <c r="F131" s="564">
        <f>'41～47頁'!E285</f>
        <v>163</v>
      </c>
      <c r="G131" s="564">
        <f>'41～47頁'!F285</f>
        <v>4</v>
      </c>
      <c r="H131" s="564">
        <f>'41～47頁'!G285</f>
        <v>83</v>
      </c>
      <c r="I131" s="564">
        <f>'41～47頁'!H285</f>
        <v>24</v>
      </c>
      <c r="J131" s="564">
        <f>'41～47頁'!I285</f>
        <v>14</v>
      </c>
      <c r="K131" s="564">
        <f>'41～47頁'!J285</f>
        <v>15</v>
      </c>
      <c r="L131" s="564">
        <f>'41～47頁'!K285</f>
        <v>6</v>
      </c>
      <c r="M131" s="564">
        <f>'41～47頁'!L285</f>
        <v>26</v>
      </c>
      <c r="N131" s="564">
        <f>'41～47頁'!M285</f>
        <v>35</v>
      </c>
      <c r="O131" s="564">
        <f>'41～47頁'!N285</f>
        <v>6</v>
      </c>
      <c r="P131" s="564">
        <f>'41～47頁'!O285</f>
        <v>38</v>
      </c>
      <c r="Q131" s="564">
        <f>'41～47頁'!P285</f>
        <v>2</v>
      </c>
      <c r="R131" s="564">
        <f>'41～47頁'!Q285</f>
        <v>22</v>
      </c>
      <c r="S131" s="564">
        <f>'41～47頁'!R285</f>
        <v>17</v>
      </c>
      <c r="T131" s="564">
        <f>'41～47頁'!S285</f>
        <v>5</v>
      </c>
      <c r="U131" s="564">
        <f>'41～47頁'!T285</f>
        <v>60</v>
      </c>
      <c r="V131" s="564">
        <f>'41～47頁'!U285</f>
        <v>3</v>
      </c>
      <c r="W131" s="564">
        <f>'41～47頁'!V285</f>
        <v>3</v>
      </c>
      <c r="X131" s="564">
        <f>'41～47頁'!W285</f>
        <v>255</v>
      </c>
      <c r="Y131" s="565">
        <f>SUM(F131:X131)</f>
        <v>781</v>
      </c>
    </row>
    <row r="132" spans="2:25" ht="13.5" customHeight="1" x14ac:dyDescent="0.2">
      <c r="B132" s="31"/>
      <c r="C132" s="33"/>
      <c r="D132" s="740" t="str">
        <f>$D$7</f>
        <v>R2年度</v>
      </c>
      <c r="E132" s="20" t="s">
        <v>253</v>
      </c>
      <c r="F132" s="564">
        <v>122</v>
      </c>
      <c r="G132" s="564">
        <v>33</v>
      </c>
      <c r="H132" s="564">
        <v>42</v>
      </c>
      <c r="I132" s="564">
        <v>0</v>
      </c>
      <c r="J132" s="564">
        <v>9</v>
      </c>
      <c r="K132" s="564">
        <v>2</v>
      </c>
      <c r="L132" s="564">
        <v>1</v>
      </c>
      <c r="M132" s="564">
        <v>0</v>
      </c>
      <c r="N132" s="564">
        <v>4</v>
      </c>
      <c r="O132" s="564">
        <v>9</v>
      </c>
      <c r="P132" s="564">
        <v>38</v>
      </c>
      <c r="Q132" s="564">
        <v>25</v>
      </c>
      <c r="R132" s="564">
        <v>11</v>
      </c>
      <c r="S132" s="564">
        <v>36</v>
      </c>
      <c r="T132" s="564">
        <v>6</v>
      </c>
      <c r="U132" s="564">
        <v>49</v>
      </c>
      <c r="V132" s="564">
        <v>28</v>
      </c>
      <c r="W132" s="564">
        <v>26</v>
      </c>
      <c r="X132" s="564">
        <v>156</v>
      </c>
      <c r="Y132" s="565">
        <v>597</v>
      </c>
    </row>
    <row r="133" spans="2:25" ht="13.5" customHeight="1" x14ac:dyDescent="0.2">
      <c r="B133" s="31"/>
      <c r="C133" s="33"/>
      <c r="D133" s="741"/>
      <c r="E133" s="20" t="s">
        <v>254</v>
      </c>
      <c r="F133" s="564">
        <v>146</v>
      </c>
      <c r="G133" s="564">
        <v>37</v>
      </c>
      <c r="H133" s="564">
        <v>55</v>
      </c>
      <c r="I133" s="564">
        <v>0</v>
      </c>
      <c r="J133" s="564">
        <v>18</v>
      </c>
      <c r="K133" s="564">
        <v>2</v>
      </c>
      <c r="L133" s="564">
        <v>1</v>
      </c>
      <c r="M133" s="564">
        <v>0</v>
      </c>
      <c r="N133" s="564">
        <v>4</v>
      </c>
      <c r="O133" s="564">
        <v>10</v>
      </c>
      <c r="P133" s="564">
        <v>69</v>
      </c>
      <c r="Q133" s="564">
        <v>28</v>
      </c>
      <c r="R133" s="564">
        <v>14</v>
      </c>
      <c r="S133" s="564">
        <v>65</v>
      </c>
      <c r="T133" s="564">
        <v>10</v>
      </c>
      <c r="U133" s="564">
        <v>75</v>
      </c>
      <c r="V133" s="564">
        <v>32</v>
      </c>
      <c r="W133" s="564">
        <v>30</v>
      </c>
      <c r="X133" s="564">
        <v>260</v>
      </c>
      <c r="Y133" s="565">
        <v>856</v>
      </c>
    </row>
    <row r="134" spans="2:25" ht="13.5" customHeight="1" x14ac:dyDescent="0.2">
      <c r="B134" s="31"/>
      <c r="C134" s="33"/>
      <c r="D134" s="742" t="s">
        <v>41</v>
      </c>
      <c r="E134" s="20" t="s">
        <v>253</v>
      </c>
      <c r="F134" s="387">
        <f>IF(F132=0,"- ",F130/F132*100)</f>
        <v>68.852459016393439</v>
      </c>
      <c r="G134" s="387">
        <f t="shared" ref="G134:Y135" si="42">IF(G132=0,"- ",G130/G132*100)</f>
        <v>12.121212121212121</v>
      </c>
      <c r="H134" s="387">
        <f t="shared" si="42"/>
        <v>133.33333333333331</v>
      </c>
      <c r="I134" s="387" t="str">
        <f t="shared" si="42"/>
        <v xml:space="preserve">- </v>
      </c>
      <c r="J134" s="387">
        <f t="shared" si="42"/>
        <v>111.11111111111111</v>
      </c>
      <c r="K134" s="387">
        <f t="shared" si="42"/>
        <v>750</v>
      </c>
      <c r="L134" s="387">
        <f t="shared" si="42"/>
        <v>600</v>
      </c>
      <c r="M134" s="387" t="str">
        <f t="shared" si="42"/>
        <v xml:space="preserve">- </v>
      </c>
      <c r="N134" s="387">
        <f t="shared" si="42"/>
        <v>425</v>
      </c>
      <c r="O134" s="387">
        <f t="shared" si="42"/>
        <v>55.555555555555557</v>
      </c>
      <c r="P134" s="387">
        <f t="shared" si="42"/>
        <v>78.94736842105263</v>
      </c>
      <c r="Q134" s="387">
        <f t="shared" si="42"/>
        <v>8</v>
      </c>
      <c r="R134" s="387">
        <f t="shared" si="42"/>
        <v>90.909090909090907</v>
      </c>
      <c r="S134" s="387">
        <f t="shared" si="42"/>
        <v>33.333333333333329</v>
      </c>
      <c r="T134" s="387">
        <f t="shared" si="42"/>
        <v>66.666666666666657</v>
      </c>
      <c r="U134" s="387">
        <f t="shared" si="42"/>
        <v>91.83673469387756</v>
      </c>
      <c r="V134" s="387">
        <f t="shared" si="42"/>
        <v>10.714285714285714</v>
      </c>
      <c r="W134" s="387">
        <f t="shared" si="42"/>
        <v>11.538461538461538</v>
      </c>
      <c r="X134" s="387">
        <f t="shared" si="42"/>
        <v>108.97435897435896</v>
      </c>
      <c r="Y134" s="388">
        <f t="shared" si="42"/>
        <v>84.924623115577887</v>
      </c>
    </row>
    <row r="135" spans="2:25" ht="13.5" customHeight="1" x14ac:dyDescent="0.2">
      <c r="B135" s="31"/>
      <c r="C135" s="33"/>
      <c r="D135" s="745"/>
      <c r="E135" s="308" t="s">
        <v>254</v>
      </c>
      <c r="F135" s="389">
        <f>IF(F133=0,"- ",F131/F133*100)</f>
        <v>111.64383561643835</v>
      </c>
      <c r="G135" s="389">
        <f t="shared" si="42"/>
        <v>10.810810810810811</v>
      </c>
      <c r="H135" s="389">
        <f t="shared" si="42"/>
        <v>150.90909090909091</v>
      </c>
      <c r="I135" s="389" t="str">
        <f t="shared" si="42"/>
        <v xml:space="preserve">- </v>
      </c>
      <c r="J135" s="389">
        <f t="shared" si="42"/>
        <v>77.777777777777786</v>
      </c>
      <c r="K135" s="389">
        <f t="shared" si="42"/>
        <v>750</v>
      </c>
      <c r="L135" s="389">
        <f t="shared" si="42"/>
        <v>600</v>
      </c>
      <c r="M135" s="389" t="str">
        <f t="shared" si="42"/>
        <v xml:space="preserve">- </v>
      </c>
      <c r="N135" s="389">
        <f t="shared" si="42"/>
        <v>875</v>
      </c>
      <c r="O135" s="389">
        <f t="shared" si="42"/>
        <v>60</v>
      </c>
      <c r="P135" s="389">
        <f t="shared" si="42"/>
        <v>55.072463768115945</v>
      </c>
      <c r="Q135" s="389">
        <f t="shared" si="42"/>
        <v>7.1428571428571423</v>
      </c>
      <c r="R135" s="389">
        <f t="shared" si="42"/>
        <v>157.14285714285714</v>
      </c>
      <c r="S135" s="389">
        <f t="shared" si="42"/>
        <v>26.153846153846157</v>
      </c>
      <c r="T135" s="389">
        <f t="shared" si="42"/>
        <v>50</v>
      </c>
      <c r="U135" s="389">
        <f t="shared" si="42"/>
        <v>80</v>
      </c>
      <c r="V135" s="389">
        <f t="shared" si="42"/>
        <v>9.375</v>
      </c>
      <c r="W135" s="389">
        <f t="shared" si="42"/>
        <v>10</v>
      </c>
      <c r="X135" s="389">
        <f t="shared" si="42"/>
        <v>98.076923076923066</v>
      </c>
      <c r="Y135" s="390">
        <f t="shared" si="42"/>
        <v>91.238317757009341</v>
      </c>
    </row>
    <row r="136" spans="2:25" ht="13.5" customHeight="1" x14ac:dyDescent="0.2">
      <c r="B136" s="31"/>
      <c r="C136" s="386"/>
      <c r="D136" s="740" t="s">
        <v>414</v>
      </c>
      <c r="E136" s="20" t="s">
        <v>253</v>
      </c>
      <c r="F136" s="560">
        <v>2600</v>
      </c>
      <c r="G136" s="560">
        <v>998</v>
      </c>
      <c r="H136" s="560">
        <v>6875</v>
      </c>
      <c r="I136" s="560">
        <v>4115</v>
      </c>
      <c r="J136" s="560">
        <v>1068</v>
      </c>
      <c r="K136" s="560">
        <v>86</v>
      </c>
      <c r="L136" s="560">
        <v>586</v>
      </c>
      <c r="M136" s="560">
        <v>28</v>
      </c>
      <c r="N136" s="560">
        <v>47</v>
      </c>
      <c r="O136" s="560">
        <v>33</v>
      </c>
      <c r="P136" s="560">
        <v>24</v>
      </c>
      <c r="Q136" s="560">
        <v>112</v>
      </c>
      <c r="R136" s="560">
        <v>212</v>
      </c>
      <c r="S136" s="560">
        <v>363</v>
      </c>
      <c r="T136" s="560">
        <v>211</v>
      </c>
      <c r="U136" s="560">
        <v>1049</v>
      </c>
      <c r="V136" s="560">
        <v>150</v>
      </c>
      <c r="W136" s="560">
        <v>332</v>
      </c>
      <c r="X136" s="560">
        <v>2357</v>
      </c>
      <c r="Y136" s="561">
        <v>21246</v>
      </c>
    </row>
    <row r="137" spans="2:25" ht="13.5" customHeight="1" x14ac:dyDescent="0.2">
      <c r="B137" s="31"/>
      <c r="C137" s="33"/>
      <c r="D137" s="741"/>
      <c r="E137" s="20" t="s">
        <v>254</v>
      </c>
      <c r="F137" s="560">
        <v>3438</v>
      </c>
      <c r="G137" s="560">
        <v>1306</v>
      </c>
      <c r="H137" s="560">
        <v>8102</v>
      </c>
      <c r="I137" s="560">
        <v>4820</v>
      </c>
      <c r="J137" s="560">
        <v>1266</v>
      </c>
      <c r="K137" s="560">
        <v>106</v>
      </c>
      <c r="L137" s="560">
        <v>749</v>
      </c>
      <c r="M137" s="560">
        <v>42</v>
      </c>
      <c r="N137" s="560">
        <v>61</v>
      </c>
      <c r="O137" s="560">
        <v>94</v>
      </c>
      <c r="P137" s="560">
        <v>55</v>
      </c>
      <c r="Q137" s="560">
        <v>152</v>
      </c>
      <c r="R137" s="560">
        <v>299</v>
      </c>
      <c r="S137" s="560">
        <v>549</v>
      </c>
      <c r="T137" s="560">
        <v>362</v>
      </c>
      <c r="U137" s="560">
        <v>1272</v>
      </c>
      <c r="V137" s="560">
        <v>315</v>
      </c>
      <c r="W137" s="560">
        <v>489</v>
      </c>
      <c r="X137" s="560">
        <v>3140</v>
      </c>
      <c r="Y137" s="561">
        <v>26617</v>
      </c>
    </row>
    <row r="138" spans="2:25" ht="13.5" customHeight="1" x14ac:dyDescent="0.2">
      <c r="B138" s="31"/>
      <c r="C138" s="33"/>
      <c r="D138" s="742" t="s">
        <v>420</v>
      </c>
      <c r="E138" s="20" t="s">
        <v>253</v>
      </c>
      <c r="F138" s="387">
        <f>IF(F136=0,"- ",F130/F136*100)</f>
        <v>3.2307692307692308</v>
      </c>
      <c r="G138" s="387">
        <f t="shared" ref="G138:Y138" si="43">IF(G136=0,"- ",G130/G136*100)</f>
        <v>0.40080160320641278</v>
      </c>
      <c r="H138" s="387">
        <f t="shared" si="43"/>
        <v>0.81454545454545457</v>
      </c>
      <c r="I138" s="387">
        <f t="shared" si="43"/>
        <v>0.3888213851761847</v>
      </c>
      <c r="J138" s="387">
        <f t="shared" si="43"/>
        <v>0.93632958801498134</v>
      </c>
      <c r="K138" s="387">
        <f t="shared" si="43"/>
        <v>17.441860465116278</v>
      </c>
      <c r="L138" s="387">
        <f t="shared" si="43"/>
        <v>1.0238907849829351</v>
      </c>
      <c r="M138" s="387">
        <f t="shared" si="43"/>
        <v>53.571428571428569</v>
      </c>
      <c r="N138" s="387">
        <f t="shared" si="43"/>
        <v>36.170212765957451</v>
      </c>
      <c r="O138" s="387">
        <f t="shared" si="43"/>
        <v>15.151515151515152</v>
      </c>
      <c r="P138" s="387">
        <f t="shared" si="43"/>
        <v>125</v>
      </c>
      <c r="Q138" s="387">
        <f t="shared" si="43"/>
        <v>1.7857142857142856</v>
      </c>
      <c r="R138" s="387">
        <f t="shared" si="43"/>
        <v>4.716981132075472</v>
      </c>
      <c r="S138" s="387">
        <f t="shared" si="43"/>
        <v>3.3057851239669422</v>
      </c>
      <c r="T138" s="387">
        <f t="shared" si="43"/>
        <v>1.8957345971563981</v>
      </c>
      <c r="U138" s="387">
        <f t="shared" si="43"/>
        <v>4.28979980934223</v>
      </c>
      <c r="V138" s="387">
        <f t="shared" si="43"/>
        <v>2</v>
      </c>
      <c r="W138" s="387">
        <f t="shared" si="43"/>
        <v>0.90361445783132521</v>
      </c>
      <c r="X138" s="387">
        <f t="shared" si="43"/>
        <v>7.2125583368689021</v>
      </c>
      <c r="Y138" s="388">
        <f t="shared" si="43"/>
        <v>2.3863315447613669</v>
      </c>
    </row>
    <row r="139" spans="2:25" ht="13.5" customHeight="1" thickBot="1" x14ac:dyDescent="0.25">
      <c r="B139" s="31"/>
      <c r="C139" s="39"/>
      <c r="D139" s="743"/>
      <c r="E139" s="25" t="s">
        <v>254</v>
      </c>
      <c r="F139" s="391">
        <f>IF(F137=0,"- ",F131/F137*100)</f>
        <v>4.7411285631180915</v>
      </c>
      <c r="G139" s="391">
        <f t="shared" ref="G139:Y139" si="44">IF(G137=0,"- ",G131/G137*100)</f>
        <v>0.30627871362940279</v>
      </c>
      <c r="H139" s="391">
        <f t="shared" si="44"/>
        <v>1.0244384102690693</v>
      </c>
      <c r="I139" s="391">
        <f t="shared" si="44"/>
        <v>0.49792531120331945</v>
      </c>
      <c r="J139" s="391">
        <f t="shared" si="44"/>
        <v>1.1058451816745656</v>
      </c>
      <c r="K139" s="391">
        <f t="shared" si="44"/>
        <v>14.150943396226415</v>
      </c>
      <c r="L139" s="391">
        <f t="shared" si="44"/>
        <v>0.80106809078771701</v>
      </c>
      <c r="M139" s="391">
        <f t="shared" si="44"/>
        <v>61.904761904761905</v>
      </c>
      <c r="N139" s="391">
        <f t="shared" si="44"/>
        <v>57.377049180327866</v>
      </c>
      <c r="O139" s="391">
        <f t="shared" si="44"/>
        <v>6.3829787234042552</v>
      </c>
      <c r="P139" s="391">
        <f t="shared" si="44"/>
        <v>69.090909090909093</v>
      </c>
      <c r="Q139" s="391">
        <f t="shared" si="44"/>
        <v>1.3157894736842104</v>
      </c>
      <c r="R139" s="391">
        <f t="shared" si="44"/>
        <v>7.3578595317725757</v>
      </c>
      <c r="S139" s="391">
        <f t="shared" si="44"/>
        <v>3.0965391621129328</v>
      </c>
      <c r="T139" s="391">
        <f t="shared" si="44"/>
        <v>1.3812154696132597</v>
      </c>
      <c r="U139" s="391">
        <f t="shared" si="44"/>
        <v>4.716981132075472</v>
      </c>
      <c r="V139" s="391">
        <f t="shared" si="44"/>
        <v>0.95238095238095244</v>
      </c>
      <c r="W139" s="391">
        <f t="shared" si="44"/>
        <v>0.61349693251533743</v>
      </c>
      <c r="X139" s="391">
        <f t="shared" si="44"/>
        <v>8.1210191082802545</v>
      </c>
      <c r="Y139" s="392">
        <f t="shared" si="44"/>
        <v>2.9342149753916669</v>
      </c>
    </row>
    <row r="140" spans="2:25" ht="13.5" customHeight="1" x14ac:dyDescent="0.2">
      <c r="B140" s="756" t="s">
        <v>18</v>
      </c>
      <c r="C140" s="746" t="s">
        <v>312</v>
      </c>
      <c r="D140" s="748"/>
      <c r="E140" s="231" t="s">
        <v>253</v>
      </c>
      <c r="F140" s="562">
        <f>'41～47頁'!E308</f>
        <v>201</v>
      </c>
      <c r="G140" s="562">
        <f>'41～47頁'!F308</f>
        <v>14</v>
      </c>
      <c r="H140" s="562">
        <f>'41～47頁'!G308</f>
        <v>22</v>
      </c>
      <c r="I140" s="562">
        <f>'41～47頁'!H308</f>
        <v>15</v>
      </c>
      <c r="J140" s="562">
        <f>'41～47頁'!I308</f>
        <v>14</v>
      </c>
      <c r="K140" s="562">
        <f>'41～47頁'!J308</f>
        <v>8</v>
      </c>
      <c r="L140" s="562">
        <f>'41～47頁'!K308</f>
        <v>23</v>
      </c>
      <c r="M140" s="562">
        <f>'41～47頁'!L308</f>
        <v>0</v>
      </c>
      <c r="N140" s="562">
        <f>'41～47頁'!M308</f>
        <v>18</v>
      </c>
      <c r="O140" s="562">
        <f>'41～47頁'!N308</f>
        <v>50</v>
      </c>
      <c r="P140" s="562">
        <f>'41～47頁'!O308</f>
        <v>38</v>
      </c>
      <c r="Q140" s="562">
        <f>'41～47頁'!P308</f>
        <v>7</v>
      </c>
      <c r="R140" s="562">
        <f>'41～47頁'!Q308</f>
        <v>8</v>
      </c>
      <c r="S140" s="562">
        <f>'41～47頁'!R308</f>
        <v>12</v>
      </c>
      <c r="T140" s="562">
        <f>'41～47頁'!S308</f>
        <v>9</v>
      </c>
      <c r="U140" s="562">
        <f>'41～47頁'!T308</f>
        <v>36</v>
      </c>
      <c r="V140" s="562">
        <f>'41～47頁'!U308</f>
        <v>2</v>
      </c>
      <c r="W140" s="562">
        <f>'41～47頁'!V308</f>
        <v>13</v>
      </c>
      <c r="X140" s="562">
        <f>'41～47頁'!W308</f>
        <v>147</v>
      </c>
      <c r="Y140" s="563">
        <f>SUM(F140:X140)</f>
        <v>637</v>
      </c>
    </row>
    <row r="141" spans="2:25" ht="13.5" customHeight="1" x14ac:dyDescent="0.2">
      <c r="B141" s="757"/>
      <c r="C141" s="749"/>
      <c r="D141" s="751"/>
      <c r="E141" s="20" t="s">
        <v>254</v>
      </c>
      <c r="F141" s="564">
        <f>'41～47頁'!E309</f>
        <v>332</v>
      </c>
      <c r="G141" s="564">
        <f>'41～47頁'!F309</f>
        <v>14</v>
      </c>
      <c r="H141" s="564">
        <f>'41～47頁'!G309</f>
        <v>22</v>
      </c>
      <c r="I141" s="564">
        <f>'41～47頁'!H309</f>
        <v>16</v>
      </c>
      <c r="J141" s="564">
        <f>'41～47頁'!I309</f>
        <v>14</v>
      </c>
      <c r="K141" s="564">
        <f>'41～47頁'!J309</f>
        <v>11</v>
      </c>
      <c r="L141" s="564">
        <f>'41～47頁'!K309</f>
        <v>25</v>
      </c>
      <c r="M141" s="564">
        <f>'41～47頁'!L309</f>
        <v>0</v>
      </c>
      <c r="N141" s="564">
        <f>'41～47頁'!M309</f>
        <v>23</v>
      </c>
      <c r="O141" s="564">
        <f>'41～47頁'!N309</f>
        <v>282</v>
      </c>
      <c r="P141" s="564">
        <f>'41～47頁'!O309</f>
        <v>110</v>
      </c>
      <c r="Q141" s="564">
        <f>'41～47頁'!P309</f>
        <v>13</v>
      </c>
      <c r="R141" s="564">
        <f>'41～47頁'!Q309</f>
        <v>10</v>
      </c>
      <c r="S141" s="564">
        <f>'41～47頁'!R309</f>
        <v>12</v>
      </c>
      <c r="T141" s="564">
        <f>'41～47頁'!S309</f>
        <v>9</v>
      </c>
      <c r="U141" s="564">
        <f>'41～47頁'!T309</f>
        <v>58</v>
      </c>
      <c r="V141" s="564">
        <f>'41～47頁'!U309</f>
        <v>5</v>
      </c>
      <c r="W141" s="564">
        <f>'41～47頁'!V309</f>
        <v>168</v>
      </c>
      <c r="X141" s="564">
        <f>'41～47頁'!W309</f>
        <v>242</v>
      </c>
      <c r="Y141" s="565">
        <f>SUM(F141:X141)</f>
        <v>1366</v>
      </c>
    </row>
    <row r="142" spans="2:25" ht="13.5" customHeight="1" x14ac:dyDescent="0.2">
      <c r="B142" s="33"/>
      <c r="C142" s="33"/>
      <c r="D142" s="744" t="str">
        <f>$D$7</f>
        <v>R2年度</v>
      </c>
      <c r="E142" s="20" t="s">
        <v>253</v>
      </c>
      <c r="F142" s="564">
        <v>204</v>
      </c>
      <c r="G142" s="564">
        <v>14</v>
      </c>
      <c r="H142" s="564">
        <v>52</v>
      </c>
      <c r="I142" s="564">
        <v>5</v>
      </c>
      <c r="J142" s="564">
        <v>24</v>
      </c>
      <c r="K142" s="564">
        <v>8</v>
      </c>
      <c r="L142" s="564">
        <v>42</v>
      </c>
      <c r="M142" s="564">
        <v>2</v>
      </c>
      <c r="N142" s="564">
        <v>19</v>
      </c>
      <c r="O142" s="564">
        <v>7</v>
      </c>
      <c r="P142" s="564">
        <v>61</v>
      </c>
      <c r="Q142" s="564">
        <v>12</v>
      </c>
      <c r="R142" s="564">
        <v>33</v>
      </c>
      <c r="S142" s="564">
        <v>95</v>
      </c>
      <c r="T142" s="564">
        <v>41</v>
      </c>
      <c r="U142" s="564">
        <v>149</v>
      </c>
      <c r="V142" s="564">
        <v>18</v>
      </c>
      <c r="W142" s="564">
        <v>22</v>
      </c>
      <c r="X142" s="564">
        <v>243</v>
      </c>
      <c r="Y142" s="565">
        <v>1051</v>
      </c>
    </row>
    <row r="143" spans="2:25" ht="13.5" customHeight="1" x14ac:dyDescent="0.2">
      <c r="B143" s="33"/>
      <c r="C143" s="33"/>
      <c r="D143" s="744"/>
      <c r="E143" s="20" t="s">
        <v>254</v>
      </c>
      <c r="F143" s="564">
        <v>276</v>
      </c>
      <c r="G143" s="564">
        <v>15</v>
      </c>
      <c r="H143" s="564">
        <v>54</v>
      </c>
      <c r="I143" s="564">
        <v>5</v>
      </c>
      <c r="J143" s="564">
        <v>34</v>
      </c>
      <c r="K143" s="564">
        <v>8</v>
      </c>
      <c r="L143" s="564">
        <v>127</v>
      </c>
      <c r="M143" s="564">
        <v>4</v>
      </c>
      <c r="N143" s="564">
        <v>20</v>
      </c>
      <c r="O143" s="564">
        <v>17</v>
      </c>
      <c r="P143" s="564">
        <v>163</v>
      </c>
      <c r="Q143" s="564">
        <v>12</v>
      </c>
      <c r="R143" s="564">
        <v>60</v>
      </c>
      <c r="S143" s="564">
        <v>98</v>
      </c>
      <c r="T143" s="564">
        <v>43</v>
      </c>
      <c r="U143" s="564">
        <v>155</v>
      </c>
      <c r="V143" s="564">
        <v>19</v>
      </c>
      <c r="W143" s="564">
        <v>28</v>
      </c>
      <c r="X143" s="564">
        <v>284</v>
      </c>
      <c r="Y143" s="565">
        <v>1422</v>
      </c>
    </row>
    <row r="144" spans="2:25" ht="13.5" customHeight="1" x14ac:dyDescent="0.2">
      <c r="B144" s="33"/>
      <c r="C144" s="33"/>
      <c r="D144" s="738" t="s">
        <v>41</v>
      </c>
      <c r="E144" s="20" t="s">
        <v>253</v>
      </c>
      <c r="F144" s="387">
        <f>IF(F142=0,"- ",F140/F142*100)</f>
        <v>98.529411764705884</v>
      </c>
      <c r="G144" s="387">
        <f t="shared" ref="G144:Y145" si="45">IF(G142=0,"- ",G140/G142*100)</f>
        <v>100</v>
      </c>
      <c r="H144" s="387">
        <f t="shared" si="45"/>
        <v>42.307692307692307</v>
      </c>
      <c r="I144" s="387">
        <f t="shared" si="45"/>
        <v>300</v>
      </c>
      <c r="J144" s="387">
        <f t="shared" si="45"/>
        <v>58.333333333333336</v>
      </c>
      <c r="K144" s="387">
        <f t="shared" si="45"/>
        <v>100</v>
      </c>
      <c r="L144" s="387">
        <f t="shared" si="45"/>
        <v>54.761904761904766</v>
      </c>
      <c r="M144" s="387">
        <f t="shared" si="45"/>
        <v>0</v>
      </c>
      <c r="N144" s="387">
        <f t="shared" si="45"/>
        <v>94.73684210526315</v>
      </c>
      <c r="O144" s="387">
        <f t="shared" si="45"/>
        <v>714.28571428571433</v>
      </c>
      <c r="P144" s="387">
        <f t="shared" si="45"/>
        <v>62.295081967213115</v>
      </c>
      <c r="Q144" s="387">
        <f t="shared" si="45"/>
        <v>58.333333333333336</v>
      </c>
      <c r="R144" s="387">
        <f t="shared" si="45"/>
        <v>24.242424242424242</v>
      </c>
      <c r="S144" s="387">
        <f t="shared" si="45"/>
        <v>12.631578947368421</v>
      </c>
      <c r="T144" s="387">
        <f t="shared" si="45"/>
        <v>21.951219512195124</v>
      </c>
      <c r="U144" s="387">
        <f t="shared" si="45"/>
        <v>24.161073825503358</v>
      </c>
      <c r="V144" s="387">
        <f t="shared" si="45"/>
        <v>11.111111111111111</v>
      </c>
      <c r="W144" s="387">
        <f t="shared" si="45"/>
        <v>59.090909090909093</v>
      </c>
      <c r="X144" s="387">
        <f t="shared" si="45"/>
        <v>60.493827160493829</v>
      </c>
      <c r="Y144" s="388">
        <f t="shared" si="45"/>
        <v>60.60894386298763</v>
      </c>
    </row>
    <row r="145" spans="2:25" ht="13.5" customHeight="1" x14ac:dyDescent="0.2">
      <c r="B145" s="33"/>
      <c r="C145" s="33"/>
      <c r="D145" s="742"/>
      <c r="E145" s="308" t="s">
        <v>254</v>
      </c>
      <c r="F145" s="389">
        <f>IF(F143=0,"- ",F141/F143*100)</f>
        <v>120.28985507246377</v>
      </c>
      <c r="G145" s="389">
        <f t="shared" si="45"/>
        <v>93.333333333333329</v>
      </c>
      <c r="H145" s="389">
        <f t="shared" si="45"/>
        <v>40.74074074074074</v>
      </c>
      <c r="I145" s="389">
        <f t="shared" si="45"/>
        <v>320</v>
      </c>
      <c r="J145" s="389">
        <f t="shared" si="45"/>
        <v>41.17647058823529</v>
      </c>
      <c r="K145" s="389">
        <f t="shared" si="45"/>
        <v>137.5</v>
      </c>
      <c r="L145" s="389">
        <f t="shared" si="45"/>
        <v>19.685039370078741</v>
      </c>
      <c r="M145" s="389">
        <f t="shared" si="45"/>
        <v>0</v>
      </c>
      <c r="N145" s="389">
        <f t="shared" si="45"/>
        <v>114.99999999999999</v>
      </c>
      <c r="O145" s="389">
        <f t="shared" si="45"/>
        <v>1658.8235294117649</v>
      </c>
      <c r="P145" s="389">
        <f t="shared" si="45"/>
        <v>67.484662576687114</v>
      </c>
      <c r="Q145" s="389">
        <f t="shared" si="45"/>
        <v>108.33333333333333</v>
      </c>
      <c r="R145" s="389">
        <f t="shared" si="45"/>
        <v>16.666666666666664</v>
      </c>
      <c r="S145" s="389">
        <f t="shared" si="45"/>
        <v>12.244897959183673</v>
      </c>
      <c r="T145" s="389">
        <f t="shared" si="45"/>
        <v>20.930232558139537</v>
      </c>
      <c r="U145" s="389">
        <f t="shared" si="45"/>
        <v>37.41935483870968</v>
      </c>
      <c r="V145" s="389">
        <f t="shared" si="45"/>
        <v>26.315789473684209</v>
      </c>
      <c r="W145" s="389">
        <f t="shared" si="45"/>
        <v>600</v>
      </c>
      <c r="X145" s="389">
        <f t="shared" si="45"/>
        <v>85.211267605633793</v>
      </c>
      <c r="Y145" s="390">
        <f t="shared" si="45"/>
        <v>96.061884669479596</v>
      </c>
    </row>
    <row r="146" spans="2:25" ht="13.5" customHeight="1" x14ac:dyDescent="0.2">
      <c r="B146" s="31"/>
      <c r="C146" s="33"/>
      <c r="D146" s="744" t="s">
        <v>414</v>
      </c>
      <c r="E146" s="20" t="s">
        <v>253</v>
      </c>
      <c r="F146" s="560">
        <v>19894</v>
      </c>
      <c r="G146" s="560">
        <v>4970</v>
      </c>
      <c r="H146" s="560">
        <v>24483</v>
      </c>
      <c r="I146" s="560">
        <v>22456</v>
      </c>
      <c r="J146" s="560">
        <v>11850</v>
      </c>
      <c r="K146" s="560">
        <v>4264</v>
      </c>
      <c r="L146" s="560">
        <v>2615</v>
      </c>
      <c r="M146" s="560">
        <v>111</v>
      </c>
      <c r="N146" s="560">
        <v>714</v>
      </c>
      <c r="O146" s="560">
        <v>294</v>
      </c>
      <c r="P146" s="560">
        <v>303</v>
      </c>
      <c r="Q146" s="560">
        <v>115</v>
      </c>
      <c r="R146" s="560">
        <v>814</v>
      </c>
      <c r="S146" s="560">
        <v>1287</v>
      </c>
      <c r="T146" s="560">
        <v>1134</v>
      </c>
      <c r="U146" s="560">
        <v>4113</v>
      </c>
      <c r="V146" s="560">
        <v>393</v>
      </c>
      <c r="W146" s="560">
        <v>2064</v>
      </c>
      <c r="X146" s="560">
        <v>9355</v>
      </c>
      <c r="Y146" s="561">
        <v>111229</v>
      </c>
    </row>
    <row r="147" spans="2:25" ht="13.5" customHeight="1" x14ac:dyDescent="0.2">
      <c r="B147" s="31"/>
      <c r="C147" s="33"/>
      <c r="D147" s="744"/>
      <c r="E147" s="20" t="s">
        <v>254</v>
      </c>
      <c r="F147" s="560">
        <v>21676</v>
      </c>
      <c r="G147" s="560">
        <v>5408</v>
      </c>
      <c r="H147" s="560">
        <v>26182</v>
      </c>
      <c r="I147" s="560">
        <v>23716</v>
      </c>
      <c r="J147" s="560">
        <v>12514</v>
      </c>
      <c r="K147" s="560">
        <v>4471</v>
      </c>
      <c r="L147" s="560">
        <v>2838</v>
      </c>
      <c r="M147" s="560">
        <v>122</v>
      </c>
      <c r="N147" s="560">
        <v>819</v>
      </c>
      <c r="O147" s="560">
        <v>321</v>
      </c>
      <c r="P147" s="560">
        <v>312</v>
      </c>
      <c r="Q147" s="560">
        <v>168</v>
      </c>
      <c r="R147" s="560">
        <v>926</v>
      </c>
      <c r="S147" s="560">
        <v>1517</v>
      </c>
      <c r="T147" s="560">
        <v>1240</v>
      </c>
      <c r="U147" s="560">
        <v>4659</v>
      </c>
      <c r="V147" s="560">
        <v>465</v>
      </c>
      <c r="W147" s="560">
        <v>2350</v>
      </c>
      <c r="X147" s="560">
        <v>10292</v>
      </c>
      <c r="Y147" s="561">
        <v>119996</v>
      </c>
    </row>
    <row r="148" spans="2:25" ht="13.5" customHeight="1" x14ac:dyDescent="0.2">
      <c r="B148" s="31"/>
      <c r="C148" s="33"/>
      <c r="D148" s="738" t="s">
        <v>420</v>
      </c>
      <c r="E148" s="20" t="s">
        <v>253</v>
      </c>
      <c r="F148" s="387">
        <f>IF(F146=0,"- ",F140/F146*100)</f>
        <v>1.0103548808686036</v>
      </c>
      <c r="G148" s="387">
        <f t="shared" ref="G148:Y148" si="46">IF(G146=0,"- ",G140/G146*100)</f>
        <v>0.28169014084507044</v>
      </c>
      <c r="H148" s="387">
        <f t="shared" si="46"/>
        <v>8.9858269002981661E-2</v>
      </c>
      <c r="I148" s="387">
        <f t="shared" si="46"/>
        <v>6.6797292483078016E-2</v>
      </c>
      <c r="J148" s="387">
        <f t="shared" si="46"/>
        <v>0.1181434599156118</v>
      </c>
      <c r="K148" s="387">
        <f t="shared" si="46"/>
        <v>0.18761726078799248</v>
      </c>
      <c r="L148" s="387">
        <f t="shared" si="46"/>
        <v>0.87954110898661575</v>
      </c>
      <c r="M148" s="387">
        <f t="shared" si="46"/>
        <v>0</v>
      </c>
      <c r="N148" s="387">
        <f t="shared" si="46"/>
        <v>2.5210084033613445</v>
      </c>
      <c r="O148" s="387">
        <f t="shared" si="46"/>
        <v>17.006802721088434</v>
      </c>
      <c r="P148" s="387">
        <f t="shared" si="46"/>
        <v>12.541254125412541</v>
      </c>
      <c r="Q148" s="387">
        <f t="shared" si="46"/>
        <v>6.0869565217391308</v>
      </c>
      <c r="R148" s="387">
        <f t="shared" si="46"/>
        <v>0.98280098280098283</v>
      </c>
      <c r="S148" s="387">
        <f t="shared" si="46"/>
        <v>0.93240093240093236</v>
      </c>
      <c r="T148" s="387">
        <f t="shared" si="46"/>
        <v>0.79365079365079361</v>
      </c>
      <c r="U148" s="387">
        <f t="shared" si="46"/>
        <v>0.87527352297592997</v>
      </c>
      <c r="V148" s="387">
        <f t="shared" si="46"/>
        <v>0.5089058524173028</v>
      </c>
      <c r="W148" s="387">
        <f t="shared" si="46"/>
        <v>0.62984496124031009</v>
      </c>
      <c r="X148" s="387">
        <f t="shared" si="46"/>
        <v>1.5713522180652055</v>
      </c>
      <c r="Y148" s="388">
        <f t="shared" si="46"/>
        <v>0.57269237339183121</v>
      </c>
    </row>
    <row r="149" spans="2:25" ht="13.5" customHeight="1" thickBot="1" x14ac:dyDescent="0.25">
      <c r="B149" s="31"/>
      <c r="C149" s="33"/>
      <c r="D149" s="739"/>
      <c r="E149" s="25" t="s">
        <v>254</v>
      </c>
      <c r="F149" s="391">
        <f>IF(F147=0,"- ",F141/F147*100)</f>
        <v>1.5316479055176233</v>
      </c>
      <c r="G149" s="391">
        <f t="shared" ref="G149:Y149" si="47">IF(G147=0,"- ",G141/G147*100)</f>
        <v>0.25887573964497046</v>
      </c>
      <c r="H149" s="391">
        <f t="shared" si="47"/>
        <v>8.4027194255595447E-2</v>
      </c>
      <c r="I149" s="391">
        <f t="shared" si="47"/>
        <v>6.746500252993759E-2</v>
      </c>
      <c r="J149" s="391">
        <f t="shared" si="47"/>
        <v>0.11187470033562411</v>
      </c>
      <c r="K149" s="391">
        <f t="shared" si="47"/>
        <v>0.24602997092373069</v>
      </c>
      <c r="L149" s="391">
        <f t="shared" si="47"/>
        <v>0.88090204369274139</v>
      </c>
      <c r="M149" s="391">
        <f t="shared" si="47"/>
        <v>0</v>
      </c>
      <c r="N149" s="391">
        <f t="shared" si="47"/>
        <v>2.8083028083028085</v>
      </c>
      <c r="O149" s="391">
        <f t="shared" si="47"/>
        <v>87.850467289719631</v>
      </c>
      <c r="P149" s="391">
        <f t="shared" si="47"/>
        <v>35.256410256410255</v>
      </c>
      <c r="Q149" s="391">
        <f t="shared" si="47"/>
        <v>7.7380952380952381</v>
      </c>
      <c r="R149" s="391">
        <f t="shared" si="47"/>
        <v>1.079913606911447</v>
      </c>
      <c r="S149" s="391">
        <f t="shared" si="47"/>
        <v>0.79103493737640085</v>
      </c>
      <c r="T149" s="391">
        <f t="shared" si="47"/>
        <v>0.72580645161290325</v>
      </c>
      <c r="U149" s="391">
        <f t="shared" si="47"/>
        <v>1.2449023395578451</v>
      </c>
      <c r="V149" s="391">
        <f t="shared" si="47"/>
        <v>1.0752688172043012</v>
      </c>
      <c r="W149" s="391">
        <f t="shared" si="47"/>
        <v>7.1489361702127665</v>
      </c>
      <c r="X149" s="391">
        <f t="shared" si="47"/>
        <v>2.3513408472600075</v>
      </c>
      <c r="Y149" s="392">
        <f t="shared" si="47"/>
        <v>1.1383712790426348</v>
      </c>
    </row>
    <row r="150" spans="2:25" ht="13.5" customHeight="1" x14ac:dyDescent="0.2">
      <c r="B150" s="627" t="s">
        <v>19</v>
      </c>
      <c r="C150" s="746" t="s">
        <v>258</v>
      </c>
      <c r="D150" s="748"/>
      <c r="E150" s="231" t="s">
        <v>253</v>
      </c>
      <c r="F150" s="562">
        <f>'41～47頁'!E352</f>
        <v>60</v>
      </c>
      <c r="G150" s="562">
        <f>'41～47頁'!F352</f>
        <v>20</v>
      </c>
      <c r="H150" s="562">
        <f>'41～47頁'!G352</f>
        <v>5</v>
      </c>
      <c r="I150" s="562">
        <f>'41～47頁'!H352</f>
        <v>1</v>
      </c>
      <c r="J150" s="562">
        <f>'41～47頁'!I352</f>
        <v>0</v>
      </c>
      <c r="K150" s="562">
        <f>'41～47頁'!J352</f>
        <v>2</v>
      </c>
      <c r="L150" s="562">
        <f>'41～47頁'!K352</f>
        <v>5</v>
      </c>
      <c r="M150" s="562">
        <f>'41～47頁'!L352</f>
        <v>0</v>
      </c>
      <c r="N150" s="562">
        <f>'41～47頁'!M352</f>
        <v>2</v>
      </c>
      <c r="O150" s="562">
        <f>'41～47頁'!N352</f>
        <v>2</v>
      </c>
      <c r="P150" s="562">
        <f>'41～47頁'!O352</f>
        <v>52</v>
      </c>
      <c r="Q150" s="562">
        <f>'41～47頁'!P352</f>
        <v>0</v>
      </c>
      <c r="R150" s="562">
        <f>'41～47頁'!Q352</f>
        <v>6</v>
      </c>
      <c r="S150" s="562">
        <f>'41～47頁'!R352</f>
        <v>3</v>
      </c>
      <c r="T150" s="562">
        <f>'41～47頁'!S352</f>
        <v>1</v>
      </c>
      <c r="U150" s="562">
        <f>'41～47頁'!T352</f>
        <v>63</v>
      </c>
      <c r="V150" s="562">
        <f>'41～47頁'!U352</f>
        <v>3</v>
      </c>
      <c r="W150" s="562">
        <f>'41～47頁'!V352</f>
        <v>1</v>
      </c>
      <c r="X150" s="562">
        <f>'41～47頁'!W352</f>
        <v>114</v>
      </c>
      <c r="Y150" s="563">
        <f>SUM(F150:X150)</f>
        <v>340</v>
      </c>
    </row>
    <row r="151" spans="2:25" ht="13.5" customHeight="1" x14ac:dyDescent="0.2">
      <c r="B151" s="628"/>
      <c r="C151" s="749"/>
      <c r="D151" s="751"/>
      <c r="E151" s="20" t="s">
        <v>254</v>
      </c>
      <c r="F151" s="564">
        <f>'41～47頁'!E353</f>
        <v>60</v>
      </c>
      <c r="G151" s="564">
        <f>'41～47頁'!F353</f>
        <v>20</v>
      </c>
      <c r="H151" s="564">
        <f>'41～47頁'!G353</f>
        <v>5</v>
      </c>
      <c r="I151" s="564">
        <f>'41～47頁'!H353</f>
        <v>1</v>
      </c>
      <c r="J151" s="564">
        <f>'41～47頁'!I353</f>
        <v>0</v>
      </c>
      <c r="K151" s="564">
        <f>'41～47頁'!J353</f>
        <v>2</v>
      </c>
      <c r="L151" s="564">
        <f>'41～47頁'!K353</f>
        <v>5</v>
      </c>
      <c r="M151" s="564">
        <f>'41～47頁'!L353</f>
        <v>0</v>
      </c>
      <c r="N151" s="564">
        <f>'41～47頁'!M353</f>
        <v>2</v>
      </c>
      <c r="O151" s="564">
        <f>'41～47頁'!N353</f>
        <v>2</v>
      </c>
      <c r="P151" s="564">
        <f>'41～47頁'!O353</f>
        <v>281</v>
      </c>
      <c r="Q151" s="564">
        <f>'41～47頁'!P353</f>
        <v>0</v>
      </c>
      <c r="R151" s="564">
        <f>'41～47頁'!Q353</f>
        <v>6</v>
      </c>
      <c r="S151" s="564">
        <f>'41～47頁'!R353</f>
        <v>3</v>
      </c>
      <c r="T151" s="564">
        <f>'41～47頁'!S353</f>
        <v>1</v>
      </c>
      <c r="U151" s="564">
        <f>'41～47頁'!T353</f>
        <v>106</v>
      </c>
      <c r="V151" s="564">
        <f>'41～47頁'!U353</f>
        <v>3</v>
      </c>
      <c r="W151" s="564">
        <f>'41～47頁'!V353</f>
        <v>1</v>
      </c>
      <c r="X151" s="564">
        <f>'41～47頁'!W353</f>
        <v>118</v>
      </c>
      <c r="Y151" s="565">
        <f>SUM(F151:X151)</f>
        <v>616</v>
      </c>
    </row>
    <row r="152" spans="2:25" ht="13.5" customHeight="1" x14ac:dyDescent="0.2">
      <c r="B152" s="501"/>
      <c r="C152" s="33"/>
      <c r="D152" s="744" t="str">
        <f>$D$7</f>
        <v>R2年度</v>
      </c>
      <c r="E152" s="20" t="s">
        <v>253</v>
      </c>
      <c r="F152" s="564">
        <v>78</v>
      </c>
      <c r="G152" s="564">
        <v>26</v>
      </c>
      <c r="H152" s="564">
        <v>43</v>
      </c>
      <c r="I152" s="564">
        <v>15</v>
      </c>
      <c r="J152" s="564">
        <v>9</v>
      </c>
      <c r="K152" s="564">
        <v>5</v>
      </c>
      <c r="L152" s="564">
        <v>10</v>
      </c>
      <c r="M152" s="564">
        <v>7</v>
      </c>
      <c r="N152" s="564">
        <v>9</v>
      </c>
      <c r="O152" s="564">
        <v>2</v>
      </c>
      <c r="P152" s="564">
        <v>36</v>
      </c>
      <c r="Q152" s="564">
        <v>10</v>
      </c>
      <c r="R152" s="564">
        <v>20</v>
      </c>
      <c r="S152" s="564">
        <v>26</v>
      </c>
      <c r="T152" s="564">
        <v>20</v>
      </c>
      <c r="U152" s="564">
        <v>56</v>
      </c>
      <c r="V152" s="564">
        <v>3</v>
      </c>
      <c r="W152" s="564">
        <v>44</v>
      </c>
      <c r="X152" s="564">
        <v>100</v>
      </c>
      <c r="Y152" s="565">
        <v>519</v>
      </c>
    </row>
    <row r="153" spans="2:25" ht="13.5" customHeight="1" x14ac:dyDescent="0.2">
      <c r="B153" s="501"/>
      <c r="C153" s="33"/>
      <c r="D153" s="744"/>
      <c r="E153" s="20" t="s">
        <v>254</v>
      </c>
      <c r="F153" s="564">
        <v>89</v>
      </c>
      <c r="G153" s="564">
        <v>27</v>
      </c>
      <c r="H153" s="564">
        <v>44</v>
      </c>
      <c r="I153" s="564">
        <v>18</v>
      </c>
      <c r="J153" s="564">
        <v>9</v>
      </c>
      <c r="K153" s="564">
        <v>6</v>
      </c>
      <c r="L153" s="564">
        <v>11</v>
      </c>
      <c r="M153" s="564">
        <v>7</v>
      </c>
      <c r="N153" s="564">
        <v>11</v>
      </c>
      <c r="O153" s="564">
        <v>2</v>
      </c>
      <c r="P153" s="564">
        <v>39</v>
      </c>
      <c r="Q153" s="564">
        <v>30</v>
      </c>
      <c r="R153" s="564">
        <v>27</v>
      </c>
      <c r="S153" s="564">
        <v>31</v>
      </c>
      <c r="T153" s="564">
        <v>21</v>
      </c>
      <c r="U153" s="564">
        <v>64</v>
      </c>
      <c r="V153" s="564">
        <v>3</v>
      </c>
      <c r="W153" s="564">
        <v>46</v>
      </c>
      <c r="X153" s="564">
        <v>112</v>
      </c>
      <c r="Y153" s="565">
        <v>597</v>
      </c>
    </row>
    <row r="154" spans="2:25" ht="13.5" customHeight="1" x14ac:dyDescent="0.2">
      <c r="B154" s="501"/>
      <c r="C154" s="33"/>
      <c r="D154" s="738" t="s">
        <v>41</v>
      </c>
      <c r="E154" s="20" t="s">
        <v>253</v>
      </c>
      <c r="F154" s="387">
        <f>IF(F152=0,"- ",F150/F152*100)</f>
        <v>76.923076923076934</v>
      </c>
      <c r="G154" s="387">
        <f t="shared" ref="G154:Y155" si="48">IF(G152=0,"- ",G150/G152*100)</f>
        <v>76.923076923076934</v>
      </c>
      <c r="H154" s="387">
        <f t="shared" si="48"/>
        <v>11.627906976744185</v>
      </c>
      <c r="I154" s="387">
        <f t="shared" si="48"/>
        <v>6.666666666666667</v>
      </c>
      <c r="J154" s="387">
        <f t="shared" si="48"/>
        <v>0</v>
      </c>
      <c r="K154" s="387">
        <f t="shared" si="48"/>
        <v>40</v>
      </c>
      <c r="L154" s="387">
        <f t="shared" si="48"/>
        <v>50</v>
      </c>
      <c r="M154" s="387">
        <f t="shared" si="48"/>
        <v>0</v>
      </c>
      <c r="N154" s="387">
        <f t="shared" si="48"/>
        <v>22.222222222222221</v>
      </c>
      <c r="O154" s="387">
        <f t="shared" si="48"/>
        <v>100</v>
      </c>
      <c r="P154" s="387">
        <f t="shared" si="48"/>
        <v>144.44444444444443</v>
      </c>
      <c r="Q154" s="387">
        <f t="shared" si="48"/>
        <v>0</v>
      </c>
      <c r="R154" s="387">
        <f t="shared" si="48"/>
        <v>30</v>
      </c>
      <c r="S154" s="387">
        <f t="shared" si="48"/>
        <v>11.538461538461538</v>
      </c>
      <c r="T154" s="387">
        <f t="shared" si="48"/>
        <v>5</v>
      </c>
      <c r="U154" s="387">
        <f t="shared" si="48"/>
        <v>112.5</v>
      </c>
      <c r="V154" s="387">
        <f t="shared" si="48"/>
        <v>100</v>
      </c>
      <c r="W154" s="387">
        <f t="shared" si="48"/>
        <v>2.2727272727272729</v>
      </c>
      <c r="X154" s="387">
        <f t="shared" si="48"/>
        <v>113.99999999999999</v>
      </c>
      <c r="Y154" s="388">
        <f t="shared" si="48"/>
        <v>65.51059730250482</v>
      </c>
    </row>
    <row r="155" spans="2:25" ht="13.5" customHeight="1" x14ac:dyDescent="0.2">
      <c r="B155" s="501"/>
      <c r="C155" s="33"/>
      <c r="D155" s="742"/>
      <c r="E155" s="308" t="s">
        <v>254</v>
      </c>
      <c r="F155" s="389">
        <f>IF(F153=0,"- ",F151/F153*100)</f>
        <v>67.415730337078656</v>
      </c>
      <c r="G155" s="389">
        <f t="shared" si="48"/>
        <v>74.074074074074076</v>
      </c>
      <c r="H155" s="389">
        <f t="shared" si="48"/>
        <v>11.363636363636363</v>
      </c>
      <c r="I155" s="389">
        <f t="shared" si="48"/>
        <v>5.5555555555555554</v>
      </c>
      <c r="J155" s="389">
        <f t="shared" si="48"/>
        <v>0</v>
      </c>
      <c r="K155" s="389">
        <f t="shared" si="48"/>
        <v>33.333333333333329</v>
      </c>
      <c r="L155" s="389">
        <f t="shared" si="48"/>
        <v>45.454545454545453</v>
      </c>
      <c r="M155" s="389">
        <f t="shared" si="48"/>
        <v>0</v>
      </c>
      <c r="N155" s="389">
        <f t="shared" si="48"/>
        <v>18.181818181818183</v>
      </c>
      <c r="O155" s="389">
        <f t="shared" si="48"/>
        <v>100</v>
      </c>
      <c r="P155" s="389">
        <f t="shared" si="48"/>
        <v>720.51282051282055</v>
      </c>
      <c r="Q155" s="389">
        <f t="shared" si="48"/>
        <v>0</v>
      </c>
      <c r="R155" s="389">
        <f t="shared" si="48"/>
        <v>22.222222222222221</v>
      </c>
      <c r="S155" s="389">
        <f t="shared" si="48"/>
        <v>9.67741935483871</v>
      </c>
      <c r="T155" s="389">
        <f t="shared" si="48"/>
        <v>4.7619047619047619</v>
      </c>
      <c r="U155" s="389">
        <f t="shared" si="48"/>
        <v>165.625</v>
      </c>
      <c r="V155" s="389">
        <f t="shared" si="48"/>
        <v>100</v>
      </c>
      <c r="W155" s="389">
        <f t="shared" si="48"/>
        <v>2.1739130434782608</v>
      </c>
      <c r="X155" s="389">
        <f t="shared" si="48"/>
        <v>105.35714285714286</v>
      </c>
      <c r="Y155" s="390">
        <f t="shared" si="48"/>
        <v>103.1825795644891</v>
      </c>
    </row>
    <row r="156" spans="2:25" ht="13.5" customHeight="1" x14ac:dyDescent="0.2">
      <c r="B156" s="501"/>
      <c r="C156" s="386"/>
      <c r="D156" s="744" t="s">
        <v>414</v>
      </c>
      <c r="E156" s="20" t="s">
        <v>253</v>
      </c>
      <c r="F156" s="560">
        <v>17128</v>
      </c>
      <c r="G156" s="560">
        <v>11217</v>
      </c>
      <c r="H156" s="560">
        <v>43359</v>
      </c>
      <c r="I156" s="560">
        <v>15707</v>
      </c>
      <c r="J156" s="560">
        <v>7109</v>
      </c>
      <c r="K156" s="560">
        <v>3216</v>
      </c>
      <c r="L156" s="560">
        <v>2646</v>
      </c>
      <c r="M156" s="560">
        <v>74</v>
      </c>
      <c r="N156" s="560">
        <v>544</v>
      </c>
      <c r="O156" s="560">
        <v>70</v>
      </c>
      <c r="P156" s="560">
        <v>71</v>
      </c>
      <c r="Q156" s="560">
        <v>178</v>
      </c>
      <c r="R156" s="560">
        <v>421</v>
      </c>
      <c r="S156" s="560">
        <v>413</v>
      </c>
      <c r="T156" s="560">
        <v>307</v>
      </c>
      <c r="U156" s="560">
        <v>2392</v>
      </c>
      <c r="V156" s="560">
        <v>221</v>
      </c>
      <c r="W156" s="560">
        <v>2154</v>
      </c>
      <c r="X156" s="560">
        <v>3608</v>
      </c>
      <c r="Y156" s="561">
        <v>110835</v>
      </c>
    </row>
    <row r="157" spans="2:25" ht="13.5" customHeight="1" x14ac:dyDescent="0.2">
      <c r="B157" s="501"/>
      <c r="C157" s="33"/>
      <c r="D157" s="744"/>
      <c r="E157" s="20" t="s">
        <v>254</v>
      </c>
      <c r="F157" s="560">
        <v>22558</v>
      </c>
      <c r="G157" s="560">
        <v>11912</v>
      </c>
      <c r="H157" s="560">
        <v>54638</v>
      </c>
      <c r="I157" s="560">
        <v>23401</v>
      </c>
      <c r="J157" s="560">
        <v>17561</v>
      </c>
      <c r="K157" s="560">
        <v>5710</v>
      </c>
      <c r="L157" s="560">
        <v>3704</v>
      </c>
      <c r="M157" s="560">
        <v>77</v>
      </c>
      <c r="N157" s="560">
        <v>750</v>
      </c>
      <c r="O157" s="560">
        <v>87</v>
      </c>
      <c r="P157" s="560">
        <v>99</v>
      </c>
      <c r="Q157" s="560">
        <v>325</v>
      </c>
      <c r="R157" s="560">
        <v>723</v>
      </c>
      <c r="S157" s="560">
        <v>949</v>
      </c>
      <c r="T157" s="560">
        <v>389</v>
      </c>
      <c r="U157" s="560">
        <v>3182</v>
      </c>
      <c r="V157" s="560">
        <v>324</v>
      </c>
      <c r="W157" s="560">
        <v>11844</v>
      </c>
      <c r="X157" s="560">
        <v>4471</v>
      </c>
      <c r="Y157" s="561">
        <v>162704</v>
      </c>
    </row>
    <row r="158" spans="2:25" ht="13.5" customHeight="1" x14ac:dyDescent="0.2">
      <c r="B158" s="501"/>
      <c r="C158" s="33"/>
      <c r="D158" s="738" t="s">
        <v>420</v>
      </c>
      <c r="E158" s="20" t="s">
        <v>253</v>
      </c>
      <c r="F158" s="387">
        <f>IF(F156=0,"- ",F150/F156*100)</f>
        <v>0.35030359645025688</v>
      </c>
      <c r="G158" s="387">
        <f t="shared" ref="G158:Y158" si="49">IF(G156=0,"- ",G150/G156*100)</f>
        <v>0.17830079343853078</v>
      </c>
      <c r="H158" s="387">
        <f t="shared" si="49"/>
        <v>1.1531631264558685E-2</v>
      </c>
      <c r="I158" s="387">
        <f t="shared" si="49"/>
        <v>6.366588145412873E-3</v>
      </c>
      <c r="J158" s="387">
        <f t="shared" si="49"/>
        <v>0</v>
      </c>
      <c r="K158" s="387">
        <f t="shared" si="49"/>
        <v>6.2189054726368161E-2</v>
      </c>
      <c r="L158" s="387">
        <f t="shared" si="49"/>
        <v>0.1889644746787604</v>
      </c>
      <c r="M158" s="387">
        <f t="shared" si="49"/>
        <v>0</v>
      </c>
      <c r="N158" s="387">
        <f t="shared" si="49"/>
        <v>0.36764705882352938</v>
      </c>
      <c r="O158" s="387">
        <f t="shared" si="49"/>
        <v>2.8571428571428572</v>
      </c>
      <c r="P158" s="387">
        <f t="shared" si="49"/>
        <v>73.239436619718319</v>
      </c>
      <c r="Q158" s="387">
        <f t="shared" si="49"/>
        <v>0</v>
      </c>
      <c r="R158" s="387">
        <f t="shared" si="49"/>
        <v>1.4251781472684086</v>
      </c>
      <c r="S158" s="387">
        <f t="shared" si="49"/>
        <v>0.72639225181598066</v>
      </c>
      <c r="T158" s="387">
        <f t="shared" si="49"/>
        <v>0.32573289902280134</v>
      </c>
      <c r="U158" s="387">
        <f t="shared" si="49"/>
        <v>2.6337792642140467</v>
      </c>
      <c r="V158" s="387">
        <f t="shared" si="49"/>
        <v>1.3574660633484164</v>
      </c>
      <c r="W158" s="387">
        <f t="shared" si="49"/>
        <v>4.6425255338904362E-2</v>
      </c>
      <c r="X158" s="387">
        <f t="shared" si="49"/>
        <v>3.1596452328159641</v>
      </c>
      <c r="Y158" s="388">
        <f t="shared" si="49"/>
        <v>0.30676230432625073</v>
      </c>
    </row>
    <row r="159" spans="2:25" ht="13.5" customHeight="1" thickBot="1" x14ac:dyDescent="0.25">
      <c r="B159" s="502"/>
      <c r="C159" s="33"/>
      <c r="D159" s="742"/>
      <c r="E159" s="25" t="s">
        <v>254</v>
      </c>
      <c r="F159" s="391">
        <f>IF(F157=0,"- ",F151/F157*100)</f>
        <v>0.26598102668676304</v>
      </c>
      <c r="G159" s="391">
        <f t="shared" ref="G159:Y159" si="50">IF(G157=0,"- ",G151/G157*100)</f>
        <v>0.16789791806581597</v>
      </c>
      <c r="H159" s="391">
        <f t="shared" si="50"/>
        <v>9.1511402320729168E-3</v>
      </c>
      <c r="I159" s="391">
        <f t="shared" si="50"/>
        <v>4.2733216529208147E-3</v>
      </c>
      <c r="J159" s="391">
        <f t="shared" si="50"/>
        <v>0</v>
      </c>
      <c r="K159" s="391">
        <f t="shared" si="50"/>
        <v>3.5026269702276708E-2</v>
      </c>
      <c r="L159" s="391">
        <f t="shared" si="50"/>
        <v>0.13498920086393087</v>
      </c>
      <c r="M159" s="391">
        <f t="shared" si="50"/>
        <v>0</v>
      </c>
      <c r="N159" s="391">
        <f t="shared" si="50"/>
        <v>0.26666666666666666</v>
      </c>
      <c r="O159" s="391">
        <f t="shared" si="50"/>
        <v>2.2988505747126435</v>
      </c>
      <c r="P159" s="391">
        <f t="shared" si="50"/>
        <v>283.83838383838383</v>
      </c>
      <c r="Q159" s="391">
        <f t="shared" si="50"/>
        <v>0</v>
      </c>
      <c r="R159" s="391">
        <f t="shared" si="50"/>
        <v>0.82987551867219922</v>
      </c>
      <c r="S159" s="391">
        <f t="shared" si="50"/>
        <v>0.31612223393045313</v>
      </c>
      <c r="T159" s="391">
        <f t="shared" si="50"/>
        <v>0.25706940874035988</v>
      </c>
      <c r="U159" s="391">
        <f t="shared" si="50"/>
        <v>3.3312382149591451</v>
      </c>
      <c r="V159" s="391">
        <f t="shared" si="50"/>
        <v>0.92592592592592582</v>
      </c>
      <c r="W159" s="391">
        <f t="shared" si="50"/>
        <v>8.443093549476529E-3</v>
      </c>
      <c r="X159" s="391">
        <f t="shared" si="50"/>
        <v>2.6392305971818386</v>
      </c>
      <c r="Y159" s="392">
        <f t="shared" si="50"/>
        <v>0.37860163241223321</v>
      </c>
    </row>
    <row r="160" spans="2:25" ht="13.5" customHeight="1" x14ac:dyDescent="0.2">
      <c r="B160" s="746" t="s">
        <v>20</v>
      </c>
      <c r="C160" s="747"/>
      <c r="D160" s="748"/>
      <c r="E160" s="231" t="s">
        <v>253</v>
      </c>
      <c r="F160" s="562">
        <f t="shared" ref="F160:X160" si="51">F170+F180</f>
        <v>305</v>
      </c>
      <c r="G160" s="562">
        <f t="shared" si="51"/>
        <v>32</v>
      </c>
      <c r="H160" s="562">
        <f t="shared" si="51"/>
        <v>69</v>
      </c>
      <c r="I160" s="562">
        <f t="shared" si="51"/>
        <v>4</v>
      </c>
      <c r="J160" s="562">
        <f t="shared" si="51"/>
        <v>3</v>
      </c>
      <c r="K160" s="562">
        <f t="shared" si="51"/>
        <v>1</v>
      </c>
      <c r="L160" s="562">
        <f t="shared" si="51"/>
        <v>5</v>
      </c>
      <c r="M160" s="562">
        <f t="shared" si="51"/>
        <v>14</v>
      </c>
      <c r="N160" s="562">
        <f t="shared" si="51"/>
        <v>13</v>
      </c>
      <c r="O160" s="562">
        <f t="shared" si="51"/>
        <v>68</v>
      </c>
      <c r="P160" s="562">
        <f t="shared" si="51"/>
        <v>176</v>
      </c>
      <c r="Q160" s="562">
        <f t="shared" si="51"/>
        <v>6</v>
      </c>
      <c r="R160" s="562">
        <f t="shared" si="51"/>
        <v>22</v>
      </c>
      <c r="S160" s="562">
        <f t="shared" si="51"/>
        <v>36</v>
      </c>
      <c r="T160" s="562">
        <f t="shared" si="51"/>
        <v>34</v>
      </c>
      <c r="U160" s="562">
        <f t="shared" si="51"/>
        <v>195</v>
      </c>
      <c r="V160" s="562">
        <f t="shared" si="51"/>
        <v>1</v>
      </c>
      <c r="W160" s="562">
        <f t="shared" si="51"/>
        <v>9</v>
      </c>
      <c r="X160" s="562">
        <f t="shared" si="51"/>
        <v>652</v>
      </c>
      <c r="Y160" s="563">
        <f>SUM(F160:X160)</f>
        <v>1645</v>
      </c>
    </row>
    <row r="161" spans="2:25" ht="13.5" customHeight="1" x14ac:dyDescent="0.2">
      <c r="B161" s="749"/>
      <c r="C161" s="750"/>
      <c r="D161" s="751"/>
      <c r="E161" s="20" t="s">
        <v>254</v>
      </c>
      <c r="F161" s="564">
        <f t="shared" ref="F161:X161" si="52">F171+F181</f>
        <v>404</v>
      </c>
      <c r="G161" s="564">
        <f t="shared" si="52"/>
        <v>51</v>
      </c>
      <c r="H161" s="564">
        <f t="shared" si="52"/>
        <v>77</v>
      </c>
      <c r="I161" s="564">
        <f t="shared" si="52"/>
        <v>4</v>
      </c>
      <c r="J161" s="564">
        <f t="shared" si="52"/>
        <v>3</v>
      </c>
      <c r="K161" s="564">
        <f t="shared" si="52"/>
        <v>1</v>
      </c>
      <c r="L161" s="564">
        <f t="shared" si="52"/>
        <v>5</v>
      </c>
      <c r="M161" s="564">
        <f t="shared" si="52"/>
        <v>16</v>
      </c>
      <c r="N161" s="564">
        <f t="shared" si="52"/>
        <v>47</v>
      </c>
      <c r="O161" s="564">
        <f t="shared" si="52"/>
        <v>115</v>
      </c>
      <c r="P161" s="564">
        <f t="shared" si="52"/>
        <v>655</v>
      </c>
      <c r="Q161" s="564">
        <f t="shared" si="52"/>
        <v>6</v>
      </c>
      <c r="R161" s="564">
        <f t="shared" si="52"/>
        <v>29</v>
      </c>
      <c r="S161" s="564">
        <f t="shared" si="52"/>
        <v>48</v>
      </c>
      <c r="T161" s="564">
        <f t="shared" si="52"/>
        <v>40</v>
      </c>
      <c r="U161" s="564">
        <f t="shared" si="52"/>
        <v>266</v>
      </c>
      <c r="V161" s="564">
        <f t="shared" si="52"/>
        <v>1</v>
      </c>
      <c r="W161" s="564">
        <f t="shared" si="52"/>
        <v>12</v>
      </c>
      <c r="X161" s="564">
        <f t="shared" si="52"/>
        <v>682</v>
      </c>
      <c r="Y161" s="565">
        <f>SUM(F161:X161)</f>
        <v>2462</v>
      </c>
    </row>
    <row r="162" spans="2:25" ht="13.5" customHeight="1" x14ac:dyDescent="0.2">
      <c r="B162" s="33"/>
      <c r="C162" s="9"/>
      <c r="D162" s="744" t="str">
        <f>$D$7</f>
        <v>R2年度</v>
      </c>
      <c r="E162" s="20" t="s">
        <v>253</v>
      </c>
      <c r="F162" s="564">
        <v>243</v>
      </c>
      <c r="G162" s="564">
        <v>94</v>
      </c>
      <c r="H162" s="564">
        <v>77</v>
      </c>
      <c r="I162" s="564">
        <v>20</v>
      </c>
      <c r="J162" s="564">
        <v>4</v>
      </c>
      <c r="K162" s="564">
        <v>4</v>
      </c>
      <c r="L162" s="564">
        <v>9</v>
      </c>
      <c r="M162" s="564">
        <v>5</v>
      </c>
      <c r="N162" s="564">
        <v>14</v>
      </c>
      <c r="O162" s="564">
        <v>6</v>
      </c>
      <c r="P162" s="564">
        <v>149</v>
      </c>
      <c r="Q162" s="564">
        <v>42</v>
      </c>
      <c r="R162" s="564">
        <v>31</v>
      </c>
      <c r="S162" s="564">
        <v>136</v>
      </c>
      <c r="T162" s="564">
        <v>27</v>
      </c>
      <c r="U162" s="564">
        <v>155</v>
      </c>
      <c r="V162" s="564">
        <v>16</v>
      </c>
      <c r="W162" s="564">
        <v>20</v>
      </c>
      <c r="X162" s="564">
        <v>636</v>
      </c>
      <c r="Y162" s="565">
        <v>1688</v>
      </c>
    </row>
    <row r="163" spans="2:25" ht="13.5" customHeight="1" x14ac:dyDescent="0.2">
      <c r="B163" s="33"/>
      <c r="C163" s="9"/>
      <c r="D163" s="744"/>
      <c r="E163" s="20" t="s">
        <v>254</v>
      </c>
      <c r="F163" s="564">
        <v>328</v>
      </c>
      <c r="G163" s="564">
        <v>105</v>
      </c>
      <c r="H163" s="564">
        <v>80</v>
      </c>
      <c r="I163" s="564">
        <v>21</v>
      </c>
      <c r="J163" s="564">
        <v>8</v>
      </c>
      <c r="K163" s="564">
        <v>4</v>
      </c>
      <c r="L163" s="564">
        <v>15</v>
      </c>
      <c r="M163" s="564">
        <v>5</v>
      </c>
      <c r="N163" s="564">
        <v>34</v>
      </c>
      <c r="O163" s="564">
        <v>6</v>
      </c>
      <c r="P163" s="564">
        <v>378</v>
      </c>
      <c r="Q163" s="564">
        <v>42</v>
      </c>
      <c r="R163" s="564">
        <v>44</v>
      </c>
      <c r="S163" s="564">
        <v>164</v>
      </c>
      <c r="T163" s="564">
        <v>27</v>
      </c>
      <c r="U163" s="564">
        <v>221</v>
      </c>
      <c r="V163" s="564">
        <v>16</v>
      </c>
      <c r="W163" s="564">
        <v>22</v>
      </c>
      <c r="X163" s="564">
        <v>721</v>
      </c>
      <c r="Y163" s="565">
        <v>2241</v>
      </c>
    </row>
    <row r="164" spans="2:25" ht="13.5" customHeight="1" x14ac:dyDescent="0.2">
      <c r="B164" s="33"/>
      <c r="C164" s="9"/>
      <c r="D164" s="738" t="s">
        <v>41</v>
      </c>
      <c r="E164" s="20" t="s">
        <v>253</v>
      </c>
      <c r="F164" s="387">
        <f>IF(F162=0,"- ",F160/F162*100)</f>
        <v>125.51440329218107</v>
      </c>
      <c r="G164" s="387">
        <f t="shared" ref="G164:Y165" si="53">IF(G162=0,"- ",G160/G162*100)</f>
        <v>34.042553191489361</v>
      </c>
      <c r="H164" s="387">
        <f t="shared" si="53"/>
        <v>89.610389610389603</v>
      </c>
      <c r="I164" s="387">
        <f t="shared" si="53"/>
        <v>20</v>
      </c>
      <c r="J164" s="387">
        <f t="shared" si="53"/>
        <v>75</v>
      </c>
      <c r="K164" s="387">
        <f t="shared" si="53"/>
        <v>25</v>
      </c>
      <c r="L164" s="387">
        <f t="shared" si="53"/>
        <v>55.555555555555557</v>
      </c>
      <c r="M164" s="387">
        <f t="shared" si="53"/>
        <v>280</v>
      </c>
      <c r="N164" s="387">
        <f t="shared" si="53"/>
        <v>92.857142857142861</v>
      </c>
      <c r="O164" s="387">
        <f t="shared" si="53"/>
        <v>1133.3333333333335</v>
      </c>
      <c r="P164" s="387">
        <f t="shared" si="53"/>
        <v>118.12080536912752</v>
      </c>
      <c r="Q164" s="387">
        <f t="shared" si="53"/>
        <v>14.285714285714285</v>
      </c>
      <c r="R164" s="387">
        <f t="shared" si="53"/>
        <v>70.967741935483872</v>
      </c>
      <c r="S164" s="387">
        <f t="shared" si="53"/>
        <v>26.47058823529412</v>
      </c>
      <c r="T164" s="387">
        <f t="shared" si="53"/>
        <v>125.92592592592592</v>
      </c>
      <c r="U164" s="387">
        <f t="shared" si="53"/>
        <v>125.80645161290323</v>
      </c>
      <c r="V164" s="387">
        <f t="shared" si="53"/>
        <v>6.25</v>
      </c>
      <c r="W164" s="387">
        <f t="shared" si="53"/>
        <v>45</v>
      </c>
      <c r="X164" s="387">
        <f t="shared" si="53"/>
        <v>102.51572327044025</v>
      </c>
      <c r="Y164" s="388">
        <f t="shared" si="53"/>
        <v>97.452606635071092</v>
      </c>
    </row>
    <row r="165" spans="2:25" ht="13.5" customHeight="1" x14ac:dyDescent="0.2">
      <c r="B165" s="33"/>
      <c r="C165" s="9"/>
      <c r="D165" s="742"/>
      <c r="E165" s="308" t="s">
        <v>254</v>
      </c>
      <c r="F165" s="389">
        <f>IF(F163=0,"- ",F161/F163*100)</f>
        <v>123.17073170731707</v>
      </c>
      <c r="G165" s="389">
        <f t="shared" si="53"/>
        <v>48.571428571428569</v>
      </c>
      <c r="H165" s="389">
        <f t="shared" si="53"/>
        <v>96.25</v>
      </c>
      <c r="I165" s="389">
        <f t="shared" si="53"/>
        <v>19.047619047619047</v>
      </c>
      <c r="J165" s="389">
        <f t="shared" si="53"/>
        <v>37.5</v>
      </c>
      <c r="K165" s="389">
        <f t="shared" si="53"/>
        <v>25</v>
      </c>
      <c r="L165" s="389">
        <f t="shared" si="53"/>
        <v>33.333333333333329</v>
      </c>
      <c r="M165" s="389">
        <f t="shared" si="53"/>
        <v>320</v>
      </c>
      <c r="N165" s="389">
        <f t="shared" si="53"/>
        <v>138.23529411764704</v>
      </c>
      <c r="O165" s="389">
        <f t="shared" si="53"/>
        <v>1916.6666666666667</v>
      </c>
      <c r="P165" s="389">
        <f t="shared" si="53"/>
        <v>173.28042328042329</v>
      </c>
      <c r="Q165" s="389">
        <f t="shared" si="53"/>
        <v>14.285714285714285</v>
      </c>
      <c r="R165" s="389">
        <f t="shared" si="53"/>
        <v>65.909090909090907</v>
      </c>
      <c r="S165" s="389">
        <f t="shared" si="53"/>
        <v>29.268292682926827</v>
      </c>
      <c r="T165" s="389">
        <f t="shared" si="53"/>
        <v>148.14814814814815</v>
      </c>
      <c r="U165" s="389">
        <f t="shared" si="53"/>
        <v>120.36199095022624</v>
      </c>
      <c r="V165" s="389">
        <f t="shared" si="53"/>
        <v>6.25</v>
      </c>
      <c r="W165" s="389">
        <f t="shared" si="53"/>
        <v>54.54545454545454</v>
      </c>
      <c r="X165" s="389">
        <f t="shared" si="53"/>
        <v>94.590846047156731</v>
      </c>
      <c r="Y165" s="390">
        <f t="shared" si="53"/>
        <v>109.86166889781347</v>
      </c>
    </row>
    <row r="166" spans="2:25" ht="13.5" customHeight="1" x14ac:dyDescent="0.2">
      <c r="B166" s="33"/>
      <c r="C166" s="385"/>
      <c r="D166" s="744" t="s">
        <v>414</v>
      </c>
      <c r="E166" s="20" t="s">
        <v>253</v>
      </c>
      <c r="F166" s="560">
        <v>35646</v>
      </c>
      <c r="G166" s="560">
        <v>5495</v>
      </c>
      <c r="H166" s="560">
        <v>57251</v>
      </c>
      <c r="I166" s="560">
        <v>15155</v>
      </c>
      <c r="J166" s="560">
        <v>10421</v>
      </c>
      <c r="K166" s="560">
        <v>4236</v>
      </c>
      <c r="L166" s="560">
        <v>2187</v>
      </c>
      <c r="M166" s="560">
        <v>76</v>
      </c>
      <c r="N166" s="560">
        <v>607</v>
      </c>
      <c r="O166" s="560">
        <v>247</v>
      </c>
      <c r="P166" s="560">
        <v>499</v>
      </c>
      <c r="Q166" s="560">
        <v>549</v>
      </c>
      <c r="R166" s="560">
        <v>1563</v>
      </c>
      <c r="S166" s="560">
        <v>1629</v>
      </c>
      <c r="T166" s="560">
        <v>825</v>
      </c>
      <c r="U166" s="560">
        <v>4122</v>
      </c>
      <c r="V166" s="560">
        <v>411</v>
      </c>
      <c r="W166" s="560">
        <v>1686</v>
      </c>
      <c r="X166" s="560">
        <v>12238</v>
      </c>
      <c r="Y166" s="561">
        <v>154843</v>
      </c>
    </row>
    <row r="167" spans="2:25" ht="13.5" customHeight="1" x14ac:dyDescent="0.2">
      <c r="B167" s="33"/>
      <c r="C167" s="9"/>
      <c r="D167" s="744"/>
      <c r="E167" s="20" t="s">
        <v>254</v>
      </c>
      <c r="F167" s="560">
        <v>41202</v>
      </c>
      <c r="G167" s="560">
        <v>7184</v>
      </c>
      <c r="H167" s="560">
        <v>60433</v>
      </c>
      <c r="I167" s="560">
        <v>17121</v>
      </c>
      <c r="J167" s="560">
        <v>11326</v>
      </c>
      <c r="K167" s="560">
        <v>4477</v>
      </c>
      <c r="L167" s="560">
        <v>2533</v>
      </c>
      <c r="M167" s="560">
        <v>102</v>
      </c>
      <c r="N167" s="560">
        <v>663</v>
      </c>
      <c r="O167" s="560">
        <v>362</v>
      </c>
      <c r="P167" s="560">
        <v>545</v>
      </c>
      <c r="Q167" s="560">
        <v>794</v>
      </c>
      <c r="R167" s="560">
        <v>2139</v>
      </c>
      <c r="S167" s="560">
        <v>2050</v>
      </c>
      <c r="T167" s="560">
        <v>1091</v>
      </c>
      <c r="U167" s="560">
        <v>6088</v>
      </c>
      <c r="V167" s="560">
        <v>561</v>
      </c>
      <c r="W167" s="560">
        <v>2145</v>
      </c>
      <c r="X167" s="560">
        <v>15190</v>
      </c>
      <c r="Y167" s="561">
        <v>176006</v>
      </c>
    </row>
    <row r="168" spans="2:25" ht="13.5" customHeight="1" x14ac:dyDescent="0.2">
      <c r="B168" s="33"/>
      <c r="C168" s="9"/>
      <c r="D168" s="738" t="s">
        <v>420</v>
      </c>
      <c r="E168" s="20" t="s">
        <v>253</v>
      </c>
      <c r="F168" s="387">
        <f>IF(F166=0,"- ",F160/F166*100)</f>
        <v>0.85563597598608543</v>
      </c>
      <c r="G168" s="387">
        <f t="shared" ref="G168:Y168" si="54">IF(G166=0,"- ",G160/G166*100)</f>
        <v>0.58234758871701553</v>
      </c>
      <c r="H168" s="387">
        <f t="shared" si="54"/>
        <v>0.1205219122810082</v>
      </c>
      <c r="I168" s="387">
        <f t="shared" si="54"/>
        <v>2.6393929396238865E-2</v>
      </c>
      <c r="J168" s="387">
        <f t="shared" si="54"/>
        <v>2.8788024181940312E-2</v>
      </c>
      <c r="K168" s="387">
        <f t="shared" si="54"/>
        <v>2.3607176581680833E-2</v>
      </c>
      <c r="L168" s="387">
        <f t="shared" si="54"/>
        <v>0.2286236854138089</v>
      </c>
      <c r="M168" s="387">
        <f t="shared" si="54"/>
        <v>18.421052631578945</v>
      </c>
      <c r="N168" s="387">
        <f t="shared" si="54"/>
        <v>2.1416803953871502</v>
      </c>
      <c r="O168" s="387">
        <f t="shared" si="54"/>
        <v>27.530364372469634</v>
      </c>
      <c r="P168" s="387">
        <f t="shared" si="54"/>
        <v>35.270541082164328</v>
      </c>
      <c r="Q168" s="387">
        <f t="shared" si="54"/>
        <v>1.0928961748633881</v>
      </c>
      <c r="R168" s="387">
        <f t="shared" si="54"/>
        <v>1.4075495841330774</v>
      </c>
      <c r="S168" s="387">
        <f t="shared" si="54"/>
        <v>2.2099447513812152</v>
      </c>
      <c r="T168" s="387">
        <f t="shared" si="54"/>
        <v>4.1212121212121211</v>
      </c>
      <c r="U168" s="387">
        <f t="shared" si="54"/>
        <v>4.7307132459970891</v>
      </c>
      <c r="V168" s="387">
        <f t="shared" si="54"/>
        <v>0.24330900243309003</v>
      </c>
      <c r="W168" s="387">
        <f t="shared" si="54"/>
        <v>0.53380782918149472</v>
      </c>
      <c r="X168" s="387">
        <f t="shared" si="54"/>
        <v>5.3276679195947052</v>
      </c>
      <c r="Y168" s="388">
        <f t="shared" si="54"/>
        <v>1.062366396931085</v>
      </c>
    </row>
    <row r="169" spans="2:25" ht="13.5" customHeight="1" thickBot="1" x14ac:dyDescent="0.25">
      <c r="B169" s="33"/>
      <c r="C169" s="32"/>
      <c r="D169" s="739"/>
      <c r="E169" s="25" t="s">
        <v>254</v>
      </c>
      <c r="F169" s="391">
        <f>IF(F167=0,"- ",F161/F167*100)</f>
        <v>0.98053492548905385</v>
      </c>
      <c r="G169" s="391">
        <f t="shared" ref="G169:Y169" si="55">IF(G167=0,"- ",G161/G167*100)</f>
        <v>0.70991091314031174</v>
      </c>
      <c r="H169" s="391">
        <f t="shared" si="55"/>
        <v>0.12741383019211358</v>
      </c>
      <c r="I169" s="391">
        <f t="shared" si="55"/>
        <v>2.3363121313007419E-2</v>
      </c>
      <c r="J169" s="391">
        <f t="shared" si="55"/>
        <v>2.6487727352993113E-2</v>
      </c>
      <c r="K169" s="391">
        <f t="shared" si="55"/>
        <v>2.233638597274961E-2</v>
      </c>
      <c r="L169" s="391">
        <f t="shared" si="55"/>
        <v>0.19739439399921044</v>
      </c>
      <c r="M169" s="391">
        <f t="shared" si="55"/>
        <v>15.686274509803921</v>
      </c>
      <c r="N169" s="391">
        <f t="shared" si="55"/>
        <v>7.0889894419306181</v>
      </c>
      <c r="O169" s="391">
        <f t="shared" si="55"/>
        <v>31.767955801104975</v>
      </c>
      <c r="P169" s="391">
        <f t="shared" si="55"/>
        <v>120.1834862385321</v>
      </c>
      <c r="Q169" s="391">
        <f t="shared" si="55"/>
        <v>0.75566750629722923</v>
      </c>
      <c r="R169" s="391">
        <f t="shared" si="55"/>
        <v>1.3557737260402059</v>
      </c>
      <c r="S169" s="391">
        <f t="shared" si="55"/>
        <v>2.3414634146341462</v>
      </c>
      <c r="T169" s="391">
        <f t="shared" si="55"/>
        <v>3.6663611365719522</v>
      </c>
      <c r="U169" s="391">
        <f t="shared" si="55"/>
        <v>4.3692509855453352</v>
      </c>
      <c r="V169" s="391">
        <f t="shared" si="55"/>
        <v>0.17825311942959002</v>
      </c>
      <c r="W169" s="391">
        <f t="shared" si="55"/>
        <v>0.55944055944055948</v>
      </c>
      <c r="X169" s="391">
        <f t="shared" si="55"/>
        <v>4.4897959183673466</v>
      </c>
      <c r="Y169" s="392">
        <f t="shared" si="55"/>
        <v>1.3988159494562686</v>
      </c>
    </row>
    <row r="170" spans="2:25" ht="13.5" customHeight="1" x14ac:dyDescent="0.2">
      <c r="B170" s="762"/>
      <c r="C170" s="746" t="s">
        <v>428</v>
      </c>
      <c r="D170" s="748"/>
      <c r="E170" s="367" t="s">
        <v>253</v>
      </c>
      <c r="F170" s="562">
        <f>'41～47頁'!E398</f>
        <v>218</v>
      </c>
      <c r="G170" s="562">
        <f>'41～47頁'!F398</f>
        <v>23</v>
      </c>
      <c r="H170" s="562">
        <f>'41～47頁'!G398</f>
        <v>52</v>
      </c>
      <c r="I170" s="562">
        <f>'41～47頁'!H398</f>
        <v>3</v>
      </c>
      <c r="J170" s="562">
        <f>'41～47頁'!I398</f>
        <v>3</v>
      </c>
      <c r="K170" s="562">
        <f>'41～47頁'!J398</f>
        <v>1</v>
      </c>
      <c r="L170" s="562">
        <f>'41～47頁'!K398</f>
        <v>2</v>
      </c>
      <c r="M170" s="562">
        <f>'41～47頁'!L398</f>
        <v>14</v>
      </c>
      <c r="N170" s="562">
        <f>'41～47頁'!M398</f>
        <v>11</v>
      </c>
      <c r="O170" s="562">
        <f>'41～47頁'!N398</f>
        <v>66</v>
      </c>
      <c r="P170" s="562">
        <f>'41～47頁'!O398</f>
        <v>100</v>
      </c>
      <c r="Q170" s="562">
        <f>'41～47頁'!P398</f>
        <v>4</v>
      </c>
      <c r="R170" s="562">
        <f>'41～47頁'!Q398</f>
        <v>21</v>
      </c>
      <c r="S170" s="562">
        <f>'41～47頁'!R398</f>
        <v>34</v>
      </c>
      <c r="T170" s="562">
        <f>'41～47頁'!S398</f>
        <v>27</v>
      </c>
      <c r="U170" s="562">
        <f>'41～47頁'!T398</f>
        <v>176</v>
      </c>
      <c r="V170" s="562">
        <f>'41～47頁'!U398</f>
        <v>1</v>
      </c>
      <c r="W170" s="562">
        <f>'41～47頁'!V398</f>
        <v>1</v>
      </c>
      <c r="X170" s="562">
        <f>'41～47頁'!W398</f>
        <v>617</v>
      </c>
      <c r="Y170" s="563">
        <f>SUM(F170:X170)</f>
        <v>1374</v>
      </c>
    </row>
    <row r="171" spans="2:25" ht="13.5" customHeight="1" x14ac:dyDescent="0.2">
      <c r="B171" s="762"/>
      <c r="C171" s="749"/>
      <c r="D171" s="751"/>
      <c r="E171" s="20" t="s">
        <v>254</v>
      </c>
      <c r="F171" s="564">
        <f>'41～47頁'!E399</f>
        <v>303</v>
      </c>
      <c r="G171" s="564">
        <f>'41～47頁'!F399</f>
        <v>38</v>
      </c>
      <c r="H171" s="564">
        <f>'41～47頁'!G399</f>
        <v>59</v>
      </c>
      <c r="I171" s="564">
        <f>'41～47頁'!H399</f>
        <v>3</v>
      </c>
      <c r="J171" s="564">
        <f>'41～47頁'!I399</f>
        <v>3</v>
      </c>
      <c r="K171" s="564">
        <f>'41～47頁'!J399</f>
        <v>1</v>
      </c>
      <c r="L171" s="564">
        <f>'41～47頁'!K399</f>
        <v>2</v>
      </c>
      <c r="M171" s="564">
        <f>'41～47頁'!L399</f>
        <v>16</v>
      </c>
      <c r="N171" s="564">
        <f>'41～47頁'!M399</f>
        <v>45</v>
      </c>
      <c r="O171" s="564">
        <f>'41～47頁'!N399</f>
        <v>113</v>
      </c>
      <c r="P171" s="564">
        <f>'41～47頁'!O399</f>
        <v>502</v>
      </c>
      <c r="Q171" s="564">
        <f>'41～47頁'!P399</f>
        <v>4</v>
      </c>
      <c r="R171" s="564">
        <f>'41～47頁'!Q399</f>
        <v>28</v>
      </c>
      <c r="S171" s="564">
        <f>'41～47頁'!R399</f>
        <v>43</v>
      </c>
      <c r="T171" s="564">
        <f>'41～47頁'!S399</f>
        <v>29</v>
      </c>
      <c r="U171" s="564">
        <f>'41～47頁'!T399</f>
        <v>222</v>
      </c>
      <c r="V171" s="564">
        <f>'41～47頁'!U399</f>
        <v>1</v>
      </c>
      <c r="W171" s="564">
        <f>'41～47頁'!V399</f>
        <v>2</v>
      </c>
      <c r="X171" s="564">
        <f>'41～47頁'!W399</f>
        <v>647</v>
      </c>
      <c r="Y171" s="565">
        <f>SUM(F171:X171)</f>
        <v>2061</v>
      </c>
    </row>
    <row r="172" spans="2:25" ht="13.5" customHeight="1" x14ac:dyDescent="0.2">
      <c r="B172" s="31"/>
      <c r="C172" s="33"/>
      <c r="D172" s="740" t="str">
        <f>$D$7</f>
        <v>R2年度</v>
      </c>
      <c r="E172" s="20" t="s">
        <v>253</v>
      </c>
      <c r="F172" s="564">
        <v>167</v>
      </c>
      <c r="G172" s="564">
        <v>77</v>
      </c>
      <c r="H172" s="564">
        <v>47</v>
      </c>
      <c r="I172" s="564">
        <v>8</v>
      </c>
      <c r="J172" s="564">
        <v>3</v>
      </c>
      <c r="K172" s="564">
        <v>3</v>
      </c>
      <c r="L172" s="564">
        <v>7</v>
      </c>
      <c r="M172" s="564">
        <v>4</v>
      </c>
      <c r="N172" s="564">
        <v>14</v>
      </c>
      <c r="O172" s="564">
        <v>5</v>
      </c>
      <c r="P172" s="564">
        <v>38</v>
      </c>
      <c r="Q172" s="564">
        <v>29</v>
      </c>
      <c r="R172" s="564">
        <v>23</v>
      </c>
      <c r="S172" s="564">
        <v>120</v>
      </c>
      <c r="T172" s="564">
        <v>24</v>
      </c>
      <c r="U172" s="564">
        <v>145</v>
      </c>
      <c r="V172" s="564">
        <v>16</v>
      </c>
      <c r="W172" s="564">
        <v>18</v>
      </c>
      <c r="X172" s="564">
        <v>593</v>
      </c>
      <c r="Y172" s="565">
        <v>1341</v>
      </c>
    </row>
    <row r="173" spans="2:25" ht="13.5" customHeight="1" x14ac:dyDescent="0.2">
      <c r="B173" s="31"/>
      <c r="C173" s="33"/>
      <c r="D173" s="741"/>
      <c r="E173" s="20" t="s">
        <v>254</v>
      </c>
      <c r="F173" s="564">
        <v>186</v>
      </c>
      <c r="G173" s="564">
        <v>88</v>
      </c>
      <c r="H173" s="564">
        <v>47</v>
      </c>
      <c r="I173" s="564">
        <v>9</v>
      </c>
      <c r="J173" s="564">
        <v>5</v>
      </c>
      <c r="K173" s="564">
        <v>3</v>
      </c>
      <c r="L173" s="564">
        <v>9</v>
      </c>
      <c r="M173" s="564">
        <v>4</v>
      </c>
      <c r="N173" s="564">
        <v>34</v>
      </c>
      <c r="O173" s="564">
        <v>5</v>
      </c>
      <c r="P173" s="564">
        <v>122</v>
      </c>
      <c r="Q173" s="564">
        <v>29</v>
      </c>
      <c r="R173" s="564">
        <v>25</v>
      </c>
      <c r="S173" s="564">
        <v>138</v>
      </c>
      <c r="T173" s="564">
        <v>24</v>
      </c>
      <c r="U173" s="564">
        <v>211</v>
      </c>
      <c r="V173" s="564">
        <v>16</v>
      </c>
      <c r="W173" s="564">
        <v>18</v>
      </c>
      <c r="X173" s="564">
        <v>627</v>
      </c>
      <c r="Y173" s="565">
        <v>1600</v>
      </c>
    </row>
    <row r="174" spans="2:25" ht="13.5" customHeight="1" x14ac:dyDescent="0.2">
      <c r="B174" s="31"/>
      <c r="C174" s="33"/>
      <c r="D174" s="742" t="s">
        <v>41</v>
      </c>
      <c r="E174" s="20" t="s">
        <v>253</v>
      </c>
      <c r="F174" s="387">
        <f>IF(F172=0,"- ",F170/F172*100)</f>
        <v>130.53892215568862</v>
      </c>
      <c r="G174" s="387">
        <f t="shared" ref="G174:Y175" si="56">IF(G172=0,"- ",G170/G172*100)</f>
        <v>29.870129870129869</v>
      </c>
      <c r="H174" s="387">
        <f t="shared" si="56"/>
        <v>110.63829787234043</v>
      </c>
      <c r="I174" s="387">
        <f t="shared" si="56"/>
        <v>37.5</v>
      </c>
      <c r="J174" s="387">
        <f t="shared" si="56"/>
        <v>100</v>
      </c>
      <c r="K174" s="387">
        <f t="shared" si="56"/>
        <v>33.333333333333329</v>
      </c>
      <c r="L174" s="387">
        <f t="shared" si="56"/>
        <v>28.571428571428569</v>
      </c>
      <c r="M174" s="387">
        <f t="shared" si="56"/>
        <v>350</v>
      </c>
      <c r="N174" s="387">
        <f t="shared" si="56"/>
        <v>78.571428571428569</v>
      </c>
      <c r="O174" s="387">
        <f t="shared" si="56"/>
        <v>1320</v>
      </c>
      <c r="P174" s="387">
        <f t="shared" si="56"/>
        <v>263.15789473684214</v>
      </c>
      <c r="Q174" s="387">
        <f t="shared" si="56"/>
        <v>13.793103448275861</v>
      </c>
      <c r="R174" s="387">
        <f t="shared" si="56"/>
        <v>91.304347826086953</v>
      </c>
      <c r="S174" s="387">
        <f t="shared" si="56"/>
        <v>28.333333333333332</v>
      </c>
      <c r="T174" s="387">
        <f t="shared" si="56"/>
        <v>112.5</v>
      </c>
      <c r="U174" s="387">
        <f t="shared" si="56"/>
        <v>121.37931034482759</v>
      </c>
      <c r="V174" s="387">
        <f t="shared" si="56"/>
        <v>6.25</v>
      </c>
      <c r="W174" s="387">
        <f t="shared" si="56"/>
        <v>5.5555555555555554</v>
      </c>
      <c r="X174" s="387">
        <f t="shared" si="56"/>
        <v>104.04721753794266</v>
      </c>
      <c r="Y174" s="388">
        <f t="shared" si="56"/>
        <v>102.46085011185681</v>
      </c>
    </row>
    <row r="175" spans="2:25" ht="13.5" customHeight="1" x14ac:dyDescent="0.2">
      <c r="B175" s="31"/>
      <c r="C175" s="33"/>
      <c r="D175" s="745"/>
      <c r="E175" s="308" t="s">
        <v>254</v>
      </c>
      <c r="F175" s="389">
        <f>IF(F173=0,"- ",F171/F173*100)</f>
        <v>162.90322580645162</v>
      </c>
      <c r="G175" s="389">
        <f t="shared" si="56"/>
        <v>43.18181818181818</v>
      </c>
      <c r="H175" s="389">
        <f t="shared" si="56"/>
        <v>125.53191489361701</v>
      </c>
      <c r="I175" s="389">
        <f t="shared" si="56"/>
        <v>33.333333333333329</v>
      </c>
      <c r="J175" s="389">
        <f t="shared" si="56"/>
        <v>60</v>
      </c>
      <c r="K175" s="389">
        <f t="shared" si="56"/>
        <v>33.333333333333329</v>
      </c>
      <c r="L175" s="389">
        <f t="shared" si="56"/>
        <v>22.222222222222221</v>
      </c>
      <c r="M175" s="389">
        <f t="shared" si="56"/>
        <v>400</v>
      </c>
      <c r="N175" s="389">
        <f t="shared" si="56"/>
        <v>132.35294117647058</v>
      </c>
      <c r="O175" s="389">
        <f t="shared" si="56"/>
        <v>2260</v>
      </c>
      <c r="P175" s="389">
        <f t="shared" si="56"/>
        <v>411.47540983606564</v>
      </c>
      <c r="Q175" s="389">
        <f t="shared" si="56"/>
        <v>13.793103448275861</v>
      </c>
      <c r="R175" s="389">
        <f t="shared" si="56"/>
        <v>112.00000000000001</v>
      </c>
      <c r="S175" s="389">
        <f t="shared" si="56"/>
        <v>31.159420289855071</v>
      </c>
      <c r="T175" s="389">
        <f t="shared" si="56"/>
        <v>120.83333333333333</v>
      </c>
      <c r="U175" s="389">
        <f t="shared" si="56"/>
        <v>105.21327014218009</v>
      </c>
      <c r="V175" s="389">
        <f t="shared" si="56"/>
        <v>6.25</v>
      </c>
      <c r="W175" s="389">
        <f t="shared" si="56"/>
        <v>11.111111111111111</v>
      </c>
      <c r="X175" s="389">
        <f t="shared" si="56"/>
        <v>103.18979266347688</v>
      </c>
      <c r="Y175" s="390">
        <f t="shared" si="56"/>
        <v>128.8125</v>
      </c>
    </row>
    <row r="176" spans="2:25" ht="13.5" customHeight="1" x14ac:dyDescent="0.2">
      <c r="B176" s="31"/>
      <c r="C176" s="386"/>
      <c r="D176" s="740" t="s">
        <v>414</v>
      </c>
      <c r="E176" s="20" t="s">
        <v>253</v>
      </c>
      <c r="F176" s="560">
        <v>34261</v>
      </c>
      <c r="G176" s="560">
        <v>5257</v>
      </c>
      <c r="H176" s="560">
        <v>55977</v>
      </c>
      <c r="I176" s="560">
        <v>14379</v>
      </c>
      <c r="J176" s="560">
        <v>10113</v>
      </c>
      <c r="K176" s="560">
        <v>4175</v>
      </c>
      <c r="L176" s="560">
        <v>2032</v>
      </c>
      <c r="M176" s="560">
        <v>68</v>
      </c>
      <c r="N176" s="560">
        <v>597</v>
      </c>
      <c r="O176" s="560">
        <v>243</v>
      </c>
      <c r="P176" s="560">
        <v>444</v>
      </c>
      <c r="Q176" s="560">
        <v>230</v>
      </c>
      <c r="R176" s="560">
        <v>1100</v>
      </c>
      <c r="S176" s="560">
        <v>1514</v>
      </c>
      <c r="T176" s="560">
        <v>760</v>
      </c>
      <c r="U176" s="560">
        <v>3649</v>
      </c>
      <c r="V176" s="560">
        <v>360</v>
      </c>
      <c r="W176" s="560">
        <v>1464</v>
      </c>
      <c r="X176" s="560">
        <v>11692</v>
      </c>
      <c r="Y176" s="561">
        <v>148315</v>
      </c>
    </row>
    <row r="177" spans="2:25" ht="13.5" customHeight="1" x14ac:dyDescent="0.2">
      <c r="B177" s="31"/>
      <c r="C177" s="33"/>
      <c r="D177" s="741"/>
      <c r="E177" s="20" t="s">
        <v>254</v>
      </c>
      <c r="F177" s="560">
        <v>39237</v>
      </c>
      <c r="G177" s="560">
        <v>6887</v>
      </c>
      <c r="H177" s="560">
        <v>58990</v>
      </c>
      <c r="I177" s="560">
        <v>16203</v>
      </c>
      <c r="J177" s="560">
        <v>10909</v>
      </c>
      <c r="K177" s="560">
        <v>4381</v>
      </c>
      <c r="L177" s="560">
        <v>2336</v>
      </c>
      <c r="M177" s="560">
        <v>89</v>
      </c>
      <c r="N177" s="560">
        <v>653</v>
      </c>
      <c r="O177" s="560">
        <v>356</v>
      </c>
      <c r="P177" s="560">
        <v>477</v>
      </c>
      <c r="Q177" s="560">
        <v>278</v>
      </c>
      <c r="R177" s="560">
        <v>1419</v>
      </c>
      <c r="S177" s="560">
        <v>1887</v>
      </c>
      <c r="T177" s="560">
        <v>937</v>
      </c>
      <c r="U177" s="560">
        <v>5382</v>
      </c>
      <c r="V177" s="560">
        <v>438</v>
      </c>
      <c r="W177" s="560">
        <v>1848</v>
      </c>
      <c r="X177" s="560">
        <v>14399</v>
      </c>
      <c r="Y177" s="561">
        <v>167106</v>
      </c>
    </row>
    <row r="178" spans="2:25" ht="13.5" customHeight="1" x14ac:dyDescent="0.2">
      <c r="B178" s="31"/>
      <c r="C178" s="33"/>
      <c r="D178" s="742" t="s">
        <v>420</v>
      </c>
      <c r="E178" s="20" t="s">
        <v>253</v>
      </c>
      <c r="F178" s="387">
        <f>IF(F176=0,"- ",F170/F176*100)</f>
        <v>0.63629199381220636</v>
      </c>
      <c r="G178" s="387">
        <f t="shared" ref="G178:Y178" si="57">IF(G176=0,"- ",G170/G176*100)</f>
        <v>0.43751188891002474</v>
      </c>
      <c r="H178" s="387">
        <f t="shared" si="57"/>
        <v>9.2895296282401701E-2</v>
      </c>
      <c r="I178" s="387">
        <f t="shared" si="57"/>
        <v>2.0863759649488837E-2</v>
      </c>
      <c r="J178" s="387">
        <f t="shared" si="57"/>
        <v>2.9664787896766541E-2</v>
      </c>
      <c r="K178" s="387">
        <f t="shared" si="57"/>
        <v>2.3952095808383235E-2</v>
      </c>
      <c r="L178" s="387">
        <f t="shared" si="57"/>
        <v>9.8425196850393692E-2</v>
      </c>
      <c r="M178" s="387">
        <f t="shared" si="57"/>
        <v>20.588235294117645</v>
      </c>
      <c r="N178" s="387">
        <f t="shared" si="57"/>
        <v>1.8425460636515913</v>
      </c>
      <c r="O178" s="387">
        <f t="shared" si="57"/>
        <v>27.160493827160494</v>
      </c>
      <c r="P178" s="387">
        <f t="shared" si="57"/>
        <v>22.522522522522522</v>
      </c>
      <c r="Q178" s="387">
        <f t="shared" si="57"/>
        <v>1.7391304347826086</v>
      </c>
      <c r="R178" s="387">
        <f t="shared" si="57"/>
        <v>1.9090909090909092</v>
      </c>
      <c r="S178" s="387">
        <f t="shared" si="57"/>
        <v>2.2457067371202113</v>
      </c>
      <c r="T178" s="387">
        <f t="shared" si="57"/>
        <v>3.5526315789473681</v>
      </c>
      <c r="U178" s="387">
        <f t="shared" si="57"/>
        <v>4.8232392436283913</v>
      </c>
      <c r="V178" s="387">
        <f t="shared" si="57"/>
        <v>0.27777777777777779</v>
      </c>
      <c r="W178" s="387">
        <f t="shared" si="57"/>
        <v>6.8306010928961755E-2</v>
      </c>
      <c r="X178" s="387">
        <f t="shared" si="57"/>
        <v>5.2771125555935683</v>
      </c>
      <c r="Y178" s="388">
        <f t="shared" si="57"/>
        <v>0.92640663452786298</v>
      </c>
    </row>
    <row r="179" spans="2:25" ht="13.5" customHeight="1" thickBot="1" x14ac:dyDescent="0.25">
      <c r="B179" s="31"/>
      <c r="C179" s="39"/>
      <c r="D179" s="743"/>
      <c r="E179" s="25" t="s">
        <v>254</v>
      </c>
      <c r="F179" s="391">
        <f>IF(F177=0,"- ",F171/F177*100)</f>
        <v>0.77223029283584377</v>
      </c>
      <c r="G179" s="391">
        <f t="shared" ref="G179:Y179" si="58">IF(G177=0,"- ",G171/G177*100)</f>
        <v>0.55176419340786986</v>
      </c>
      <c r="H179" s="391">
        <f t="shared" si="58"/>
        <v>0.10001695202576709</v>
      </c>
      <c r="I179" s="391">
        <f t="shared" si="58"/>
        <v>1.8515089798185523E-2</v>
      </c>
      <c r="J179" s="391">
        <f t="shared" si="58"/>
        <v>2.7500229168576404E-2</v>
      </c>
      <c r="K179" s="391">
        <f t="shared" si="58"/>
        <v>2.2825838849577722E-2</v>
      </c>
      <c r="L179" s="391">
        <f t="shared" si="58"/>
        <v>8.5616438356164379E-2</v>
      </c>
      <c r="M179" s="391">
        <f t="shared" si="58"/>
        <v>17.977528089887642</v>
      </c>
      <c r="N179" s="391">
        <f t="shared" si="58"/>
        <v>6.8912710566615614</v>
      </c>
      <c r="O179" s="391">
        <f t="shared" si="58"/>
        <v>31.741573033707866</v>
      </c>
      <c r="P179" s="391">
        <f t="shared" si="58"/>
        <v>105.24109014675051</v>
      </c>
      <c r="Q179" s="391">
        <f t="shared" si="58"/>
        <v>1.4388489208633095</v>
      </c>
      <c r="R179" s="391">
        <f t="shared" si="58"/>
        <v>1.9732205778717407</v>
      </c>
      <c r="S179" s="391">
        <f t="shared" si="58"/>
        <v>2.2787493375728669</v>
      </c>
      <c r="T179" s="391">
        <f t="shared" si="58"/>
        <v>3.0949839914621133</v>
      </c>
      <c r="U179" s="391">
        <f t="shared" si="58"/>
        <v>4.1248606465997772</v>
      </c>
      <c r="V179" s="391">
        <f t="shared" si="58"/>
        <v>0.22831050228310501</v>
      </c>
      <c r="W179" s="391">
        <f t="shared" si="58"/>
        <v>0.10822510822510822</v>
      </c>
      <c r="X179" s="391">
        <f t="shared" si="58"/>
        <v>4.4933675949718737</v>
      </c>
      <c r="Y179" s="392">
        <f t="shared" si="58"/>
        <v>1.2333488923198448</v>
      </c>
    </row>
    <row r="180" spans="2:25" ht="13.5" customHeight="1" x14ac:dyDescent="0.2">
      <c r="B180" s="762"/>
      <c r="C180" s="746" t="s">
        <v>429</v>
      </c>
      <c r="D180" s="748"/>
      <c r="E180" s="367" t="s">
        <v>253</v>
      </c>
      <c r="F180" s="562">
        <f>'41～47頁'!E416</f>
        <v>87</v>
      </c>
      <c r="G180" s="562">
        <f>'41～47頁'!F416</f>
        <v>9</v>
      </c>
      <c r="H180" s="562">
        <f>'41～47頁'!G416</f>
        <v>17</v>
      </c>
      <c r="I180" s="562">
        <f>'41～47頁'!H416</f>
        <v>1</v>
      </c>
      <c r="J180" s="562">
        <f>'41～47頁'!I416</f>
        <v>0</v>
      </c>
      <c r="K180" s="562">
        <f>'41～47頁'!J416</f>
        <v>0</v>
      </c>
      <c r="L180" s="562">
        <f>'41～47頁'!K416</f>
        <v>3</v>
      </c>
      <c r="M180" s="562">
        <f>'41～47頁'!L416</f>
        <v>0</v>
      </c>
      <c r="N180" s="562">
        <f>'41～47頁'!M416</f>
        <v>2</v>
      </c>
      <c r="O180" s="562">
        <f>'41～47頁'!N416</f>
        <v>2</v>
      </c>
      <c r="P180" s="562">
        <f>'41～47頁'!O416</f>
        <v>76</v>
      </c>
      <c r="Q180" s="562">
        <f>'41～47頁'!P416</f>
        <v>2</v>
      </c>
      <c r="R180" s="562">
        <f>'41～47頁'!Q416</f>
        <v>1</v>
      </c>
      <c r="S180" s="562">
        <f>'41～47頁'!R416</f>
        <v>2</v>
      </c>
      <c r="T180" s="562">
        <f>'41～47頁'!S416</f>
        <v>7</v>
      </c>
      <c r="U180" s="562">
        <f>'41～47頁'!T416</f>
        <v>19</v>
      </c>
      <c r="V180" s="562">
        <f>'41～47頁'!U416</f>
        <v>0</v>
      </c>
      <c r="W180" s="562">
        <f>'41～47頁'!V416</f>
        <v>8</v>
      </c>
      <c r="X180" s="562">
        <f>'41～47頁'!W416</f>
        <v>35</v>
      </c>
      <c r="Y180" s="563">
        <f>SUM(F180:X180)</f>
        <v>271</v>
      </c>
    </row>
    <row r="181" spans="2:25" ht="13.5" customHeight="1" x14ac:dyDescent="0.2">
      <c r="B181" s="762"/>
      <c r="C181" s="749"/>
      <c r="D181" s="751"/>
      <c r="E181" s="20" t="s">
        <v>254</v>
      </c>
      <c r="F181" s="564">
        <f>'41～47頁'!E417</f>
        <v>101</v>
      </c>
      <c r="G181" s="564">
        <f>'41～47頁'!F417</f>
        <v>13</v>
      </c>
      <c r="H181" s="564">
        <f>'41～47頁'!G417</f>
        <v>18</v>
      </c>
      <c r="I181" s="564">
        <f>'41～47頁'!H417</f>
        <v>1</v>
      </c>
      <c r="J181" s="564">
        <f>'41～47頁'!I417</f>
        <v>0</v>
      </c>
      <c r="K181" s="564">
        <f>'41～47頁'!J417</f>
        <v>0</v>
      </c>
      <c r="L181" s="564">
        <f>'41～47頁'!K417</f>
        <v>3</v>
      </c>
      <c r="M181" s="564">
        <f>'41～47頁'!L417</f>
        <v>0</v>
      </c>
      <c r="N181" s="564">
        <f>'41～47頁'!M417</f>
        <v>2</v>
      </c>
      <c r="O181" s="564">
        <f>'41～47頁'!N417</f>
        <v>2</v>
      </c>
      <c r="P181" s="564">
        <f>'41～47頁'!O417</f>
        <v>153</v>
      </c>
      <c r="Q181" s="564">
        <f>'41～47頁'!P417</f>
        <v>2</v>
      </c>
      <c r="R181" s="564">
        <f>'41～47頁'!Q417</f>
        <v>1</v>
      </c>
      <c r="S181" s="564">
        <f>'41～47頁'!R417</f>
        <v>5</v>
      </c>
      <c r="T181" s="564">
        <f>'41～47頁'!S417</f>
        <v>11</v>
      </c>
      <c r="U181" s="564">
        <f>'41～47頁'!T417</f>
        <v>44</v>
      </c>
      <c r="V181" s="564">
        <f>'41～47頁'!U417</f>
        <v>0</v>
      </c>
      <c r="W181" s="564">
        <f>'41～47頁'!V417</f>
        <v>10</v>
      </c>
      <c r="X181" s="564">
        <f>'41～47頁'!W417</f>
        <v>35</v>
      </c>
      <c r="Y181" s="565">
        <f>SUM(F181:X181)</f>
        <v>401</v>
      </c>
    </row>
    <row r="182" spans="2:25" ht="13.5" customHeight="1" x14ac:dyDescent="0.2">
      <c r="B182" s="31"/>
      <c r="C182" s="33"/>
      <c r="D182" s="740" t="str">
        <f>$D$7</f>
        <v>R2年度</v>
      </c>
      <c r="E182" s="20" t="s">
        <v>253</v>
      </c>
      <c r="F182" s="564">
        <v>76</v>
      </c>
      <c r="G182" s="564">
        <v>17</v>
      </c>
      <c r="H182" s="564">
        <v>30</v>
      </c>
      <c r="I182" s="564">
        <v>12</v>
      </c>
      <c r="J182" s="564">
        <v>1</v>
      </c>
      <c r="K182" s="564">
        <v>1</v>
      </c>
      <c r="L182" s="564">
        <v>2</v>
      </c>
      <c r="M182" s="564">
        <v>1</v>
      </c>
      <c r="N182" s="564">
        <v>0</v>
      </c>
      <c r="O182" s="564">
        <v>1</v>
      </c>
      <c r="P182" s="564">
        <v>111</v>
      </c>
      <c r="Q182" s="564">
        <v>13</v>
      </c>
      <c r="R182" s="564">
        <v>8</v>
      </c>
      <c r="S182" s="564">
        <v>16</v>
      </c>
      <c r="T182" s="564">
        <v>3</v>
      </c>
      <c r="U182" s="564">
        <v>10</v>
      </c>
      <c r="V182" s="564">
        <v>0</v>
      </c>
      <c r="W182" s="564">
        <v>2</v>
      </c>
      <c r="X182" s="564">
        <v>43</v>
      </c>
      <c r="Y182" s="565">
        <v>347</v>
      </c>
    </row>
    <row r="183" spans="2:25" ht="13.5" customHeight="1" x14ac:dyDescent="0.2">
      <c r="B183" s="31"/>
      <c r="C183" s="33"/>
      <c r="D183" s="741"/>
      <c r="E183" s="20" t="s">
        <v>254</v>
      </c>
      <c r="F183" s="564">
        <v>142</v>
      </c>
      <c r="G183" s="564">
        <v>17</v>
      </c>
      <c r="H183" s="564">
        <v>33</v>
      </c>
      <c r="I183" s="564">
        <v>12</v>
      </c>
      <c r="J183" s="564">
        <v>3</v>
      </c>
      <c r="K183" s="564">
        <v>1</v>
      </c>
      <c r="L183" s="564">
        <v>6</v>
      </c>
      <c r="M183" s="564">
        <v>1</v>
      </c>
      <c r="N183" s="564">
        <v>0</v>
      </c>
      <c r="O183" s="564">
        <v>1</v>
      </c>
      <c r="P183" s="564">
        <v>256</v>
      </c>
      <c r="Q183" s="564">
        <v>13</v>
      </c>
      <c r="R183" s="564">
        <v>19</v>
      </c>
      <c r="S183" s="564">
        <v>26</v>
      </c>
      <c r="T183" s="564">
        <v>3</v>
      </c>
      <c r="U183" s="564">
        <v>10</v>
      </c>
      <c r="V183" s="564">
        <v>0</v>
      </c>
      <c r="W183" s="564">
        <v>4</v>
      </c>
      <c r="X183" s="564">
        <v>94</v>
      </c>
      <c r="Y183" s="565">
        <v>641</v>
      </c>
    </row>
    <row r="184" spans="2:25" ht="13.5" customHeight="1" x14ac:dyDescent="0.2">
      <c r="B184" s="31"/>
      <c r="C184" s="33"/>
      <c r="D184" s="742" t="s">
        <v>41</v>
      </c>
      <c r="E184" s="20" t="s">
        <v>253</v>
      </c>
      <c r="F184" s="387">
        <f>IF(F182=0,"- ",F180/F182*100)</f>
        <v>114.4736842105263</v>
      </c>
      <c r="G184" s="387">
        <f t="shared" ref="G184:Y185" si="59">IF(G182=0,"- ",G180/G182*100)</f>
        <v>52.941176470588239</v>
      </c>
      <c r="H184" s="387">
        <f t="shared" si="59"/>
        <v>56.666666666666664</v>
      </c>
      <c r="I184" s="387">
        <f t="shared" si="59"/>
        <v>8.3333333333333321</v>
      </c>
      <c r="J184" s="387">
        <f t="shared" si="59"/>
        <v>0</v>
      </c>
      <c r="K184" s="387">
        <f t="shared" si="59"/>
        <v>0</v>
      </c>
      <c r="L184" s="387">
        <f t="shared" si="59"/>
        <v>150</v>
      </c>
      <c r="M184" s="387">
        <f t="shared" si="59"/>
        <v>0</v>
      </c>
      <c r="N184" s="387" t="str">
        <f t="shared" si="59"/>
        <v xml:space="preserve">- </v>
      </c>
      <c r="O184" s="387">
        <f t="shared" si="59"/>
        <v>200</v>
      </c>
      <c r="P184" s="387">
        <f t="shared" si="59"/>
        <v>68.468468468468473</v>
      </c>
      <c r="Q184" s="387">
        <f t="shared" si="59"/>
        <v>15.384615384615385</v>
      </c>
      <c r="R184" s="387">
        <f t="shared" si="59"/>
        <v>12.5</v>
      </c>
      <c r="S184" s="387">
        <f t="shared" si="59"/>
        <v>12.5</v>
      </c>
      <c r="T184" s="387">
        <f t="shared" si="59"/>
        <v>233.33333333333334</v>
      </c>
      <c r="U184" s="387">
        <f t="shared" si="59"/>
        <v>190</v>
      </c>
      <c r="V184" s="387" t="str">
        <f t="shared" si="59"/>
        <v xml:space="preserve">- </v>
      </c>
      <c r="W184" s="387">
        <f t="shared" si="59"/>
        <v>400</v>
      </c>
      <c r="X184" s="387">
        <f t="shared" si="59"/>
        <v>81.395348837209298</v>
      </c>
      <c r="Y184" s="388">
        <f t="shared" si="59"/>
        <v>78.097982708933728</v>
      </c>
    </row>
    <row r="185" spans="2:25" ht="13.5" customHeight="1" x14ac:dyDescent="0.2">
      <c r="B185" s="31"/>
      <c r="C185" s="33"/>
      <c r="D185" s="745"/>
      <c r="E185" s="308" t="s">
        <v>254</v>
      </c>
      <c r="F185" s="389">
        <f>IF(F183=0,"- ",F181/F183*100)</f>
        <v>71.126760563380287</v>
      </c>
      <c r="G185" s="389">
        <f t="shared" si="59"/>
        <v>76.470588235294116</v>
      </c>
      <c r="H185" s="389">
        <f t="shared" si="59"/>
        <v>54.54545454545454</v>
      </c>
      <c r="I185" s="389">
        <f t="shared" si="59"/>
        <v>8.3333333333333321</v>
      </c>
      <c r="J185" s="389">
        <f t="shared" si="59"/>
        <v>0</v>
      </c>
      <c r="K185" s="389">
        <f t="shared" si="59"/>
        <v>0</v>
      </c>
      <c r="L185" s="389">
        <f t="shared" si="59"/>
        <v>50</v>
      </c>
      <c r="M185" s="389">
        <f t="shared" si="59"/>
        <v>0</v>
      </c>
      <c r="N185" s="389" t="str">
        <f t="shared" si="59"/>
        <v xml:space="preserve">- </v>
      </c>
      <c r="O185" s="389">
        <f t="shared" si="59"/>
        <v>200</v>
      </c>
      <c r="P185" s="389">
        <f t="shared" si="59"/>
        <v>59.765625</v>
      </c>
      <c r="Q185" s="389">
        <f t="shared" si="59"/>
        <v>15.384615384615385</v>
      </c>
      <c r="R185" s="389">
        <f t="shared" si="59"/>
        <v>5.2631578947368416</v>
      </c>
      <c r="S185" s="389">
        <f t="shared" si="59"/>
        <v>19.230769230769234</v>
      </c>
      <c r="T185" s="389">
        <f t="shared" si="59"/>
        <v>366.66666666666663</v>
      </c>
      <c r="U185" s="389">
        <f t="shared" si="59"/>
        <v>440.00000000000006</v>
      </c>
      <c r="V185" s="389" t="str">
        <f t="shared" si="59"/>
        <v xml:space="preserve">- </v>
      </c>
      <c r="W185" s="389">
        <f t="shared" si="59"/>
        <v>250</v>
      </c>
      <c r="X185" s="389">
        <f t="shared" si="59"/>
        <v>37.234042553191486</v>
      </c>
      <c r="Y185" s="390">
        <f t="shared" si="59"/>
        <v>62.558502340093604</v>
      </c>
    </row>
    <row r="186" spans="2:25" ht="13.5" customHeight="1" x14ac:dyDescent="0.2">
      <c r="B186" s="31"/>
      <c r="C186" s="386"/>
      <c r="D186" s="740" t="s">
        <v>414</v>
      </c>
      <c r="E186" s="20" t="s">
        <v>253</v>
      </c>
      <c r="F186" s="560">
        <v>1385</v>
      </c>
      <c r="G186" s="560">
        <v>238</v>
      </c>
      <c r="H186" s="560">
        <v>1274</v>
      </c>
      <c r="I186" s="560">
        <v>776</v>
      </c>
      <c r="J186" s="560">
        <v>308</v>
      </c>
      <c r="K186" s="560">
        <v>61</v>
      </c>
      <c r="L186" s="560">
        <v>155</v>
      </c>
      <c r="M186" s="560">
        <v>8</v>
      </c>
      <c r="N186" s="560">
        <v>10</v>
      </c>
      <c r="O186" s="560">
        <v>4</v>
      </c>
      <c r="P186" s="560">
        <v>55</v>
      </c>
      <c r="Q186" s="560">
        <v>319</v>
      </c>
      <c r="R186" s="560">
        <v>463</v>
      </c>
      <c r="S186" s="560">
        <v>115</v>
      </c>
      <c r="T186" s="560">
        <v>65</v>
      </c>
      <c r="U186" s="560">
        <v>473</v>
      </c>
      <c r="V186" s="560">
        <v>51</v>
      </c>
      <c r="W186" s="560">
        <v>222</v>
      </c>
      <c r="X186" s="560">
        <v>546</v>
      </c>
      <c r="Y186" s="561">
        <v>6528</v>
      </c>
    </row>
    <row r="187" spans="2:25" ht="13.5" customHeight="1" x14ac:dyDescent="0.2">
      <c r="B187" s="31"/>
      <c r="C187" s="33"/>
      <c r="D187" s="741"/>
      <c r="E187" s="20" t="s">
        <v>254</v>
      </c>
      <c r="F187" s="560">
        <v>1965</v>
      </c>
      <c r="G187" s="560">
        <v>297</v>
      </c>
      <c r="H187" s="560">
        <v>1443</v>
      </c>
      <c r="I187" s="560">
        <v>918</v>
      </c>
      <c r="J187" s="560">
        <v>417</v>
      </c>
      <c r="K187" s="560">
        <v>96</v>
      </c>
      <c r="L187" s="560">
        <v>197</v>
      </c>
      <c r="M187" s="560">
        <v>13</v>
      </c>
      <c r="N187" s="560">
        <v>10</v>
      </c>
      <c r="O187" s="560">
        <v>6</v>
      </c>
      <c r="P187" s="560">
        <v>68</v>
      </c>
      <c r="Q187" s="560">
        <v>516</v>
      </c>
      <c r="R187" s="560">
        <v>720</v>
      </c>
      <c r="S187" s="560">
        <v>163</v>
      </c>
      <c r="T187" s="560">
        <v>154</v>
      </c>
      <c r="U187" s="560">
        <v>706</v>
      </c>
      <c r="V187" s="560">
        <v>123</v>
      </c>
      <c r="W187" s="560">
        <v>297</v>
      </c>
      <c r="X187" s="560">
        <v>791</v>
      </c>
      <c r="Y187" s="561">
        <v>8900</v>
      </c>
    </row>
    <row r="188" spans="2:25" ht="13.5" customHeight="1" x14ac:dyDescent="0.2">
      <c r="B188" s="31"/>
      <c r="C188" s="33"/>
      <c r="D188" s="742" t="s">
        <v>420</v>
      </c>
      <c r="E188" s="20" t="s">
        <v>253</v>
      </c>
      <c r="F188" s="387">
        <f>IF(F186=0,"- ",F180/F186*100)</f>
        <v>6.2815884476534301</v>
      </c>
      <c r="G188" s="387">
        <f t="shared" ref="G188:Y188" si="60">IF(G186=0,"- ",G180/G186*100)</f>
        <v>3.7815126050420167</v>
      </c>
      <c r="H188" s="387">
        <f t="shared" si="60"/>
        <v>1.3343799058084773</v>
      </c>
      <c r="I188" s="387">
        <f t="shared" si="60"/>
        <v>0.12886597938144329</v>
      </c>
      <c r="J188" s="387">
        <f t="shared" si="60"/>
        <v>0</v>
      </c>
      <c r="K188" s="387">
        <f t="shared" si="60"/>
        <v>0</v>
      </c>
      <c r="L188" s="387">
        <f t="shared" si="60"/>
        <v>1.935483870967742</v>
      </c>
      <c r="M188" s="387">
        <f t="shared" si="60"/>
        <v>0</v>
      </c>
      <c r="N188" s="387">
        <f t="shared" si="60"/>
        <v>20</v>
      </c>
      <c r="O188" s="387">
        <f t="shared" si="60"/>
        <v>50</v>
      </c>
      <c r="P188" s="387">
        <f t="shared" si="60"/>
        <v>138.18181818181819</v>
      </c>
      <c r="Q188" s="387">
        <f t="shared" si="60"/>
        <v>0.62695924764890276</v>
      </c>
      <c r="R188" s="387">
        <f t="shared" si="60"/>
        <v>0.21598272138228944</v>
      </c>
      <c r="S188" s="387">
        <f t="shared" si="60"/>
        <v>1.7391304347826086</v>
      </c>
      <c r="T188" s="387">
        <f t="shared" si="60"/>
        <v>10.76923076923077</v>
      </c>
      <c r="U188" s="387">
        <f t="shared" si="60"/>
        <v>4.0169133192388999</v>
      </c>
      <c r="V188" s="387">
        <f t="shared" si="60"/>
        <v>0</v>
      </c>
      <c r="W188" s="387">
        <f t="shared" si="60"/>
        <v>3.6036036036036037</v>
      </c>
      <c r="X188" s="387">
        <f t="shared" si="60"/>
        <v>6.4102564102564097</v>
      </c>
      <c r="Y188" s="388">
        <f t="shared" si="60"/>
        <v>4.1513480392156863</v>
      </c>
    </row>
    <row r="189" spans="2:25" ht="13.5" customHeight="1" thickBot="1" x14ac:dyDescent="0.25">
      <c r="B189" s="31"/>
      <c r="C189" s="39"/>
      <c r="D189" s="743"/>
      <c r="E189" s="25" t="s">
        <v>254</v>
      </c>
      <c r="F189" s="391">
        <f>IF(F187=0,"- ",F181/F187*100)</f>
        <v>5.1399491094147587</v>
      </c>
      <c r="G189" s="391">
        <f t="shared" ref="G189:Y189" si="61">IF(G187=0,"- ",G181/G187*100)</f>
        <v>4.3771043771043772</v>
      </c>
      <c r="H189" s="391">
        <f t="shared" si="61"/>
        <v>1.2474012474012475</v>
      </c>
      <c r="I189" s="391">
        <f t="shared" si="61"/>
        <v>0.10893246187363835</v>
      </c>
      <c r="J189" s="391">
        <f t="shared" si="61"/>
        <v>0</v>
      </c>
      <c r="K189" s="391">
        <f t="shared" si="61"/>
        <v>0</v>
      </c>
      <c r="L189" s="391">
        <f t="shared" si="61"/>
        <v>1.5228426395939088</v>
      </c>
      <c r="M189" s="391">
        <f t="shared" si="61"/>
        <v>0</v>
      </c>
      <c r="N189" s="391">
        <f t="shared" si="61"/>
        <v>20</v>
      </c>
      <c r="O189" s="391">
        <f t="shared" si="61"/>
        <v>33.333333333333329</v>
      </c>
      <c r="P189" s="391">
        <f t="shared" si="61"/>
        <v>225</v>
      </c>
      <c r="Q189" s="391">
        <f t="shared" si="61"/>
        <v>0.38759689922480622</v>
      </c>
      <c r="R189" s="391">
        <f t="shared" si="61"/>
        <v>0.1388888888888889</v>
      </c>
      <c r="S189" s="391">
        <f t="shared" si="61"/>
        <v>3.0674846625766872</v>
      </c>
      <c r="T189" s="391">
        <f t="shared" si="61"/>
        <v>7.1428571428571423</v>
      </c>
      <c r="U189" s="391">
        <f t="shared" si="61"/>
        <v>6.2322946175637393</v>
      </c>
      <c r="V189" s="391">
        <f t="shared" si="61"/>
        <v>0</v>
      </c>
      <c r="W189" s="391">
        <f t="shared" si="61"/>
        <v>3.3670033670033668</v>
      </c>
      <c r="X189" s="391">
        <f t="shared" si="61"/>
        <v>4.4247787610619467</v>
      </c>
      <c r="Y189" s="392">
        <f t="shared" si="61"/>
        <v>4.5056179775280896</v>
      </c>
    </row>
    <row r="190" spans="2:25" ht="13.5" customHeight="1" x14ac:dyDescent="0.2">
      <c r="B190" s="756"/>
      <c r="C190" s="758"/>
      <c r="D190" s="759"/>
      <c r="E190" s="231" t="s">
        <v>253</v>
      </c>
      <c r="F190" s="562">
        <f t="shared" ref="F190:Y190" si="62">F5+F65+F100+F140+F150+F160</f>
        <v>5052</v>
      </c>
      <c r="G190" s="562">
        <f t="shared" si="62"/>
        <v>956</v>
      </c>
      <c r="H190" s="562">
        <f t="shared" si="62"/>
        <v>865</v>
      </c>
      <c r="I190" s="562">
        <f t="shared" si="62"/>
        <v>852</v>
      </c>
      <c r="J190" s="562">
        <f t="shared" si="62"/>
        <v>748</v>
      </c>
      <c r="K190" s="562">
        <f t="shared" si="62"/>
        <v>297</v>
      </c>
      <c r="L190" s="562">
        <f t="shared" si="62"/>
        <v>608</v>
      </c>
      <c r="M190" s="562">
        <f t="shared" si="62"/>
        <v>302</v>
      </c>
      <c r="N190" s="562">
        <f t="shared" si="62"/>
        <v>344</v>
      </c>
      <c r="O190" s="562">
        <f t="shared" si="62"/>
        <v>554</v>
      </c>
      <c r="P190" s="562">
        <f t="shared" si="62"/>
        <v>1154</v>
      </c>
      <c r="Q190" s="562">
        <f t="shared" si="62"/>
        <v>138</v>
      </c>
      <c r="R190" s="562">
        <f t="shared" si="62"/>
        <v>661</v>
      </c>
      <c r="S190" s="562">
        <f t="shared" si="62"/>
        <v>524</v>
      </c>
      <c r="T190" s="562">
        <f t="shared" si="62"/>
        <v>359</v>
      </c>
      <c r="U190" s="562">
        <f t="shared" si="62"/>
        <v>4302</v>
      </c>
      <c r="V190" s="562">
        <f t="shared" si="62"/>
        <v>430</v>
      </c>
      <c r="W190" s="562">
        <f t="shared" si="62"/>
        <v>888</v>
      </c>
      <c r="X190" s="562">
        <f t="shared" si="62"/>
        <v>10489</v>
      </c>
      <c r="Y190" s="563">
        <f t="shared" si="62"/>
        <v>29523</v>
      </c>
    </row>
    <row r="191" spans="2:25" ht="13.5" customHeight="1" x14ac:dyDescent="0.2">
      <c r="B191" s="757"/>
      <c r="C191" s="760"/>
      <c r="D191" s="761"/>
      <c r="E191" s="20" t="s">
        <v>254</v>
      </c>
      <c r="F191" s="564">
        <f t="shared" ref="F191:Y191" si="63">F6+F66+F101+F141+F151+F161</f>
        <v>10437</v>
      </c>
      <c r="G191" s="564">
        <f t="shared" si="63"/>
        <v>1773</v>
      </c>
      <c r="H191" s="564">
        <f t="shared" si="63"/>
        <v>1651</v>
      </c>
      <c r="I191" s="564">
        <f t="shared" si="63"/>
        <v>7087</v>
      </c>
      <c r="J191" s="564">
        <f t="shared" si="63"/>
        <v>5098</v>
      </c>
      <c r="K191" s="564">
        <f t="shared" si="63"/>
        <v>1088</v>
      </c>
      <c r="L191" s="564">
        <f t="shared" si="63"/>
        <v>1946</v>
      </c>
      <c r="M191" s="564">
        <f t="shared" si="63"/>
        <v>738</v>
      </c>
      <c r="N191" s="564">
        <f t="shared" si="63"/>
        <v>906</v>
      </c>
      <c r="O191" s="564">
        <f t="shared" si="63"/>
        <v>1940</v>
      </c>
      <c r="P191" s="564">
        <f t="shared" si="63"/>
        <v>3377</v>
      </c>
      <c r="Q191" s="564">
        <f t="shared" si="63"/>
        <v>381</v>
      </c>
      <c r="R191" s="564">
        <f t="shared" si="63"/>
        <v>2489</v>
      </c>
      <c r="S191" s="564">
        <f t="shared" si="63"/>
        <v>1205</v>
      </c>
      <c r="T191" s="564">
        <f t="shared" si="63"/>
        <v>784</v>
      </c>
      <c r="U191" s="564">
        <f t="shared" si="63"/>
        <v>10406</v>
      </c>
      <c r="V191" s="564">
        <f t="shared" si="63"/>
        <v>1084</v>
      </c>
      <c r="W191" s="564">
        <f t="shared" si="63"/>
        <v>6846</v>
      </c>
      <c r="X191" s="564">
        <f t="shared" si="63"/>
        <v>14991</v>
      </c>
      <c r="Y191" s="565">
        <f t="shared" si="63"/>
        <v>74227</v>
      </c>
    </row>
    <row r="192" spans="2:25" ht="13.5" customHeight="1" x14ac:dyDescent="0.2">
      <c r="B192" s="749" t="s">
        <v>259</v>
      </c>
      <c r="C192" s="751"/>
      <c r="D192" s="744" t="str">
        <f>$D$7</f>
        <v>R2年度</v>
      </c>
      <c r="E192" s="20" t="s">
        <v>253</v>
      </c>
      <c r="F192" s="564">
        <f t="shared" ref="F192:Y192" si="64">F7+F67+F102+F142+F152+F162</f>
        <v>5229</v>
      </c>
      <c r="G192" s="564">
        <f t="shared" si="64"/>
        <v>981</v>
      </c>
      <c r="H192" s="564">
        <f t="shared" si="64"/>
        <v>1372</v>
      </c>
      <c r="I192" s="564">
        <f t="shared" si="64"/>
        <v>1214</v>
      </c>
      <c r="J192" s="564">
        <f t="shared" si="64"/>
        <v>826</v>
      </c>
      <c r="K192" s="564">
        <f t="shared" si="64"/>
        <v>423</v>
      </c>
      <c r="L192" s="564">
        <f t="shared" si="64"/>
        <v>862</v>
      </c>
      <c r="M192" s="564">
        <f t="shared" si="64"/>
        <v>311</v>
      </c>
      <c r="N192" s="564">
        <f t="shared" si="64"/>
        <v>339</v>
      </c>
      <c r="O192" s="564">
        <f t="shared" si="64"/>
        <v>456</v>
      </c>
      <c r="P192" s="564">
        <f t="shared" si="64"/>
        <v>1504</v>
      </c>
      <c r="Q192" s="564">
        <f t="shared" si="64"/>
        <v>328</v>
      </c>
      <c r="R192" s="564">
        <f t="shared" si="64"/>
        <v>699</v>
      </c>
      <c r="S192" s="564">
        <f t="shared" si="64"/>
        <v>888</v>
      </c>
      <c r="T192" s="564">
        <f t="shared" si="64"/>
        <v>555</v>
      </c>
      <c r="U192" s="564">
        <f t="shared" si="64"/>
        <v>3877</v>
      </c>
      <c r="V192" s="564">
        <f t="shared" si="64"/>
        <v>347</v>
      </c>
      <c r="W192" s="564">
        <f t="shared" si="64"/>
        <v>759</v>
      </c>
      <c r="X192" s="564">
        <f t="shared" si="64"/>
        <v>6508</v>
      </c>
      <c r="Y192" s="565">
        <f t="shared" si="64"/>
        <v>27478</v>
      </c>
    </row>
    <row r="193" spans="2:25" ht="13.5" customHeight="1" x14ac:dyDescent="0.2">
      <c r="B193" s="749"/>
      <c r="C193" s="751"/>
      <c r="D193" s="744"/>
      <c r="E193" s="20" t="s">
        <v>254</v>
      </c>
      <c r="F193" s="564">
        <f t="shared" ref="F193:Y193" si="65">F8+F68+F103+F143+F153+F163</f>
        <v>9405</v>
      </c>
      <c r="G193" s="564">
        <f t="shared" si="65"/>
        <v>1711</v>
      </c>
      <c r="H193" s="564">
        <f t="shared" si="65"/>
        <v>2566</v>
      </c>
      <c r="I193" s="564">
        <f t="shared" si="65"/>
        <v>7124</v>
      </c>
      <c r="J193" s="564">
        <f t="shared" si="65"/>
        <v>3745</v>
      </c>
      <c r="K193" s="564">
        <f t="shared" si="65"/>
        <v>1264</v>
      </c>
      <c r="L193" s="564">
        <f t="shared" si="65"/>
        <v>2339</v>
      </c>
      <c r="M193" s="564">
        <f t="shared" si="65"/>
        <v>739</v>
      </c>
      <c r="N193" s="564">
        <f t="shared" si="65"/>
        <v>899</v>
      </c>
      <c r="O193" s="564">
        <f t="shared" si="65"/>
        <v>1390</v>
      </c>
      <c r="P193" s="564">
        <f t="shared" si="65"/>
        <v>2610</v>
      </c>
      <c r="Q193" s="564">
        <f t="shared" si="65"/>
        <v>535</v>
      </c>
      <c r="R193" s="564">
        <f t="shared" si="65"/>
        <v>1797</v>
      </c>
      <c r="S193" s="564">
        <f t="shared" si="65"/>
        <v>1454</v>
      </c>
      <c r="T193" s="564">
        <f t="shared" si="65"/>
        <v>1269</v>
      </c>
      <c r="U193" s="564">
        <f t="shared" si="65"/>
        <v>7103</v>
      </c>
      <c r="V193" s="564">
        <f t="shared" si="65"/>
        <v>769</v>
      </c>
      <c r="W193" s="564">
        <f t="shared" si="65"/>
        <v>2943</v>
      </c>
      <c r="X193" s="564">
        <f t="shared" si="65"/>
        <v>12230</v>
      </c>
      <c r="Y193" s="565">
        <f t="shared" si="65"/>
        <v>61892</v>
      </c>
    </row>
    <row r="194" spans="2:25" ht="13.5" customHeight="1" x14ac:dyDescent="0.2">
      <c r="B194" s="33"/>
      <c r="C194" s="9"/>
      <c r="D194" s="738" t="s">
        <v>41</v>
      </c>
      <c r="E194" s="20" t="s">
        <v>253</v>
      </c>
      <c r="F194" s="387">
        <f>IF(F192=0,"- ",F190/F192*100)</f>
        <v>96.61503155479059</v>
      </c>
      <c r="G194" s="387">
        <f t="shared" ref="G194:Y195" si="66">IF(G192=0,"- ",G190/G192*100)</f>
        <v>97.451580020387368</v>
      </c>
      <c r="H194" s="387">
        <f t="shared" si="66"/>
        <v>63.046647230320694</v>
      </c>
      <c r="I194" s="387">
        <f t="shared" si="66"/>
        <v>70.181219110378919</v>
      </c>
      <c r="J194" s="387">
        <f t="shared" si="66"/>
        <v>90.556900726392257</v>
      </c>
      <c r="K194" s="387">
        <f t="shared" si="66"/>
        <v>70.212765957446805</v>
      </c>
      <c r="L194" s="387">
        <f t="shared" si="66"/>
        <v>70.533642691415309</v>
      </c>
      <c r="M194" s="387">
        <f t="shared" si="66"/>
        <v>97.106109324758833</v>
      </c>
      <c r="N194" s="387">
        <f t="shared" si="66"/>
        <v>101.47492625368733</v>
      </c>
      <c r="O194" s="387">
        <f t="shared" si="66"/>
        <v>121.49122807017542</v>
      </c>
      <c r="P194" s="387">
        <f t="shared" si="66"/>
        <v>76.728723404255319</v>
      </c>
      <c r="Q194" s="387">
        <f t="shared" si="66"/>
        <v>42.073170731707314</v>
      </c>
      <c r="R194" s="387">
        <f t="shared" si="66"/>
        <v>94.563662374821178</v>
      </c>
      <c r="S194" s="387">
        <f t="shared" si="66"/>
        <v>59.009009009009006</v>
      </c>
      <c r="T194" s="387">
        <f t="shared" si="66"/>
        <v>64.684684684684697</v>
      </c>
      <c r="U194" s="387">
        <f t="shared" si="66"/>
        <v>110.96208408563322</v>
      </c>
      <c r="V194" s="387">
        <f t="shared" si="66"/>
        <v>123.9193083573487</v>
      </c>
      <c r="W194" s="387">
        <f t="shared" si="66"/>
        <v>116.99604743083003</v>
      </c>
      <c r="X194" s="387">
        <f t="shared" si="66"/>
        <v>161.17086662569147</v>
      </c>
      <c r="Y194" s="388">
        <f t="shared" si="66"/>
        <v>107.44231749035593</v>
      </c>
    </row>
    <row r="195" spans="2:25" ht="13.5" customHeight="1" x14ac:dyDescent="0.2">
      <c r="B195" s="33"/>
      <c r="C195" s="9"/>
      <c r="D195" s="742"/>
      <c r="E195" s="308" t="s">
        <v>254</v>
      </c>
      <c r="F195" s="389">
        <f>IF(F193=0,"- ",F191/F193*100)</f>
        <v>110.97288676236046</v>
      </c>
      <c r="G195" s="389">
        <f t="shared" si="66"/>
        <v>103.62361192285215</v>
      </c>
      <c r="H195" s="389">
        <f t="shared" si="66"/>
        <v>64.341387373343721</v>
      </c>
      <c r="I195" s="389">
        <f t="shared" si="66"/>
        <v>99.480628860190905</v>
      </c>
      <c r="J195" s="389">
        <f t="shared" si="66"/>
        <v>136.12817089452602</v>
      </c>
      <c r="K195" s="389">
        <f t="shared" si="66"/>
        <v>86.075949367088612</v>
      </c>
      <c r="L195" s="389">
        <f t="shared" si="66"/>
        <v>83.197947840957681</v>
      </c>
      <c r="M195" s="389">
        <f t="shared" si="66"/>
        <v>99.86468200270636</v>
      </c>
      <c r="N195" s="389">
        <f t="shared" si="66"/>
        <v>100.77864293659621</v>
      </c>
      <c r="O195" s="389">
        <f t="shared" si="66"/>
        <v>139.568345323741</v>
      </c>
      <c r="P195" s="389">
        <f t="shared" si="66"/>
        <v>129.38697318007664</v>
      </c>
      <c r="Q195" s="389">
        <f t="shared" si="66"/>
        <v>71.214953271028037</v>
      </c>
      <c r="R195" s="389">
        <f t="shared" si="66"/>
        <v>138.50862548692265</v>
      </c>
      <c r="S195" s="389">
        <f t="shared" si="66"/>
        <v>82.874828060522702</v>
      </c>
      <c r="T195" s="389">
        <f t="shared" si="66"/>
        <v>61.780929866036246</v>
      </c>
      <c r="U195" s="389">
        <f t="shared" si="66"/>
        <v>146.50147824862734</v>
      </c>
      <c r="V195" s="389">
        <f t="shared" si="66"/>
        <v>140.96228868660597</v>
      </c>
      <c r="W195" s="389">
        <f t="shared" si="66"/>
        <v>232.61977573904181</v>
      </c>
      <c r="X195" s="389">
        <f t="shared" si="66"/>
        <v>122.57563368765332</v>
      </c>
      <c r="Y195" s="390">
        <f t="shared" si="66"/>
        <v>119.92987785174174</v>
      </c>
    </row>
    <row r="196" spans="2:25" ht="13.5" customHeight="1" x14ac:dyDescent="0.2">
      <c r="B196" s="33"/>
      <c r="C196" s="9"/>
      <c r="D196" s="744" t="s">
        <v>414</v>
      </c>
      <c r="E196" s="20" t="s">
        <v>253</v>
      </c>
      <c r="F196" s="560">
        <v>1501194</v>
      </c>
      <c r="G196" s="560">
        <v>603426</v>
      </c>
      <c r="H196" s="560">
        <v>1316933</v>
      </c>
      <c r="I196" s="560">
        <v>474471</v>
      </c>
      <c r="J196" s="560">
        <v>271926</v>
      </c>
      <c r="K196" s="560">
        <v>193457</v>
      </c>
      <c r="L196" s="560">
        <v>390081</v>
      </c>
      <c r="M196" s="560">
        <v>6098</v>
      </c>
      <c r="N196" s="560">
        <v>76864</v>
      </c>
      <c r="O196" s="560">
        <v>51935</v>
      </c>
      <c r="P196" s="560">
        <v>11864</v>
      </c>
      <c r="Q196" s="560">
        <v>16141</v>
      </c>
      <c r="R196" s="560">
        <v>36921</v>
      </c>
      <c r="S196" s="560">
        <v>18441</v>
      </c>
      <c r="T196" s="560">
        <v>17440</v>
      </c>
      <c r="U196" s="560">
        <v>149402</v>
      </c>
      <c r="V196" s="560">
        <v>23210</v>
      </c>
      <c r="W196" s="560">
        <v>112283</v>
      </c>
      <c r="X196" s="560">
        <v>285067</v>
      </c>
      <c r="Y196" s="561">
        <v>5557154</v>
      </c>
    </row>
    <row r="197" spans="2:25" ht="13.5" customHeight="1" x14ac:dyDescent="0.2">
      <c r="B197" s="33"/>
      <c r="C197" s="9"/>
      <c r="D197" s="744"/>
      <c r="E197" s="20" t="s">
        <v>254</v>
      </c>
      <c r="F197" s="560">
        <v>2002114</v>
      </c>
      <c r="G197" s="560">
        <v>793781</v>
      </c>
      <c r="H197" s="560">
        <v>1546765</v>
      </c>
      <c r="I197" s="560">
        <v>664931</v>
      </c>
      <c r="J197" s="560">
        <v>409074</v>
      </c>
      <c r="K197" s="560">
        <v>254517</v>
      </c>
      <c r="L197" s="560">
        <v>518956</v>
      </c>
      <c r="M197" s="560">
        <v>8732</v>
      </c>
      <c r="N197" s="560">
        <v>110020</v>
      </c>
      <c r="O197" s="560">
        <v>81513</v>
      </c>
      <c r="P197" s="560">
        <v>41736</v>
      </c>
      <c r="Q197" s="560">
        <v>25184</v>
      </c>
      <c r="R197" s="560">
        <v>63778</v>
      </c>
      <c r="S197" s="560">
        <v>29264</v>
      </c>
      <c r="T197" s="560">
        <v>25751</v>
      </c>
      <c r="U197" s="560">
        <v>231787</v>
      </c>
      <c r="V197" s="560">
        <v>39337</v>
      </c>
      <c r="W197" s="560">
        <v>278692</v>
      </c>
      <c r="X197" s="560">
        <v>410124</v>
      </c>
      <c r="Y197" s="561">
        <v>7536056</v>
      </c>
    </row>
    <row r="198" spans="2:25" ht="13.5" customHeight="1" x14ac:dyDescent="0.2">
      <c r="B198" s="33"/>
      <c r="C198" s="9"/>
      <c r="D198" s="738" t="s">
        <v>420</v>
      </c>
      <c r="E198" s="20" t="s">
        <v>253</v>
      </c>
      <c r="F198" s="387">
        <f>IF(F196=0,"- ",F190/F196*100)</f>
        <v>0.33653212043213604</v>
      </c>
      <c r="G198" s="387">
        <f t="shared" ref="G198:Y198" si="67">IF(G196=0,"- ",G190/G196*100)</f>
        <v>0.15842870542535456</v>
      </c>
      <c r="H198" s="387">
        <f t="shared" si="67"/>
        <v>6.5682916291109728E-2</v>
      </c>
      <c r="I198" s="387">
        <f t="shared" si="67"/>
        <v>0.17956840354837283</v>
      </c>
      <c r="J198" s="387">
        <f t="shared" si="67"/>
        <v>0.27507483653641063</v>
      </c>
      <c r="K198" s="387">
        <f t="shared" si="67"/>
        <v>0.15352248820151249</v>
      </c>
      <c r="L198" s="387">
        <f t="shared" si="67"/>
        <v>0.1558650639226212</v>
      </c>
      <c r="M198" s="387">
        <f t="shared" si="67"/>
        <v>4.9524434240734667</v>
      </c>
      <c r="N198" s="387">
        <f t="shared" si="67"/>
        <v>0.44754371357202333</v>
      </c>
      <c r="O198" s="387">
        <f t="shared" si="67"/>
        <v>1.0667180129007412</v>
      </c>
      <c r="P198" s="387">
        <f t="shared" si="67"/>
        <v>9.7269049224544837</v>
      </c>
      <c r="Q198" s="387">
        <f t="shared" si="67"/>
        <v>0.8549656155132892</v>
      </c>
      <c r="R198" s="387">
        <f t="shared" si="67"/>
        <v>1.7903090382167328</v>
      </c>
      <c r="S198" s="387">
        <f t="shared" si="67"/>
        <v>2.841494495960089</v>
      </c>
      <c r="T198" s="387">
        <f t="shared" si="67"/>
        <v>2.0584862385321099</v>
      </c>
      <c r="U198" s="387">
        <f t="shared" si="67"/>
        <v>2.8794795250398257</v>
      </c>
      <c r="V198" s="387">
        <f t="shared" si="67"/>
        <v>1.8526497199482981</v>
      </c>
      <c r="W198" s="387">
        <f t="shared" si="67"/>
        <v>0.79085881210868969</v>
      </c>
      <c r="X198" s="387">
        <f t="shared" si="67"/>
        <v>3.6794858752503794</v>
      </c>
      <c r="Y198" s="388">
        <f t="shared" si="67"/>
        <v>0.53126114554320425</v>
      </c>
    </row>
    <row r="199" spans="2:25" ht="13.5" customHeight="1" thickBot="1" x14ac:dyDescent="0.25">
      <c r="B199" s="39"/>
      <c r="C199" s="32"/>
      <c r="D199" s="739"/>
      <c r="E199" s="25" t="s">
        <v>254</v>
      </c>
      <c r="F199" s="391">
        <f>IF(F197=0,"- ",F191/F197*100)</f>
        <v>0.52129898697077193</v>
      </c>
      <c r="G199" s="391">
        <f t="shared" ref="G199:Y199" si="68">IF(G197=0,"- ",G191/G197*100)</f>
        <v>0.22336135533604357</v>
      </c>
      <c r="H199" s="391">
        <f t="shared" si="68"/>
        <v>0.10673890345333649</v>
      </c>
      <c r="I199" s="391">
        <f t="shared" si="68"/>
        <v>1.0658248750622246</v>
      </c>
      <c r="J199" s="391">
        <f t="shared" si="68"/>
        <v>1.2462292885883728</v>
      </c>
      <c r="K199" s="391">
        <f t="shared" si="68"/>
        <v>0.42747635717849891</v>
      </c>
      <c r="L199" s="391">
        <f t="shared" si="68"/>
        <v>0.37498362096208537</v>
      </c>
      <c r="M199" s="391">
        <f t="shared" si="68"/>
        <v>8.4516720109940451</v>
      </c>
      <c r="N199" s="391">
        <f t="shared" si="68"/>
        <v>0.8234866387929467</v>
      </c>
      <c r="O199" s="391">
        <f t="shared" si="68"/>
        <v>2.3799884680971135</v>
      </c>
      <c r="P199" s="391">
        <f t="shared" si="68"/>
        <v>8.0913360168679329</v>
      </c>
      <c r="Q199" s="391">
        <f t="shared" si="68"/>
        <v>1.5128653113087676</v>
      </c>
      <c r="R199" s="391">
        <f t="shared" si="68"/>
        <v>3.9025996425099567</v>
      </c>
      <c r="S199" s="391">
        <f t="shared" si="68"/>
        <v>4.1176872607982498</v>
      </c>
      <c r="T199" s="391">
        <f t="shared" si="68"/>
        <v>3.0445419595355521</v>
      </c>
      <c r="U199" s="391">
        <f t="shared" si="68"/>
        <v>4.4894666223731265</v>
      </c>
      <c r="V199" s="391">
        <f t="shared" si="68"/>
        <v>2.7556753184025218</v>
      </c>
      <c r="W199" s="391">
        <f t="shared" si="68"/>
        <v>2.4564752486616048</v>
      </c>
      <c r="X199" s="391">
        <f t="shared" si="68"/>
        <v>3.6552359774117096</v>
      </c>
      <c r="Y199" s="392">
        <f t="shared" si="68"/>
        <v>0.98495817971628663</v>
      </c>
    </row>
    <row r="200" spans="2:25" ht="13.5" customHeight="1" x14ac:dyDescent="0.2">
      <c r="F200" s="87"/>
    </row>
  </sheetData>
  <mergeCells count="129">
    <mergeCell ref="W3:W4"/>
    <mergeCell ref="X3:X4"/>
    <mergeCell ref="Y3:Y4"/>
    <mergeCell ref="B5:D6"/>
    <mergeCell ref="D7:D8"/>
    <mergeCell ref="Q3:T3"/>
    <mergeCell ref="U3:V3"/>
    <mergeCell ref="D9:D10"/>
    <mergeCell ref="B3:B4"/>
    <mergeCell ref="C3:D4"/>
    <mergeCell ref="E3:E4"/>
    <mergeCell ref="F3:P3"/>
    <mergeCell ref="B15:B16"/>
    <mergeCell ref="C15:D16"/>
    <mergeCell ref="D17:D18"/>
    <mergeCell ref="D19:D20"/>
    <mergeCell ref="B25:B26"/>
    <mergeCell ref="C25:D26"/>
    <mergeCell ref="D27:D28"/>
    <mergeCell ref="D29:D30"/>
    <mergeCell ref="B35:B36"/>
    <mergeCell ref="C35:D36"/>
    <mergeCell ref="D33:D34"/>
    <mergeCell ref="X98:X99"/>
    <mergeCell ref="Y98:Y99"/>
    <mergeCell ref="D63:D64"/>
    <mergeCell ref="D71:D72"/>
    <mergeCell ref="D73:D74"/>
    <mergeCell ref="B45:B46"/>
    <mergeCell ref="C45:D46"/>
    <mergeCell ref="D47:D48"/>
    <mergeCell ref="D49:D50"/>
    <mergeCell ref="B55:B56"/>
    <mergeCell ref="C55:D56"/>
    <mergeCell ref="B65:D66"/>
    <mergeCell ref="D67:D68"/>
    <mergeCell ref="D69:D70"/>
    <mergeCell ref="Q98:T98"/>
    <mergeCell ref="U98:V98"/>
    <mergeCell ref="E98:E99"/>
    <mergeCell ref="F98:P98"/>
    <mergeCell ref="B75:B76"/>
    <mergeCell ref="C75:D76"/>
    <mergeCell ref="D77:D78"/>
    <mergeCell ref="D79:D80"/>
    <mergeCell ref="B85:B86"/>
    <mergeCell ref="C85:D86"/>
    <mergeCell ref="W98:W99"/>
    <mergeCell ref="B140:B141"/>
    <mergeCell ref="C140:D141"/>
    <mergeCell ref="D142:D143"/>
    <mergeCell ref="D144:D145"/>
    <mergeCell ref="B150:B151"/>
    <mergeCell ref="C150:D151"/>
    <mergeCell ref="D134:D135"/>
    <mergeCell ref="B110:B111"/>
    <mergeCell ref="C110:D111"/>
    <mergeCell ref="D112:D113"/>
    <mergeCell ref="D114:D115"/>
    <mergeCell ref="B120:B121"/>
    <mergeCell ref="C120:D121"/>
    <mergeCell ref="D122:D123"/>
    <mergeCell ref="D124:D125"/>
    <mergeCell ref="B130:B131"/>
    <mergeCell ref="C130:D131"/>
    <mergeCell ref="D132:D133"/>
    <mergeCell ref="D108:D109"/>
    <mergeCell ref="D116:D117"/>
    <mergeCell ref="D118:D119"/>
    <mergeCell ref="D126:D127"/>
    <mergeCell ref="D128:D129"/>
    <mergeCell ref="B190:B191"/>
    <mergeCell ref="C190:D191"/>
    <mergeCell ref="B192:C193"/>
    <mergeCell ref="D192:D193"/>
    <mergeCell ref="D194:D195"/>
    <mergeCell ref="D184:D185"/>
    <mergeCell ref="D152:D153"/>
    <mergeCell ref="D154:D155"/>
    <mergeCell ref="B160:D161"/>
    <mergeCell ref="D162:D163"/>
    <mergeCell ref="D164:D165"/>
    <mergeCell ref="B170:B171"/>
    <mergeCell ref="C170:D171"/>
    <mergeCell ref="D172:D173"/>
    <mergeCell ref="D174:D175"/>
    <mergeCell ref="B180:B181"/>
    <mergeCell ref="C180:D181"/>
    <mergeCell ref="D182:D183"/>
    <mergeCell ref="D158:D159"/>
    <mergeCell ref="D166:D167"/>
    <mergeCell ref="D168:D169"/>
    <mergeCell ref="D41:D42"/>
    <mergeCell ref="D43:D44"/>
    <mergeCell ref="D51:D52"/>
    <mergeCell ref="D53:D54"/>
    <mergeCell ref="D61:D62"/>
    <mergeCell ref="D11:D12"/>
    <mergeCell ref="D13:D14"/>
    <mergeCell ref="D21:D22"/>
    <mergeCell ref="D23:D24"/>
    <mergeCell ref="D31:D32"/>
    <mergeCell ref="D57:D58"/>
    <mergeCell ref="D59:D60"/>
    <mergeCell ref="D39:D40"/>
    <mergeCell ref="D37:D38"/>
    <mergeCell ref="D81:D82"/>
    <mergeCell ref="D83:D84"/>
    <mergeCell ref="D91:D92"/>
    <mergeCell ref="D93:D94"/>
    <mergeCell ref="D106:D107"/>
    <mergeCell ref="D89:D90"/>
    <mergeCell ref="D87:D88"/>
    <mergeCell ref="B100:D101"/>
    <mergeCell ref="D102:D103"/>
    <mergeCell ref="D104:D105"/>
    <mergeCell ref="B98:B99"/>
    <mergeCell ref="C98:D99"/>
    <mergeCell ref="D198:D199"/>
    <mergeCell ref="D176:D177"/>
    <mergeCell ref="D178:D179"/>
    <mergeCell ref="D186:D187"/>
    <mergeCell ref="D188:D189"/>
    <mergeCell ref="D196:D197"/>
    <mergeCell ref="D136:D137"/>
    <mergeCell ref="D138:D139"/>
    <mergeCell ref="D146:D147"/>
    <mergeCell ref="D148:D149"/>
    <mergeCell ref="D156:D157"/>
  </mergeCells>
  <phoneticPr fontId="6"/>
  <pageMargins left="0.59" right="0.39370078740157483" top="0.6" bottom="0.41" header="0.51181102362204722" footer="0.26"/>
  <pageSetup paperSize="9" scale="37" firstPageNumber="30" orientation="landscape" useFirstPageNumber="1" r:id="rId1"/>
  <headerFooter alignWithMargins="0">
    <oddFooter>&amp;C&amp;P</oddFooter>
  </headerFooter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表紙</vt:lpstr>
      <vt:lpstr>表紙裏</vt:lpstr>
      <vt:lpstr>1頁</vt:lpstr>
      <vt:lpstr>2頁</vt:lpstr>
      <vt:lpstr>3～4頁</vt:lpstr>
      <vt:lpstr>5頁</vt:lpstr>
      <vt:lpstr>6～28頁</vt:lpstr>
      <vt:lpstr>29　頁</vt:lpstr>
      <vt:lpstr>30～31頁</vt:lpstr>
      <vt:lpstr>32頁</vt:lpstr>
      <vt:lpstr>33頁</vt:lpstr>
      <vt:lpstr>34～40頁</vt:lpstr>
      <vt:lpstr>41～47頁</vt:lpstr>
      <vt:lpstr>'1頁'!Print_Area</vt:lpstr>
      <vt:lpstr>'29　頁'!Print_Area</vt:lpstr>
      <vt:lpstr>'2頁'!Print_Area</vt:lpstr>
      <vt:lpstr>'3～4頁'!Print_Area</vt:lpstr>
      <vt:lpstr>'30～31頁'!Print_Area</vt:lpstr>
      <vt:lpstr>'32頁'!Print_Area</vt:lpstr>
      <vt:lpstr>'33頁'!Print_Area</vt:lpstr>
      <vt:lpstr>'34～40頁'!Print_Area</vt:lpstr>
      <vt:lpstr>'41～47頁'!Print_Area</vt:lpstr>
      <vt:lpstr>'5頁'!Print_Area</vt:lpstr>
      <vt:lpstr>'6～28頁'!Print_Area</vt:lpstr>
      <vt:lpstr>表紙!Print_Area</vt:lpstr>
      <vt:lpstr>表紙裏!Print_Area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中畑＿颯</cp:lastModifiedBy>
  <cp:lastPrinted>2022-09-01T01:32:47Z</cp:lastPrinted>
  <dcterms:created xsi:type="dcterms:W3CDTF">2007-07-06T06:25:43Z</dcterms:created>
  <dcterms:modified xsi:type="dcterms:W3CDTF">2023-01-19T01:12:50Z</dcterms:modified>
</cp:coreProperties>
</file>