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01_観光入込客数調査\⑮R4\第２四半期\03_作業用\"/>
    </mc:Choice>
  </mc:AlternateContent>
  <bookViews>
    <workbookView xWindow="0" yWindow="0" windowWidth="28800" windowHeight="12370" tabRatio="844"/>
  </bookViews>
  <sheets>
    <sheet name="上期　表紙" sheetId="18" r:id="rId1"/>
    <sheet name="上期 表紙裏" sheetId="23" r:id="rId2"/>
    <sheet name="上期　1頁" sheetId="19" r:id="rId3"/>
    <sheet name="上期　2-24頁" sheetId="20" r:id="rId4"/>
    <sheet name="上期　25頁" sheetId="24" r:id="rId5"/>
    <sheet name="上期　26-32頁" sheetId="25" r:id="rId6"/>
  </sheets>
  <definedNames>
    <definedName name="_xlnm.Print_Area" localSheetId="2">'上期　1頁'!$A$1:$Q$45</definedName>
    <definedName name="_xlnm.Print_Area" localSheetId="3">'上期　2-24頁'!$A$1:$S$1311</definedName>
    <definedName name="_xlnm.Print_Area" localSheetId="4">'上期　25頁'!$B$1:$Y$46</definedName>
    <definedName name="_xlnm.Print_Area" localSheetId="5">'上期　26-32頁'!$A$1:$Z$433</definedName>
    <definedName name="_xlnm.Print_Area" localSheetId="0">'上期　表紙'!$A$1:$L$48</definedName>
    <definedName name="_xlnm.Print_Area" localSheetId="1">'上期 表紙裏'!$A$1:$I$25</definedName>
  </definedNames>
  <calcPr calcId="162913"/>
</workbook>
</file>

<file path=xl/calcChain.xml><?xml version="1.0" encoding="utf-8"?>
<calcChain xmlns="http://schemas.openxmlformats.org/spreadsheetml/2006/main">
  <c r="Q33" i="20" l="1"/>
  <c r="Q31" i="20"/>
  <c r="Q32" i="20"/>
  <c r="Y217" i="25" l="1"/>
  <c r="E58" i="25"/>
  <c r="X58" i="25" l="1"/>
  <c r="Y44" i="24" l="1"/>
  <c r="Y43" i="24"/>
  <c r="Y13" i="24"/>
  <c r="F7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F8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R1231" i="20" l="1"/>
  <c r="R1232" i="20"/>
  <c r="R1233" i="20"/>
  <c r="R1234" i="20"/>
  <c r="R1235" i="20"/>
  <c r="R1236" i="20"/>
  <c r="R1174" i="20"/>
  <c r="R1168" i="20" s="1"/>
  <c r="R1175" i="20"/>
  <c r="R1169" i="20" s="1"/>
  <c r="R1176" i="20"/>
  <c r="R1177" i="20"/>
  <c r="R1178" i="20"/>
  <c r="R1179" i="20"/>
  <c r="R1170" i="20"/>
  <c r="R1171" i="20"/>
  <c r="R1042" i="20"/>
  <c r="R1036" i="20" s="1"/>
  <c r="R1043" i="20"/>
  <c r="R1044" i="20"/>
  <c r="R1045" i="20"/>
  <c r="R1046" i="20"/>
  <c r="R1040" i="20" s="1"/>
  <c r="R1047" i="20"/>
  <c r="R1041" i="20" s="1"/>
  <c r="R1037" i="20"/>
  <c r="R1038" i="20"/>
  <c r="R1039" i="20"/>
  <c r="R916" i="20"/>
  <c r="R907" i="20" s="1"/>
  <c r="R917" i="20"/>
  <c r="R908" i="20" s="1"/>
  <c r="R918" i="20"/>
  <c r="R919" i="20"/>
  <c r="R910" i="20" s="1"/>
  <c r="R920" i="20"/>
  <c r="R911" i="20" s="1"/>
  <c r="R921" i="20"/>
  <c r="R912" i="20" s="1"/>
  <c r="R909" i="20"/>
  <c r="R838" i="20"/>
  <c r="R839" i="20"/>
  <c r="R840" i="20"/>
  <c r="R841" i="20"/>
  <c r="R625" i="20" s="1"/>
  <c r="R842" i="20"/>
  <c r="R843" i="20"/>
  <c r="R781" i="20"/>
  <c r="R782" i="20"/>
  <c r="R783" i="20"/>
  <c r="R784" i="20"/>
  <c r="R785" i="20"/>
  <c r="R786" i="20"/>
  <c r="R631" i="20"/>
  <c r="R622" i="20" s="1"/>
  <c r="R632" i="20"/>
  <c r="R623" i="20" s="1"/>
  <c r="R633" i="20"/>
  <c r="R634" i="20"/>
  <c r="R635" i="20"/>
  <c r="R626" i="20" s="1"/>
  <c r="R636" i="20"/>
  <c r="R624" i="20"/>
  <c r="R574" i="20"/>
  <c r="R575" i="20"/>
  <c r="R576" i="20"/>
  <c r="R577" i="20"/>
  <c r="R493" i="20" s="1"/>
  <c r="R578" i="20"/>
  <c r="R579" i="20"/>
  <c r="R496" i="20"/>
  <c r="R490" i="20" s="1"/>
  <c r="R497" i="20"/>
  <c r="R498" i="20"/>
  <c r="R499" i="20"/>
  <c r="R500" i="20"/>
  <c r="R501" i="20"/>
  <c r="R491" i="20"/>
  <c r="R492" i="20"/>
  <c r="R439" i="20"/>
  <c r="R440" i="20"/>
  <c r="R441" i="20"/>
  <c r="R442" i="20"/>
  <c r="R443" i="20"/>
  <c r="R444" i="20"/>
  <c r="R364" i="20"/>
  <c r="R365" i="20"/>
  <c r="R366" i="20"/>
  <c r="R367" i="20"/>
  <c r="R368" i="20"/>
  <c r="R369" i="20"/>
  <c r="R232" i="20"/>
  <c r="R233" i="20"/>
  <c r="R234" i="20"/>
  <c r="R235" i="20"/>
  <c r="R236" i="20"/>
  <c r="R237" i="20"/>
  <c r="R175" i="20"/>
  <c r="R176" i="20"/>
  <c r="R177" i="20"/>
  <c r="R178" i="20"/>
  <c r="R179" i="20"/>
  <c r="R180" i="20"/>
  <c r="R16" i="20"/>
  <c r="R17" i="20"/>
  <c r="R11" i="20" s="1"/>
  <c r="R18" i="20"/>
  <c r="R12" i="20" s="1"/>
  <c r="R19" i="20"/>
  <c r="R20" i="20"/>
  <c r="R14" i="20" s="1"/>
  <c r="R21" i="20"/>
  <c r="R10" i="20" l="1"/>
  <c r="R1173" i="20"/>
  <c r="R1172" i="20"/>
  <c r="R6" i="20"/>
  <c r="R627" i="20"/>
  <c r="R495" i="20"/>
  <c r="R494" i="20"/>
  <c r="R4" i="20"/>
  <c r="R5" i="20"/>
  <c r="R13" i="20"/>
  <c r="R7" i="20" s="1"/>
  <c r="R15" i="20"/>
  <c r="R8" i="20" l="1"/>
  <c r="R9" i="20"/>
  <c r="L8" i="25" l="1"/>
  <c r="K39" i="24"/>
  <c r="Y3" i="25"/>
  <c r="Y68" i="25" s="1"/>
  <c r="Y133" i="25" s="1"/>
  <c r="D7" i="24"/>
  <c r="D43" i="24" s="1"/>
  <c r="Z433" i="25"/>
  <c r="Z432" i="25"/>
  <c r="Z431" i="25"/>
  <c r="Z430" i="25"/>
  <c r="Z429" i="25"/>
  <c r="Z428" i="25"/>
  <c r="Z427" i="25"/>
  <c r="Z426" i="25"/>
  <c r="Z425" i="25"/>
  <c r="Z424" i="25"/>
  <c r="Z423" i="25"/>
  <c r="Y423" i="25"/>
  <c r="X423" i="25"/>
  <c r="W423" i="25"/>
  <c r="V423" i="25"/>
  <c r="U423" i="25"/>
  <c r="T423" i="25"/>
  <c r="S423" i="25"/>
  <c r="R423" i="25"/>
  <c r="Q423" i="25"/>
  <c r="P423" i="25"/>
  <c r="O423" i="25"/>
  <c r="N423" i="25"/>
  <c r="M423" i="25"/>
  <c r="L423" i="25"/>
  <c r="K423" i="25"/>
  <c r="J423" i="25"/>
  <c r="I423" i="25"/>
  <c r="H423" i="25"/>
  <c r="G423" i="25"/>
  <c r="F423" i="25"/>
  <c r="E423" i="25"/>
  <c r="Y422" i="25"/>
  <c r="Z422" i="25" s="1"/>
  <c r="X422" i="25"/>
  <c r="W422" i="25"/>
  <c r="V422" i="25"/>
  <c r="U422" i="25"/>
  <c r="T422" i="25"/>
  <c r="S422" i="25"/>
  <c r="R422" i="25"/>
  <c r="Q422" i="25"/>
  <c r="P422" i="25"/>
  <c r="O422" i="25"/>
  <c r="N422" i="25"/>
  <c r="M422" i="25"/>
  <c r="L422" i="25"/>
  <c r="K422" i="25"/>
  <c r="J422" i="25"/>
  <c r="I422" i="25"/>
  <c r="H422" i="25"/>
  <c r="G422" i="25"/>
  <c r="F422" i="25"/>
  <c r="E422" i="25"/>
  <c r="Z421" i="25"/>
  <c r="Z420" i="25"/>
  <c r="Z419" i="25"/>
  <c r="Z418" i="25"/>
  <c r="Z417" i="25"/>
  <c r="Z416" i="25"/>
  <c r="Z415" i="25"/>
  <c r="Z414" i="25"/>
  <c r="Z413" i="25"/>
  <c r="Z412" i="25"/>
  <c r="Z411" i="25"/>
  <c r="Z410" i="25"/>
  <c r="Z409" i="25"/>
  <c r="Z408" i="25"/>
  <c r="Z407" i="25"/>
  <c r="Z406" i="25"/>
  <c r="Z405" i="25"/>
  <c r="Y405" i="25"/>
  <c r="X405" i="25"/>
  <c r="X403" i="25" s="1"/>
  <c r="Z403" i="25" s="1"/>
  <c r="W405" i="25"/>
  <c r="W403" i="25" s="1"/>
  <c r="X42" i="24" s="1"/>
  <c r="X46" i="24" s="1"/>
  <c r="V405" i="25"/>
  <c r="V403" i="25" s="1"/>
  <c r="W42" i="24" s="1"/>
  <c r="W46" i="24" s="1"/>
  <c r="U405" i="25"/>
  <c r="T405" i="25"/>
  <c r="S405" i="25"/>
  <c r="R405" i="25"/>
  <c r="Q405" i="25"/>
  <c r="P405" i="25"/>
  <c r="P403" i="25" s="1"/>
  <c r="Q42" i="24" s="1"/>
  <c r="Q46" i="24" s="1"/>
  <c r="O405" i="25"/>
  <c r="O403" i="25" s="1"/>
  <c r="P42" i="24" s="1"/>
  <c r="P46" i="24" s="1"/>
  <c r="N405" i="25"/>
  <c r="N403" i="25" s="1"/>
  <c r="O42" i="24" s="1"/>
  <c r="O46" i="24" s="1"/>
  <c r="M405" i="25"/>
  <c r="L405" i="25"/>
  <c r="K405" i="25"/>
  <c r="J405" i="25"/>
  <c r="I405" i="25"/>
  <c r="H405" i="25"/>
  <c r="H403" i="25" s="1"/>
  <c r="I42" i="24" s="1"/>
  <c r="I46" i="24" s="1"/>
  <c r="G405" i="25"/>
  <c r="G403" i="25" s="1"/>
  <c r="H42" i="24" s="1"/>
  <c r="H46" i="24" s="1"/>
  <c r="F405" i="25"/>
  <c r="F403" i="25" s="1"/>
  <c r="G42" i="24" s="1"/>
  <c r="G46" i="24" s="1"/>
  <c r="E405" i="25"/>
  <c r="Y404" i="25"/>
  <c r="Z404" i="25" s="1"/>
  <c r="X404" i="25"/>
  <c r="W404" i="25"/>
  <c r="V404" i="25"/>
  <c r="V402" i="25" s="1"/>
  <c r="W41" i="24" s="1"/>
  <c r="W45" i="24" s="1"/>
  <c r="U404" i="25"/>
  <c r="U402" i="25" s="1"/>
  <c r="V41" i="24" s="1"/>
  <c r="V45" i="24" s="1"/>
  <c r="T404" i="25"/>
  <c r="T402" i="25" s="1"/>
  <c r="U41" i="24" s="1"/>
  <c r="U45" i="24" s="1"/>
  <c r="S404" i="25"/>
  <c r="R404" i="25"/>
  <c r="Q404" i="25"/>
  <c r="P404" i="25"/>
  <c r="O404" i="25"/>
  <c r="N404" i="25"/>
  <c r="N402" i="25" s="1"/>
  <c r="O41" i="24" s="1"/>
  <c r="O45" i="24" s="1"/>
  <c r="M404" i="25"/>
  <c r="M402" i="25" s="1"/>
  <c r="N41" i="24" s="1"/>
  <c r="N45" i="24" s="1"/>
  <c r="L404" i="25"/>
  <c r="L402" i="25" s="1"/>
  <c r="M41" i="24" s="1"/>
  <c r="M45" i="24" s="1"/>
  <c r="K404" i="25"/>
  <c r="J404" i="25"/>
  <c r="I404" i="25"/>
  <c r="H404" i="25"/>
  <c r="G404" i="25"/>
  <c r="F404" i="25"/>
  <c r="F402" i="25" s="1"/>
  <c r="G41" i="24" s="1"/>
  <c r="G45" i="24" s="1"/>
  <c r="E404" i="25"/>
  <c r="E402" i="25" s="1"/>
  <c r="F41" i="24" s="1"/>
  <c r="F45" i="24" s="1"/>
  <c r="Y403" i="25"/>
  <c r="U403" i="25"/>
  <c r="V42" i="24" s="1"/>
  <c r="T403" i="25"/>
  <c r="U42" i="24" s="1"/>
  <c r="U46" i="24" s="1"/>
  <c r="S403" i="25"/>
  <c r="T42" i="24" s="1"/>
  <c r="T46" i="24" s="1"/>
  <c r="R403" i="25"/>
  <c r="S42" i="24" s="1"/>
  <c r="S46" i="24" s="1"/>
  <c r="Q403" i="25"/>
  <c r="R42" i="24" s="1"/>
  <c r="R46" i="24" s="1"/>
  <c r="M403" i="25"/>
  <c r="N42" i="24" s="1"/>
  <c r="N46" i="24" s="1"/>
  <c r="L403" i="25"/>
  <c r="M42" i="24" s="1"/>
  <c r="M46" i="24" s="1"/>
  <c r="K403" i="25"/>
  <c r="L42" i="24" s="1"/>
  <c r="L46" i="24" s="1"/>
  <c r="J403" i="25"/>
  <c r="K42" i="24" s="1"/>
  <c r="K46" i="24" s="1"/>
  <c r="I403" i="25"/>
  <c r="J42" i="24" s="1"/>
  <c r="J46" i="24" s="1"/>
  <c r="E403" i="25"/>
  <c r="F42" i="24" s="1"/>
  <c r="F46" i="24" s="1"/>
  <c r="Y402" i="25"/>
  <c r="X402" i="25"/>
  <c r="Z402" i="25" s="1"/>
  <c r="W402" i="25"/>
  <c r="X41" i="24" s="1"/>
  <c r="X45" i="24" s="1"/>
  <c r="S402" i="25"/>
  <c r="T41" i="24" s="1"/>
  <c r="T45" i="24" s="1"/>
  <c r="R402" i="25"/>
  <c r="S41" i="24" s="1"/>
  <c r="S45" i="24" s="1"/>
  <c r="Q402" i="25"/>
  <c r="R41" i="24" s="1"/>
  <c r="R45" i="24" s="1"/>
  <c r="P402" i="25"/>
  <c r="Q41" i="24" s="1"/>
  <c r="Q45" i="24" s="1"/>
  <c r="O402" i="25"/>
  <c r="P41" i="24" s="1"/>
  <c r="P45" i="24" s="1"/>
  <c r="K402" i="25"/>
  <c r="L41" i="24" s="1"/>
  <c r="L45" i="24" s="1"/>
  <c r="J402" i="25"/>
  <c r="K41" i="24" s="1"/>
  <c r="K45" i="24" s="1"/>
  <c r="I402" i="25"/>
  <c r="J41" i="24" s="1"/>
  <c r="J45" i="24" s="1"/>
  <c r="H402" i="25"/>
  <c r="I41" i="24" s="1"/>
  <c r="I45" i="24" s="1"/>
  <c r="G402" i="25"/>
  <c r="H41" i="24" s="1"/>
  <c r="H45" i="24" s="1"/>
  <c r="Z401" i="25"/>
  <c r="Z400" i="25"/>
  <c r="Z399" i="25"/>
  <c r="Z398" i="25"/>
  <c r="Z397" i="25"/>
  <c r="Z396" i="25"/>
  <c r="Z395" i="25"/>
  <c r="Z394" i="25"/>
  <c r="A391" i="25"/>
  <c r="Z388" i="25"/>
  <c r="Z387" i="25"/>
  <c r="Z386" i="25"/>
  <c r="Z385" i="25"/>
  <c r="Z384" i="25"/>
  <c r="Z383" i="25"/>
  <c r="Z382" i="25"/>
  <c r="Z381" i="25"/>
  <c r="Z380" i="25"/>
  <c r="Z379" i="25"/>
  <c r="Z378" i="25"/>
  <c r="Z377" i="25"/>
  <c r="Z376" i="25"/>
  <c r="Z375" i="25"/>
  <c r="Z374" i="25"/>
  <c r="Z373" i="25"/>
  <c r="Z372" i="25"/>
  <c r="Z371" i="25"/>
  <c r="Z370" i="25"/>
  <c r="Z369" i="25"/>
  <c r="Z368" i="25"/>
  <c r="Z367" i="25"/>
  <c r="Z366" i="25"/>
  <c r="Z365" i="25"/>
  <c r="Z364" i="25"/>
  <c r="Z363" i="25"/>
  <c r="Z362" i="25"/>
  <c r="Z361" i="25"/>
  <c r="Z360" i="25"/>
  <c r="Z359" i="25"/>
  <c r="Y358" i="25"/>
  <c r="X358" i="25"/>
  <c r="X356" i="25" s="1"/>
  <c r="W358" i="25"/>
  <c r="V358" i="25"/>
  <c r="U358" i="25"/>
  <c r="V36" i="24" s="1"/>
  <c r="T358" i="25"/>
  <c r="S358" i="25"/>
  <c r="R358" i="25"/>
  <c r="S36" i="24" s="1"/>
  <c r="Q358" i="25"/>
  <c r="R36" i="24" s="1"/>
  <c r="P358" i="25"/>
  <c r="Q36" i="24" s="1"/>
  <c r="O358" i="25"/>
  <c r="P36" i="24" s="1"/>
  <c r="N358" i="25"/>
  <c r="M358" i="25"/>
  <c r="N36" i="24" s="1"/>
  <c r="L358" i="25"/>
  <c r="K358" i="25"/>
  <c r="J358" i="25"/>
  <c r="I358" i="25"/>
  <c r="J36" i="24" s="1"/>
  <c r="H358" i="25"/>
  <c r="I36" i="24" s="1"/>
  <c r="G358" i="25"/>
  <c r="F358" i="25"/>
  <c r="G36" i="24" s="1"/>
  <c r="E358" i="25"/>
  <c r="F36" i="24" s="1"/>
  <c r="Y357" i="25"/>
  <c r="Z357" i="25" s="1"/>
  <c r="X357" i="25"/>
  <c r="W357" i="25"/>
  <c r="X35" i="24" s="1"/>
  <c r="V357" i="25"/>
  <c r="U357" i="25"/>
  <c r="V35" i="24" s="1"/>
  <c r="T357" i="25"/>
  <c r="U35" i="24" s="1"/>
  <c r="S357" i="25"/>
  <c r="R357" i="25"/>
  <c r="Q357" i="25"/>
  <c r="P357" i="25"/>
  <c r="Q35" i="24" s="1"/>
  <c r="O357" i="25"/>
  <c r="P35" i="24" s="1"/>
  <c r="N357" i="25"/>
  <c r="M357" i="25"/>
  <c r="L357" i="25"/>
  <c r="M35" i="24" s="1"/>
  <c r="K357" i="25"/>
  <c r="J357" i="25"/>
  <c r="K35" i="24" s="1"/>
  <c r="I357" i="25"/>
  <c r="J35" i="24" s="1"/>
  <c r="H357" i="25"/>
  <c r="I35" i="24" s="1"/>
  <c r="G357" i="25"/>
  <c r="H35" i="24" s="1"/>
  <c r="F357" i="25"/>
  <c r="G35" i="24" s="1"/>
  <c r="E357" i="25"/>
  <c r="F35" i="24" s="1"/>
  <c r="Y356" i="25"/>
  <c r="U356" i="25"/>
  <c r="V40" i="24" s="1"/>
  <c r="R356" i="25"/>
  <c r="Q356" i="25"/>
  <c r="O356" i="25"/>
  <c r="M356" i="25"/>
  <c r="I356" i="25"/>
  <c r="J40" i="24" s="1"/>
  <c r="F356" i="25"/>
  <c r="E356" i="25"/>
  <c r="X355" i="25"/>
  <c r="W355" i="25"/>
  <c r="U355" i="25"/>
  <c r="V39" i="24" s="1"/>
  <c r="T355" i="25"/>
  <c r="U39" i="24" s="1"/>
  <c r="P355" i="25"/>
  <c r="O355" i="25"/>
  <c r="P39" i="24" s="1"/>
  <c r="L355" i="25"/>
  <c r="M39" i="24" s="1"/>
  <c r="J355" i="25"/>
  <c r="H355" i="25"/>
  <c r="G355" i="25"/>
  <c r="H39" i="24" s="1"/>
  <c r="F355" i="25"/>
  <c r="G39" i="24" s="1"/>
  <c r="Z354" i="25"/>
  <c r="Z353" i="25"/>
  <c r="Z352" i="25"/>
  <c r="Z351" i="25"/>
  <c r="Z350" i="25"/>
  <c r="Z349" i="25"/>
  <c r="Z348" i="25"/>
  <c r="Z347" i="25"/>
  <c r="Z346" i="25"/>
  <c r="Z345" i="25"/>
  <c r="Z344" i="25"/>
  <c r="Z343" i="25"/>
  <c r="Z342" i="25"/>
  <c r="Z341" i="25"/>
  <c r="Z340" i="25"/>
  <c r="Z339" i="25"/>
  <c r="Z338" i="25"/>
  <c r="Z337" i="25"/>
  <c r="Z336" i="25"/>
  <c r="Z335" i="25"/>
  <c r="Z334" i="25"/>
  <c r="Z333" i="25"/>
  <c r="Z332" i="25"/>
  <c r="Z331" i="25"/>
  <c r="Z330" i="25"/>
  <c r="Z329" i="25"/>
  <c r="A326" i="25"/>
  <c r="Z323" i="25"/>
  <c r="Z322" i="25"/>
  <c r="Z321" i="25"/>
  <c r="Z320" i="25"/>
  <c r="Z319" i="25"/>
  <c r="Z318" i="25"/>
  <c r="Z317" i="25"/>
  <c r="Z316" i="25"/>
  <c r="Z315" i="25"/>
  <c r="Z314" i="25"/>
  <c r="Y313" i="25"/>
  <c r="X313" i="25"/>
  <c r="W313" i="25"/>
  <c r="V313" i="25"/>
  <c r="U313" i="25"/>
  <c r="U311" i="25" s="1"/>
  <c r="V30" i="24" s="1"/>
  <c r="V34" i="24" s="1"/>
  <c r="T313" i="25"/>
  <c r="T311" i="25" s="1"/>
  <c r="U30" i="24" s="1"/>
  <c r="U34" i="24" s="1"/>
  <c r="S313" i="25"/>
  <c r="S311" i="25" s="1"/>
  <c r="T30" i="24" s="1"/>
  <c r="T34" i="24" s="1"/>
  <c r="R313" i="25"/>
  <c r="Q313" i="25"/>
  <c r="Q311" i="25" s="1"/>
  <c r="R30" i="24" s="1"/>
  <c r="R34" i="24" s="1"/>
  <c r="P313" i="25"/>
  <c r="P311" i="25" s="1"/>
  <c r="Q30" i="24" s="1"/>
  <c r="Q34" i="24" s="1"/>
  <c r="O313" i="25"/>
  <c r="N313" i="25"/>
  <c r="M313" i="25"/>
  <c r="M311" i="25" s="1"/>
  <c r="N30" i="24" s="1"/>
  <c r="N34" i="24" s="1"/>
  <c r="L313" i="25"/>
  <c r="L311" i="25" s="1"/>
  <c r="M30" i="24" s="1"/>
  <c r="K313" i="25"/>
  <c r="K311" i="25" s="1"/>
  <c r="L30" i="24" s="1"/>
  <c r="L34" i="24" s="1"/>
  <c r="J313" i="25"/>
  <c r="I313" i="25"/>
  <c r="I311" i="25" s="1"/>
  <c r="J30" i="24" s="1"/>
  <c r="J34" i="24" s="1"/>
  <c r="H313" i="25"/>
  <c r="H311" i="25" s="1"/>
  <c r="I30" i="24" s="1"/>
  <c r="I34" i="24" s="1"/>
  <c r="G313" i="25"/>
  <c r="F313" i="25"/>
  <c r="E313" i="25"/>
  <c r="E311" i="25" s="1"/>
  <c r="F30" i="24" s="1"/>
  <c r="F34" i="24" s="1"/>
  <c r="Y312" i="25"/>
  <c r="X312" i="25"/>
  <c r="W312" i="25"/>
  <c r="V312" i="25"/>
  <c r="U312" i="25"/>
  <c r="U310" i="25" s="1"/>
  <c r="V29" i="24" s="1"/>
  <c r="V33" i="24" s="1"/>
  <c r="T312" i="25"/>
  <c r="S312" i="25"/>
  <c r="R312" i="25"/>
  <c r="R310" i="25" s="1"/>
  <c r="S29" i="24" s="1"/>
  <c r="S33" i="24" s="1"/>
  <c r="Q312" i="25"/>
  <c r="Q310" i="25" s="1"/>
  <c r="R29" i="24" s="1"/>
  <c r="R33" i="24" s="1"/>
  <c r="P312" i="25"/>
  <c r="P310" i="25" s="1"/>
  <c r="Q29" i="24" s="1"/>
  <c r="Q33" i="24" s="1"/>
  <c r="O312" i="25"/>
  <c r="N312" i="25"/>
  <c r="M312" i="25"/>
  <c r="M310" i="25" s="1"/>
  <c r="N29" i="24" s="1"/>
  <c r="N33" i="24" s="1"/>
  <c r="L312" i="25"/>
  <c r="K312" i="25"/>
  <c r="J312" i="25"/>
  <c r="J310" i="25" s="1"/>
  <c r="K29" i="24" s="1"/>
  <c r="K33" i="24" s="1"/>
  <c r="I312" i="25"/>
  <c r="I310" i="25" s="1"/>
  <c r="J29" i="24" s="1"/>
  <c r="J33" i="24" s="1"/>
  <c r="H312" i="25"/>
  <c r="H310" i="25" s="1"/>
  <c r="I29" i="24" s="1"/>
  <c r="I33" i="24" s="1"/>
  <c r="G312" i="25"/>
  <c r="F312" i="25"/>
  <c r="E312" i="25"/>
  <c r="X311" i="25"/>
  <c r="W311" i="25"/>
  <c r="X30" i="24" s="1"/>
  <c r="X34" i="24" s="1"/>
  <c r="V311" i="25"/>
  <c r="W30" i="24" s="1"/>
  <c r="W34" i="24" s="1"/>
  <c r="R311" i="25"/>
  <c r="S30" i="24" s="1"/>
  <c r="S34" i="24" s="1"/>
  <c r="O311" i="25"/>
  <c r="P30" i="24" s="1"/>
  <c r="P34" i="24" s="1"/>
  <c r="N311" i="25"/>
  <c r="O30" i="24" s="1"/>
  <c r="O34" i="24" s="1"/>
  <c r="J311" i="25"/>
  <c r="K30" i="24" s="1"/>
  <c r="K34" i="24" s="1"/>
  <c r="G311" i="25"/>
  <c r="H30" i="24" s="1"/>
  <c r="H34" i="24" s="1"/>
  <c r="F311" i="25"/>
  <c r="G30" i="24" s="1"/>
  <c r="G34" i="24" s="1"/>
  <c r="X310" i="25"/>
  <c r="W310" i="25"/>
  <c r="X29" i="24" s="1"/>
  <c r="X33" i="24" s="1"/>
  <c r="V310" i="25"/>
  <c r="W29" i="24" s="1"/>
  <c r="W33" i="24" s="1"/>
  <c r="T310" i="25"/>
  <c r="U29" i="24" s="1"/>
  <c r="U33" i="24" s="1"/>
  <c r="S310" i="25"/>
  <c r="T29" i="24" s="1"/>
  <c r="T33" i="24" s="1"/>
  <c r="O310" i="25"/>
  <c r="P29" i="24" s="1"/>
  <c r="P33" i="24" s="1"/>
  <c r="N310" i="25"/>
  <c r="O29" i="24" s="1"/>
  <c r="O33" i="24" s="1"/>
  <c r="L310" i="25"/>
  <c r="M29" i="24" s="1"/>
  <c r="K310" i="25"/>
  <c r="L29" i="24" s="1"/>
  <c r="L33" i="24" s="1"/>
  <c r="G310" i="25"/>
  <c r="H29" i="24" s="1"/>
  <c r="H33" i="24" s="1"/>
  <c r="F310" i="25"/>
  <c r="G29" i="24" s="1"/>
  <c r="G33" i="24" s="1"/>
  <c r="E310" i="25"/>
  <c r="F29" i="24" s="1"/>
  <c r="F33" i="24" s="1"/>
  <c r="Z309" i="25"/>
  <c r="Z308" i="25"/>
  <c r="Z307" i="25"/>
  <c r="Z306" i="25"/>
  <c r="Z305" i="25"/>
  <c r="Z304" i="25"/>
  <c r="Z303" i="25"/>
  <c r="Z302" i="25"/>
  <c r="Z301" i="25"/>
  <c r="Z300" i="25"/>
  <c r="Z299" i="25"/>
  <c r="Z298" i="25"/>
  <c r="Z297" i="25"/>
  <c r="Z296" i="25"/>
  <c r="Z295" i="25"/>
  <c r="Z294" i="25"/>
  <c r="Z293" i="25"/>
  <c r="Z292" i="25"/>
  <c r="Z291" i="25"/>
  <c r="Z290" i="25"/>
  <c r="Y289" i="25"/>
  <c r="X289" i="25"/>
  <c r="W289" i="25"/>
  <c r="V289" i="25"/>
  <c r="U289" i="25"/>
  <c r="T289" i="25"/>
  <c r="S289" i="25"/>
  <c r="R289" i="25"/>
  <c r="Q289" i="25"/>
  <c r="P289" i="25"/>
  <c r="O289" i="25"/>
  <c r="N289" i="25"/>
  <c r="M289" i="25"/>
  <c r="L289" i="25"/>
  <c r="K289" i="25"/>
  <c r="J289" i="25"/>
  <c r="I289" i="25"/>
  <c r="H289" i="25"/>
  <c r="G289" i="25"/>
  <c r="F289" i="25"/>
  <c r="E289" i="25"/>
  <c r="Y288" i="25"/>
  <c r="X288" i="25"/>
  <c r="X215" i="25" s="1"/>
  <c r="W288" i="25"/>
  <c r="V288" i="25"/>
  <c r="U288" i="25"/>
  <c r="T288" i="25"/>
  <c r="S288" i="25"/>
  <c r="R288" i="25"/>
  <c r="Q288" i="25"/>
  <c r="P288" i="25"/>
  <c r="P215" i="25" s="1"/>
  <c r="Q23" i="24" s="1"/>
  <c r="Q27" i="24" s="1"/>
  <c r="O288" i="25"/>
  <c r="N288" i="25"/>
  <c r="M288" i="25"/>
  <c r="L288" i="25"/>
  <c r="K288" i="25"/>
  <c r="J288" i="25"/>
  <c r="I288" i="25"/>
  <c r="H288" i="25"/>
  <c r="G288" i="25"/>
  <c r="F288" i="25"/>
  <c r="E288" i="25"/>
  <c r="Z287" i="25"/>
  <c r="Z286" i="25"/>
  <c r="Z285" i="25"/>
  <c r="Z284" i="25"/>
  <c r="Z283" i="25"/>
  <c r="Z282" i="25"/>
  <c r="Z281" i="25"/>
  <c r="Z280" i="25"/>
  <c r="Z279" i="25"/>
  <c r="Z278" i="25"/>
  <c r="Z277" i="25"/>
  <c r="Z276" i="25"/>
  <c r="Z275" i="25"/>
  <c r="Z274" i="25"/>
  <c r="Z273" i="25"/>
  <c r="Z272" i="25"/>
  <c r="Y271" i="25"/>
  <c r="X271" i="25"/>
  <c r="W271" i="25"/>
  <c r="V271" i="25"/>
  <c r="U271" i="25"/>
  <c r="T271" i="25"/>
  <c r="S271" i="25"/>
  <c r="R271" i="25"/>
  <c r="Q271" i="25"/>
  <c r="P271" i="25"/>
  <c r="O271" i="25"/>
  <c r="N271" i="25"/>
  <c r="M271" i="25"/>
  <c r="M216" i="25" s="1"/>
  <c r="N24" i="24" s="1"/>
  <c r="N28" i="24" s="1"/>
  <c r="L271" i="25"/>
  <c r="K271" i="25"/>
  <c r="J271" i="25"/>
  <c r="I271" i="25"/>
  <c r="H271" i="25"/>
  <c r="G271" i="25"/>
  <c r="F271" i="25"/>
  <c r="E271" i="25"/>
  <c r="E216" i="25" s="1"/>
  <c r="F24" i="24" s="1"/>
  <c r="F28" i="24" s="1"/>
  <c r="Y270" i="25"/>
  <c r="X270" i="25"/>
  <c r="W270" i="25"/>
  <c r="V270" i="25"/>
  <c r="U270" i="25"/>
  <c r="T270" i="25"/>
  <c r="S270" i="25"/>
  <c r="R270" i="25"/>
  <c r="Q270" i="25"/>
  <c r="P270" i="25"/>
  <c r="O270" i="25"/>
  <c r="N270" i="25"/>
  <c r="M270" i="25"/>
  <c r="L270" i="25"/>
  <c r="K270" i="25"/>
  <c r="J270" i="25"/>
  <c r="I270" i="25"/>
  <c r="H270" i="25"/>
  <c r="G270" i="25"/>
  <c r="F270" i="25"/>
  <c r="E270" i="25"/>
  <c r="Z269" i="25"/>
  <c r="Z268" i="25"/>
  <c r="Z267" i="25"/>
  <c r="Z266" i="25"/>
  <c r="Z265" i="25"/>
  <c r="Z264" i="25"/>
  <c r="A261" i="25"/>
  <c r="Z258" i="25"/>
  <c r="Z257" i="25"/>
  <c r="Z256" i="25"/>
  <c r="Z255" i="25"/>
  <c r="Z254" i="25"/>
  <c r="Z253" i="25"/>
  <c r="Z252" i="25"/>
  <c r="Z251" i="25"/>
  <c r="Z250" i="25"/>
  <c r="Z249" i="25"/>
  <c r="Z248" i="25"/>
  <c r="Z247" i="25"/>
  <c r="Z246" i="25"/>
  <c r="Z245" i="25"/>
  <c r="Z244" i="25"/>
  <c r="Z243" i="25"/>
  <c r="Z242" i="25"/>
  <c r="Z241" i="25"/>
  <c r="Z240" i="25"/>
  <c r="Z239" i="25"/>
  <c r="Z238" i="25"/>
  <c r="Z237" i="25"/>
  <c r="Z236" i="25"/>
  <c r="Z235" i="25"/>
  <c r="Z234" i="25"/>
  <c r="Z233" i="25"/>
  <c r="Z232" i="25"/>
  <c r="Z231" i="25"/>
  <c r="Z230" i="25"/>
  <c r="Z229" i="25"/>
  <c r="Z228" i="25"/>
  <c r="Z227" i="25"/>
  <c r="Z226" i="25"/>
  <c r="Z225" i="25"/>
  <c r="Z224" i="25"/>
  <c r="Z223" i="25"/>
  <c r="Z222" i="25"/>
  <c r="Z221" i="25"/>
  <c r="Z220" i="25"/>
  <c r="Z219" i="25"/>
  <c r="Y218" i="25"/>
  <c r="X218" i="25"/>
  <c r="W218" i="25"/>
  <c r="W216" i="25" s="1"/>
  <c r="X24" i="24" s="1"/>
  <c r="X28" i="24" s="1"/>
  <c r="V218" i="25"/>
  <c r="V216" i="25" s="1"/>
  <c r="W24" i="24" s="1"/>
  <c r="W28" i="24" s="1"/>
  <c r="U218" i="25"/>
  <c r="T218" i="25"/>
  <c r="T216" i="25" s="1"/>
  <c r="U24" i="24" s="1"/>
  <c r="U28" i="24" s="1"/>
  <c r="S218" i="25"/>
  <c r="R218" i="25"/>
  <c r="Q218" i="25"/>
  <c r="P218" i="25"/>
  <c r="O218" i="25"/>
  <c r="O216" i="25" s="1"/>
  <c r="P24" i="24" s="1"/>
  <c r="P28" i="24" s="1"/>
  <c r="N218" i="25"/>
  <c r="N216" i="25" s="1"/>
  <c r="O24" i="24" s="1"/>
  <c r="O28" i="24" s="1"/>
  <c r="M218" i="25"/>
  <c r="L218" i="25"/>
  <c r="L216" i="25" s="1"/>
  <c r="M24" i="24" s="1"/>
  <c r="M28" i="24" s="1"/>
  <c r="K218" i="25"/>
  <c r="J218" i="25"/>
  <c r="I218" i="25"/>
  <c r="H218" i="25"/>
  <c r="G218" i="25"/>
  <c r="F218" i="25"/>
  <c r="E218" i="25"/>
  <c r="X217" i="25"/>
  <c r="Z217" i="25" s="1"/>
  <c r="W217" i="25"/>
  <c r="V217" i="25"/>
  <c r="U217" i="25"/>
  <c r="T217" i="25"/>
  <c r="S217" i="25"/>
  <c r="R217" i="25"/>
  <c r="Q217" i="25"/>
  <c r="Q215" i="25" s="1"/>
  <c r="P217" i="25"/>
  <c r="O217" i="25"/>
  <c r="N217" i="25"/>
  <c r="M217" i="25"/>
  <c r="L217" i="25"/>
  <c r="L215" i="25" s="1"/>
  <c r="M23" i="24" s="1"/>
  <c r="M27" i="24" s="1"/>
  <c r="K217" i="25"/>
  <c r="K215" i="25" s="1"/>
  <c r="L23" i="24" s="1"/>
  <c r="L27" i="24" s="1"/>
  <c r="J217" i="25"/>
  <c r="I217" i="25"/>
  <c r="I215" i="25" s="1"/>
  <c r="H217" i="25"/>
  <c r="G217" i="25"/>
  <c r="F217" i="25"/>
  <c r="E217" i="25"/>
  <c r="X216" i="25"/>
  <c r="P216" i="25"/>
  <c r="Q24" i="24" s="1"/>
  <c r="Q28" i="24" s="1"/>
  <c r="O215" i="25"/>
  <c r="P23" i="24" s="1"/>
  <c r="P27" i="24" s="1"/>
  <c r="G215" i="25"/>
  <c r="H23" i="24" s="1"/>
  <c r="H27" i="24" s="1"/>
  <c r="F215" i="25"/>
  <c r="G23" i="24" s="1"/>
  <c r="G27" i="24" s="1"/>
  <c r="E215" i="25"/>
  <c r="F23" i="24" s="1"/>
  <c r="Z214" i="25"/>
  <c r="Z213" i="25"/>
  <c r="Z212" i="25"/>
  <c r="Z211" i="25"/>
  <c r="Z210" i="25"/>
  <c r="Z209" i="25"/>
  <c r="Z208" i="25"/>
  <c r="Z207" i="25"/>
  <c r="Z206" i="25"/>
  <c r="Z205" i="25"/>
  <c r="Z204" i="25"/>
  <c r="Z203" i="25"/>
  <c r="Z202" i="25"/>
  <c r="Z201" i="25"/>
  <c r="Y200" i="25"/>
  <c r="X200" i="25"/>
  <c r="W200" i="25"/>
  <c r="V200" i="25"/>
  <c r="U200" i="25"/>
  <c r="T200" i="25"/>
  <c r="S200" i="25"/>
  <c r="R200" i="25"/>
  <c r="Q200" i="25"/>
  <c r="P200" i="25"/>
  <c r="O200" i="25"/>
  <c r="N200" i="25"/>
  <c r="M200" i="25"/>
  <c r="L200" i="25"/>
  <c r="K200" i="25"/>
  <c r="J200" i="25"/>
  <c r="J169" i="25" s="1"/>
  <c r="K18" i="24" s="1"/>
  <c r="K22" i="24" s="1"/>
  <c r="I200" i="25"/>
  <c r="H200" i="25"/>
  <c r="G200" i="25"/>
  <c r="F200" i="25"/>
  <c r="E200" i="25"/>
  <c r="Y199" i="25"/>
  <c r="Z199" i="25" s="1"/>
  <c r="X199" i="25"/>
  <c r="W199" i="25"/>
  <c r="V199" i="25"/>
  <c r="U199" i="25"/>
  <c r="T199" i="25"/>
  <c r="S199" i="25"/>
  <c r="R199" i="25"/>
  <c r="Q199" i="25"/>
  <c r="P199" i="25"/>
  <c r="O199" i="25"/>
  <c r="N199" i="25"/>
  <c r="M199" i="25"/>
  <c r="L199" i="25"/>
  <c r="K199" i="25"/>
  <c r="J199" i="25"/>
  <c r="I199" i="25"/>
  <c r="H199" i="25"/>
  <c r="G199" i="25"/>
  <c r="F199" i="25"/>
  <c r="E199" i="25"/>
  <c r="A196" i="25"/>
  <c r="Z193" i="25"/>
  <c r="Z192" i="25"/>
  <c r="Z191" i="25"/>
  <c r="Z190" i="25"/>
  <c r="Z189" i="25"/>
  <c r="Z188" i="25"/>
  <c r="Z187" i="25"/>
  <c r="Z186" i="25"/>
  <c r="Z185" i="25"/>
  <c r="Z184" i="25"/>
  <c r="Z183" i="25"/>
  <c r="Z182" i="25"/>
  <c r="Z181" i="25"/>
  <c r="Z180" i="25"/>
  <c r="Z179" i="25"/>
  <c r="Z178" i="25"/>
  <c r="Z177" i="25"/>
  <c r="Z176" i="25"/>
  <c r="Z175" i="25"/>
  <c r="Z174" i="25"/>
  <c r="Z173" i="25"/>
  <c r="Z172" i="25"/>
  <c r="Y171" i="25"/>
  <c r="Z171" i="25" s="1"/>
  <c r="X171" i="25"/>
  <c r="W171" i="25"/>
  <c r="V171" i="25"/>
  <c r="U171" i="25"/>
  <c r="T171" i="25"/>
  <c r="T169" i="25" s="1"/>
  <c r="U18" i="24" s="1"/>
  <c r="U22" i="24" s="1"/>
  <c r="S171" i="25"/>
  <c r="S169" i="25" s="1"/>
  <c r="T18" i="24" s="1"/>
  <c r="T22" i="24" s="1"/>
  <c r="R171" i="25"/>
  <c r="Q171" i="25"/>
  <c r="Q169" i="25" s="1"/>
  <c r="R18" i="24" s="1"/>
  <c r="R22" i="24" s="1"/>
  <c r="P171" i="25"/>
  <c r="P169" i="25" s="1"/>
  <c r="Q18" i="24" s="1"/>
  <c r="O171" i="25"/>
  <c r="N171" i="25"/>
  <c r="M171" i="25"/>
  <c r="L171" i="25"/>
  <c r="L169" i="25" s="1"/>
  <c r="M18" i="24" s="1"/>
  <c r="M22" i="24" s="1"/>
  <c r="K171" i="25"/>
  <c r="K169" i="25" s="1"/>
  <c r="L18" i="24" s="1"/>
  <c r="L22" i="24" s="1"/>
  <c r="J171" i="25"/>
  <c r="I171" i="25"/>
  <c r="I169" i="25" s="1"/>
  <c r="J18" i="24" s="1"/>
  <c r="J22" i="24" s="1"/>
  <c r="H171" i="25"/>
  <c r="H169" i="25" s="1"/>
  <c r="I18" i="24" s="1"/>
  <c r="I22" i="24" s="1"/>
  <c r="G171" i="25"/>
  <c r="F171" i="25"/>
  <c r="E171" i="25"/>
  <c r="Y170" i="25"/>
  <c r="X170" i="25"/>
  <c r="X168" i="25" s="1"/>
  <c r="W170" i="25"/>
  <c r="V170" i="25"/>
  <c r="U170" i="25"/>
  <c r="T170" i="25"/>
  <c r="S170" i="25"/>
  <c r="S168" i="25" s="1"/>
  <c r="T17" i="24" s="1"/>
  <c r="T21" i="24" s="1"/>
  <c r="R170" i="25"/>
  <c r="R168" i="25" s="1"/>
  <c r="S17" i="24" s="1"/>
  <c r="S21" i="24" s="1"/>
  <c r="Q170" i="25"/>
  <c r="Q168" i="25" s="1"/>
  <c r="R17" i="24" s="1"/>
  <c r="R21" i="24" s="1"/>
  <c r="P170" i="25"/>
  <c r="P168" i="25" s="1"/>
  <c r="Q17" i="24" s="1"/>
  <c r="Q21" i="24" s="1"/>
  <c r="O170" i="25"/>
  <c r="N170" i="25"/>
  <c r="M170" i="25"/>
  <c r="L170" i="25"/>
  <c r="K170" i="25"/>
  <c r="K168" i="25" s="1"/>
  <c r="L17" i="24" s="1"/>
  <c r="L21" i="24" s="1"/>
  <c r="J170" i="25"/>
  <c r="J168" i="25" s="1"/>
  <c r="K17" i="24" s="1"/>
  <c r="K21" i="24" s="1"/>
  <c r="I170" i="25"/>
  <c r="I168" i="25" s="1"/>
  <c r="J17" i="24" s="1"/>
  <c r="J21" i="24" s="1"/>
  <c r="H170" i="25"/>
  <c r="H168" i="25" s="1"/>
  <c r="I17" i="24" s="1"/>
  <c r="I21" i="24" s="1"/>
  <c r="G170" i="25"/>
  <c r="F170" i="25"/>
  <c r="E170" i="25"/>
  <c r="Y169" i="25"/>
  <c r="W169" i="25"/>
  <c r="X18" i="24" s="1"/>
  <c r="X22" i="24" s="1"/>
  <c r="V169" i="25"/>
  <c r="W18" i="24" s="1"/>
  <c r="W22" i="24" s="1"/>
  <c r="U169" i="25"/>
  <c r="V18" i="24" s="1"/>
  <c r="V22" i="24" s="1"/>
  <c r="R169" i="25"/>
  <c r="S18" i="24" s="1"/>
  <c r="S22" i="24" s="1"/>
  <c r="O169" i="25"/>
  <c r="N169" i="25"/>
  <c r="O18" i="24" s="1"/>
  <c r="O22" i="24" s="1"/>
  <c r="M169" i="25"/>
  <c r="N18" i="24" s="1"/>
  <c r="N22" i="24" s="1"/>
  <c r="G169" i="25"/>
  <c r="H18" i="24" s="1"/>
  <c r="H22" i="24" s="1"/>
  <c r="F169" i="25"/>
  <c r="G18" i="24" s="1"/>
  <c r="G22" i="24" s="1"/>
  <c r="E169" i="25"/>
  <c r="F18" i="24" s="1"/>
  <c r="Y168" i="25"/>
  <c r="V168" i="25"/>
  <c r="W17" i="24" s="1"/>
  <c r="W21" i="24" s="1"/>
  <c r="U168" i="25"/>
  <c r="V17" i="24" s="1"/>
  <c r="V21" i="24" s="1"/>
  <c r="T168" i="25"/>
  <c r="U17" i="24" s="1"/>
  <c r="U21" i="24" s="1"/>
  <c r="N168" i="25"/>
  <c r="O17" i="24" s="1"/>
  <c r="O21" i="24" s="1"/>
  <c r="M168" i="25"/>
  <c r="N17" i="24" s="1"/>
  <c r="N21" i="24" s="1"/>
  <c r="L168" i="25"/>
  <c r="M17" i="24" s="1"/>
  <c r="M21" i="24" s="1"/>
  <c r="F168" i="25"/>
  <c r="G17" i="24" s="1"/>
  <c r="G21" i="24" s="1"/>
  <c r="E168" i="25"/>
  <c r="F17" i="24" s="1"/>
  <c r="F21" i="24" s="1"/>
  <c r="Z167" i="25"/>
  <c r="Z166" i="25"/>
  <c r="Z165" i="25"/>
  <c r="Z164" i="25"/>
  <c r="Z163" i="25"/>
  <c r="Z162" i="25"/>
  <c r="Z161" i="25"/>
  <c r="Z160" i="25"/>
  <c r="Z159" i="25"/>
  <c r="Z158" i="25"/>
  <c r="Z157" i="25"/>
  <c r="Z156" i="25"/>
  <c r="Z155" i="25"/>
  <c r="Z154" i="25"/>
  <c r="Y153" i="25"/>
  <c r="X153" i="25"/>
  <c r="W153" i="25"/>
  <c r="V153" i="25"/>
  <c r="U153" i="25"/>
  <c r="T153" i="25"/>
  <c r="S153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F153" i="25"/>
  <c r="E153" i="25"/>
  <c r="Y152" i="25"/>
  <c r="X152" i="25"/>
  <c r="W152" i="25"/>
  <c r="V152" i="25"/>
  <c r="U152" i="25"/>
  <c r="T152" i="25"/>
  <c r="S152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E152" i="25"/>
  <c r="Z151" i="25"/>
  <c r="Z150" i="25"/>
  <c r="Z149" i="25"/>
  <c r="Z148" i="25"/>
  <c r="Z147" i="25"/>
  <c r="Z146" i="25"/>
  <c r="Z145" i="25"/>
  <c r="Z144" i="25"/>
  <c r="Z143" i="25"/>
  <c r="Z142" i="25"/>
  <c r="Z141" i="25"/>
  <c r="Z140" i="25"/>
  <c r="Z139" i="25"/>
  <c r="Z138" i="25"/>
  <c r="Z137" i="25"/>
  <c r="Z136" i="25"/>
  <c r="Z135" i="25"/>
  <c r="Z134" i="25"/>
  <c r="A131" i="25"/>
  <c r="Z128" i="25"/>
  <c r="Z127" i="25"/>
  <c r="Z126" i="25"/>
  <c r="Z125" i="25"/>
  <c r="Y124" i="25"/>
  <c r="X124" i="25"/>
  <c r="W124" i="25"/>
  <c r="V124" i="25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Y123" i="25"/>
  <c r="X123" i="25"/>
  <c r="W123" i="25"/>
  <c r="V123" i="25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Z122" i="25"/>
  <c r="Z121" i="25"/>
  <c r="Z120" i="25"/>
  <c r="Z119" i="25"/>
  <c r="Z118" i="25"/>
  <c r="Z117" i="25"/>
  <c r="Z116" i="25"/>
  <c r="Z115" i="25"/>
  <c r="Z114" i="25"/>
  <c r="Z113" i="25"/>
  <c r="Z112" i="25"/>
  <c r="Z111" i="25"/>
  <c r="Z110" i="25"/>
  <c r="Z109" i="25"/>
  <c r="Z108" i="25"/>
  <c r="Z107" i="25"/>
  <c r="Z106" i="25"/>
  <c r="Z105" i="25"/>
  <c r="Z104" i="25"/>
  <c r="Z103" i="25"/>
  <c r="Z102" i="25"/>
  <c r="Z101" i="25"/>
  <c r="Z100" i="25"/>
  <c r="Z99" i="25"/>
  <c r="Z98" i="25"/>
  <c r="Z97" i="25"/>
  <c r="Z96" i="25"/>
  <c r="Z95" i="25"/>
  <c r="Z94" i="25"/>
  <c r="Z93" i="25"/>
  <c r="Z92" i="25"/>
  <c r="Z91" i="25"/>
  <c r="Z90" i="25"/>
  <c r="Z89" i="25"/>
  <c r="Z88" i="25"/>
  <c r="Z87" i="25"/>
  <c r="Z86" i="25"/>
  <c r="Z85" i="25"/>
  <c r="Z84" i="25"/>
  <c r="Z83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Z80" i="25"/>
  <c r="Z79" i="25"/>
  <c r="Z78" i="25"/>
  <c r="Z77" i="25"/>
  <c r="Z76" i="25"/>
  <c r="Z75" i="25"/>
  <c r="Z74" i="25"/>
  <c r="Z73" i="25"/>
  <c r="Z72" i="25"/>
  <c r="Z71" i="25"/>
  <c r="Z70" i="25"/>
  <c r="Z69" i="25"/>
  <c r="Z68" i="25"/>
  <c r="Z133" i="25" s="1"/>
  <c r="Z198" i="25" s="1"/>
  <c r="Z263" i="25" s="1"/>
  <c r="Z328" i="25" s="1"/>
  <c r="Z393" i="25" s="1"/>
  <c r="Z67" i="25"/>
  <c r="Z132" i="25" s="1"/>
  <c r="Z197" i="25" s="1"/>
  <c r="Z262" i="25" s="1"/>
  <c r="Z327" i="25" s="1"/>
  <c r="Z392" i="25" s="1"/>
  <c r="A66" i="25"/>
  <c r="Z63" i="25"/>
  <c r="Z62" i="25"/>
  <c r="Z61" i="25"/>
  <c r="Z60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Y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L6" i="25" s="1"/>
  <c r="K58" i="25"/>
  <c r="J58" i="25"/>
  <c r="I58" i="25"/>
  <c r="H58" i="25"/>
  <c r="G58" i="25"/>
  <c r="F58" i="25"/>
  <c r="Z57" i="25"/>
  <c r="Z56" i="25"/>
  <c r="Z55" i="25"/>
  <c r="Z54" i="25"/>
  <c r="Z53" i="25"/>
  <c r="Z52" i="25"/>
  <c r="Z51" i="25"/>
  <c r="Z50" i="25"/>
  <c r="Z49" i="25"/>
  <c r="Z48" i="25"/>
  <c r="Z47" i="25"/>
  <c r="Z46" i="25"/>
  <c r="Z45" i="25"/>
  <c r="Z44" i="25"/>
  <c r="Z43" i="25"/>
  <c r="Z42" i="25"/>
  <c r="Z41" i="25"/>
  <c r="Z40" i="25"/>
  <c r="Z39" i="25"/>
  <c r="Z38" i="25"/>
  <c r="Z37" i="25"/>
  <c r="Z36" i="25"/>
  <c r="Z35" i="25"/>
  <c r="Z34" i="25"/>
  <c r="Z33" i="25"/>
  <c r="Z32" i="25"/>
  <c r="Z31" i="25"/>
  <c r="Z30" i="25"/>
  <c r="Z29" i="25"/>
  <c r="Z28" i="25"/>
  <c r="Z27" i="25"/>
  <c r="Z26" i="25"/>
  <c r="Z25" i="25"/>
  <c r="Z24" i="25"/>
  <c r="Z23" i="25"/>
  <c r="Z22" i="25"/>
  <c r="Z21" i="25"/>
  <c r="Z20" i="25"/>
  <c r="Z19" i="25"/>
  <c r="Z18" i="25"/>
  <c r="Z17" i="25"/>
  <c r="Z16" i="25"/>
  <c r="Z15" i="25"/>
  <c r="Z14" i="25"/>
  <c r="Z13" i="25"/>
  <c r="Z12" i="25"/>
  <c r="Z11" i="25"/>
  <c r="Z10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Y8" i="25"/>
  <c r="Z8" i="25" s="1"/>
  <c r="X8" i="25"/>
  <c r="X6" i="25" s="1"/>
  <c r="X4" i="25" s="1"/>
  <c r="W8" i="25"/>
  <c r="V8" i="25"/>
  <c r="U8" i="25"/>
  <c r="T8" i="25"/>
  <c r="S8" i="25"/>
  <c r="R8" i="25"/>
  <c r="Q8" i="25"/>
  <c r="P8" i="25"/>
  <c r="O8" i="25"/>
  <c r="N8" i="25"/>
  <c r="M8" i="25"/>
  <c r="K8" i="25"/>
  <c r="J8" i="25"/>
  <c r="J6" i="25" s="1"/>
  <c r="K11" i="24" s="1"/>
  <c r="K15" i="24" s="1"/>
  <c r="I8" i="25"/>
  <c r="H8" i="25"/>
  <c r="G8" i="25"/>
  <c r="F8" i="25"/>
  <c r="E8" i="25"/>
  <c r="W7" i="25"/>
  <c r="X12" i="24" s="1"/>
  <c r="G7" i="25"/>
  <c r="Z66" i="24"/>
  <c r="Z131" i="24" s="1"/>
  <c r="Z196" i="24" s="1"/>
  <c r="Z261" i="24" s="1"/>
  <c r="Z326" i="24" s="1"/>
  <c r="Z391" i="24" s="1"/>
  <c r="V46" i="24"/>
  <c r="R40" i="24"/>
  <c r="N40" i="24"/>
  <c r="F40" i="24"/>
  <c r="Q39" i="24"/>
  <c r="I39" i="24"/>
  <c r="F39" i="24"/>
  <c r="Y38" i="24"/>
  <c r="Y37" i="24"/>
  <c r="S40" i="24"/>
  <c r="P40" i="24"/>
  <c r="M34" i="24"/>
  <c r="M33" i="24"/>
  <c r="Y32" i="24"/>
  <c r="Y31" i="24"/>
  <c r="D31" i="24"/>
  <c r="Y26" i="24"/>
  <c r="Y25" i="24"/>
  <c r="Y20" i="24"/>
  <c r="Y19" i="24"/>
  <c r="Y14" i="24"/>
  <c r="Y8" i="24"/>
  <c r="Y7" i="24"/>
  <c r="G40" i="24" l="1"/>
  <c r="X39" i="24"/>
  <c r="D25" i="24"/>
  <c r="T356" i="25"/>
  <c r="U36" i="24"/>
  <c r="Z9" i="25"/>
  <c r="H7" i="25"/>
  <c r="P7" i="25"/>
  <c r="X7" i="25"/>
  <c r="N215" i="25"/>
  <c r="O23" i="24" s="1"/>
  <c r="O27" i="24" s="1"/>
  <c r="V215" i="25"/>
  <c r="W23" i="24" s="1"/>
  <c r="W27" i="24" s="1"/>
  <c r="I216" i="25"/>
  <c r="Q216" i="25"/>
  <c r="M355" i="25"/>
  <c r="N35" i="24"/>
  <c r="Q355" i="25"/>
  <c r="R35" i="24"/>
  <c r="R5" i="24" s="1"/>
  <c r="R9" i="24" s="1"/>
  <c r="H215" i="25"/>
  <c r="I23" i="24" s="1"/>
  <c r="I27" i="24" s="1"/>
  <c r="K216" i="25"/>
  <c r="L24" i="24" s="1"/>
  <c r="L28" i="24" s="1"/>
  <c r="S216" i="25"/>
  <c r="T24" i="24" s="1"/>
  <c r="T28" i="24" s="1"/>
  <c r="W215" i="25"/>
  <c r="X23" i="24" s="1"/>
  <c r="X27" i="24" s="1"/>
  <c r="M215" i="25"/>
  <c r="N23" i="24" s="1"/>
  <c r="N27" i="24" s="1"/>
  <c r="U215" i="25"/>
  <c r="V23" i="24" s="1"/>
  <c r="V27" i="24" s="1"/>
  <c r="H216" i="25"/>
  <c r="I24" i="24" s="1"/>
  <c r="I28" i="24" s="1"/>
  <c r="N355" i="25"/>
  <c r="O39" i="24" s="1"/>
  <c r="O35" i="24"/>
  <c r="V355" i="25"/>
  <c r="W39" i="24" s="1"/>
  <c r="W35" i="24"/>
  <c r="Z358" i="25"/>
  <c r="Z168" i="25"/>
  <c r="P6" i="25"/>
  <c r="K7" i="25"/>
  <c r="L12" i="24" s="1"/>
  <c r="L16" i="24" s="1"/>
  <c r="S7" i="25"/>
  <c r="S5" i="25" s="1"/>
  <c r="I6" i="25"/>
  <c r="J11" i="24" s="1"/>
  <c r="J15" i="24" s="1"/>
  <c r="Q6" i="25"/>
  <c r="R11" i="24" s="1"/>
  <c r="R15" i="24" s="1"/>
  <c r="X169" i="25"/>
  <c r="Z289" i="25"/>
  <c r="I355" i="25"/>
  <c r="P356" i="25"/>
  <c r="Q40" i="24" s="1"/>
  <c r="J356" i="25"/>
  <c r="K40" i="24" s="1"/>
  <c r="K36" i="24"/>
  <c r="H6" i="25"/>
  <c r="G168" i="25"/>
  <c r="H17" i="24" s="1"/>
  <c r="H21" i="24" s="1"/>
  <c r="O168" i="25"/>
  <c r="P17" i="24" s="1"/>
  <c r="P21" i="24" s="1"/>
  <c r="W168" i="25"/>
  <c r="X17" i="24" s="1"/>
  <c r="X21" i="24" s="1"/>
  <c r="Y355" i="25"/>
  <c r="K356" i="25"/>
  <c r="L40" i="24" s="1"/>
  <c r="L36" i="24"/>
  <c r="S356" i="25"/>
  <c r="T40" i="24" s="1"/>
  <c r="T36" i="24"/>
  <c r="Y6" i="25"/>
  <c r="S6" i="25"/>
  <c r="T11" i="24" s="1"/>
  <c r="T15" i="24" s="1"/>
  <c r="Z170" i="25"/>
  <c r="S215" i="25"/>
  <c r="T23" i="24" s="1"/>
  <c r="T27" i="24" s="1"/>
  <c r="F216" i="25"/>
  <c r="G24" i="24" s="1"/>
  <c r="G28" i="24" s="1"/>
  <c r="R355" i="25"/>
  <c r="S35" i="24"/>
  <c r="S39" i="24" s="1"/>
  <c r="L356" i="25"/>
  <c r="M40" i="24" s="1"/>
  <c r="M36" i="24"/>
  <c r="K6" i="25"/>
  <c r="L11" i="24" s="1"/>
  <c r="L15" i="24" s="1"/>
  <c r="T215" i="25"/>
  <c r="U23" i="24" s="1"/>
  <c r="U27" i="24" s="1"/>
  <c r="G216" i="25"/>
  <c r="H24" i="24" s="1"/>
  <c r="H28" i="24" s="1"/>
  <c r="U216" i="25"/>
  <c r="V24" i="24" s="1"/>
  <c r="V28" i="24" s="1"/>
  <c r="E355" i="25"/>
  <c r="H356" i="25"/>
  <c r="I40" i="24" s="1"/>
  <c r="K355" i="25"/>
  <c r="L39" i="24" s="1"/>
  <c r="L35" i="24"/>
  <c r="Y35" i="24" s="1"/>
  <c r="Y39" i="24" s="1"/>
  <c r="S355" i="25"/>
  <c r="T35" i="24"/>
  <c r="N356" i="25"/>
  <c r="O40" i="24" s="1"/>
  <c r="O36" i="24"/>
  <c r="V356" i="25"/>
  <c r="W40" i="24" s="1"/>
  <c r="W36" i="24"/>
  <c r="O7" i="25"/>
  <c r="P12" i="24" s="1"/>
  <c r="Z356" i="25"/>
  <c r="G356" i="25"/>
  <c r="H40" i="24" s="1"/>
  <c r="H36" i="24"/>
  <c r="W356" i="25"/>
  <c r="W5" i="25" s="1"/>
  <c r="X36" i="24"/>
  <c r="X6" i="24" s="1"/>
  <c r="X10" i="24" s="1"/>
  <c r="Y216" i="25"/>
  <c r="I7" i="25"/>
  <c r="J12" i="24" s="1"/>
  <c r="J16" i="24" s="1"/>
  <c r="Q7" i="25"/>
  <c r="R12" i="24" s="1"/>
  <c r="R6" i="25"/>
  <c r="S11" i="24" s="1"/>
  <c r="S15" i="24" s="1"/>
  <c r="E7" i="25"/>
  <c r="O6" i="25"/>
  <c r="P11" i="24" s="1"/>
  <c r="P15" i="24" s="1"/>
  <c r="W6" i="25"/>
  <c r="W4" i="25" s="1"/>
  <c r="E6" i="25"/>
  <c r="M6" i="25"/>
  <c r="N11" i="24" s="1"/>
  <c r="N15" i="24" s="1"/>
  <c r="U6" i="25"/>
  <c r="G6" i="25"/>
  <c r="H11" i="24" s="1"/>
  <c r="J7" i="25"/>
  <c r="K12" i="24" s="1"/>
  <c r="K16" i="24" s="1"/>
  <c r="R7" i="25"/>
  <c r="S12" i="24" s="1"/>
  <c r="S16" i="24" s="1"/>
  <c r="Z59" i="25"/>
  <c r="Y311" i="25"/>
  <c r="Y310" i="25"/>
  <c r="Y215" i="25"/>
  <c r="Y7" i="25"/>
  <c r="Z6" i="25"/>
  <c r="Z58" i="25"/>
  <c r="X5" i="25"/>
  <c r="H5" i="25"/>
  <c r="I12" i="24"/>
  <c r="I16" i="24" s="1"/>
  <c r="P5" i="25"/>
  <c r="Q12" i="24"/>
  <c r="Q16" i="24" s="1"/>
  <c r="O5" i="25"/>
  <c r="X16" i="24"/>
  <c r="F22" i="24"/>
  <c r="I4" i="25"/>
  <c r="J23" i="24"/>
  <c r="J27" i="24" s="1"/>
  <c r="Q4" i="25"/>
  <c r="R23" i="24"/>
  <c r="R27" i="24" s="1"/>
  <c r="R16" i="24"/>
  <c r="Q11" i="24"/>
  <c r="P4" i="25"/>
  <c r="L4" i="25"/>
  <c r="M11" i="24"/>
  <c r="I5" i="25"/>
  <c r="J24" i="24"/>
  <c r="J28" i="24" s="1"/>
  <c r="Q5" i="25"/>
  <c r="R24" i="24"/>
  <c r="R28" i="24" s="1"/>
  <c r="I11" i="24"/>
  <c r="U7" i="25"/>
  <c r="P16" i="24"/>
  <c r="F7" i="25"/>
  <c r="N7" i="25"/>
  <c r="V7" i="25"/>
  <c r="Z200" i="25"/>
  <c r="J215" i="25"/>
  <c r="R215" i="25"/>
  <c r="H12" i="24"/>
  <c r="L7" i="25"/>
  <c r="T7" i="25"/>
  <c r="Z169" i="25"/>
  <c r="K4" i="25"/>
  <c r="U4" i="25"/>
  <c r="V11" i="24"/>
  <c r="V15" i="24" s="1"/>
  <c r="T6" i="25"/>
  <c r="F6" i="25"/>
  <c r="N6" i="25"/>
  <c r="V6" i="25"/>
  <c r="S4" i="25"/>
  <c r="M7" i="25"/>
  <c r="J216" i="25"/>
  <c r="R216" i="25"/>
  <c r="P18" i="24"/>
  <c r="P22" i="24" s="1"/>
  <c r="D37" i="24"/>
  <c r="D19" i="24"/>
  <c r="T5" i="24"/>
  <c r="T9" i="24" s="1"/>
  <c r="J39" i="24"/>
  <c r="L5" i="24"/>
  <c r="L9" i="24" s="1"/>
  <c r="Q22" i="24"/>
  <c r="F27" i="24"/>
  <c r="Y198" i="25"/>
  <c r="Z270" i="25"/>
  <c r="Z271" i="25"/>
  <c r="Z288" i="25"/>
  <c r="Z218" i="25"/>
  <c r="Z81" i="25"/>
  <c r="Z82" i="25"/>
  <c r="Z123" i="25"/>
  <c r="Z124" i="25"/>
  <c r="Z152" i="25"/>
  <c r="Z153" i="25"/>
  <c r="Z311" i="25"/>
  <c r="Z312" i="25"/>
  <c r="Z313" i="25"/>
  <c r="Y42" i="24"/>
  <c r="Y46" i="24" s="1"/>
  <c r="Y17" i="24"/>
  <c r="Y21" i="24" s="1"/>
  <c r="D13" i="24"/>
  <c r="Y30" i="24"/>
  <c r="Y34" i="24" s="1"/>
  <c r="Y41" i="24"/>
  <c r="Y45" i="24" s="1"/>
  <c r="Y29" i="24"/>
  <c r="Y33" i="24" s="1"/>
  <c r="S383" i="20"/>
  <c r="S384" i="20"/>
  <c r="Y36" i="24" l="1"/>
  <c r="Y40" i="24" s="1"/>
  <c r="Y18" i="24"/>
  <c r="Y22" i="24" s="1"/>
  <c r="T39" i="24"/>
  <c r="Z7" i="25"/>
  <c r="R39" i="24"/>
  <c r="Z310" i="25"/>
  <c r="Z355" i="25"/>
  <c r="K5" i="25"/>
  <c r="O4" i="25"/>
  <c r="R6" i="24"/>
  <c r="R10" i="24" s="1"/>
  <c r="N39" i="24"/>
  <c r="X40" i="24"/>
  <c r="G5" i="25"/>
  <c r="Y5" i="25"/>
  <c r="J5" i="24"/>
  <c r="J9" i="24" s="1"/>
  <c r="T12" i="24"/>
  <c r="T16" i="24" s="1"/>
  <c r="H4" i="25"/>
  <c r="V5" i="24"/>
  <c r="V9" i="24" s="1"/>
  <c r="Z216" i="25"/>
  <c r="U40" i="24"/>
  <c r="Z215" i="25"/>
  <c r="P5" i="24"/>
  <c r="P9" i="24" s="1"/>
  <c r="X11" i="24"/>
  <c r="X5" i="24" s="1"/>
  <c r="X9" i="24" s="1"/>
  <c r="I6" i="24"/>
  <c r="I10" i="24" s="1"/>
  <c r="G4" i="25"/>
  <c r="H15" i="24"/>
  <c r="H5" i="24"/>
  <c r="H9" i="24" s="1"/>
  <c r="E4" i="25"/>
  <c r="F11" i="24"/>
  <c r="F5" i="24" s="1"/>
  <c r="M4" i="25"/>
  <c r="N5" i="24"/>
  <c r="N9" i="24" s="1"/>
  <c r="X15" i="24"/>
  <c r="E5" i="25"/>
  <c r="F12" i="24"/>
  <c r="Y4" i="25"/>
  <c r="J5" i="25"/>
  <c r="K24" i="24"/>
  <c r="T4" i="25"/>
  <c r="U11" i="24"/>
  <c r="H16" i="24"/>
  <c r="H6" i="24"/>
  <c r="H10" i="24" s="1"/>
  <c r="V5" i="25"/>
  <c r="W12" i="24"/>
  <c r="P6" i="24"/>
  <c r="P10" i="24" s="1"/>
  <c r="Q5" i="24"/>
  <c r="Q9" i="24" s="1"/>
  <c r="Q15" i="24"/>
  <c r="U5" i="25"/>
  <c r="V12" i="24"/>
  <c r="V4" i="25"/>
  <c r="W11" i="24"/>
  <c r="N5" i="25"/>
  <c r="O12" i="24"/>
  <c r="N4" i="25"/>
  <c r="O11" i="24"/>
  <c r="T5" i="25"/>
  <c r="U12" i="24"/>
  <c r="F5" i="25"/>
  <c r="G12" i="24"/>
  <c r="I15" i="24"/>
  <c r="I5" i="24"/>
  <c r="I9" i="24" s="1"/>
  <c r="J4" i="25"/>
  <c r="K23" i="24"/>
  <c r="L6" i="24"/>
  <c r="L10" i="24" s="1"/>
  <c r="R5" i="25"/>
  <c r="S24" i="24"/>
  <c r="F4" i="25"/>
  <c r="G11" i="24"/>
  <c r="L5" i="25"/>
  <c r="M12" i="24"/>
  <c r="M5" i="25"/>
  <c r="N12" i="24"/>
  <c r="R4" i="25"/>
  <c r="S23" i="24"/>
  <c r="M15" i="24"/>
  <c r="M5" i="24"/>
  <c r="M9" i="24" s="1"/>
  <c r="J6" i="24"/>
  <c r="J10" i="24" s="1"/>
  <c r="Q6" i="24"/>
  <c r="Q10" i="24" s="1"/>
  <c r="Z5" i="25"/>
  <c r="Y263" i="25"/>
  <c r="Q27" i="20"/>
  <c r="T6" i="24" l="1"/>
  <c r="T10" i="24" s="1"/>
  <c r="Y23" i="24"/>
  <c r="Y27" i="24" s="1"/>
  <c r="F9" i="24"/>
  <c r="F15" i="24"/>
  <c r="F6" i="24"/>
  <c r="F10" i="24" s="1"/>
  <c r="F16" i="24"/>
  <c r="Z4" i="25"/>
  <c r="O16" i="24"/>
  <c r="O6" i="24"/>
  <c r="O10" i="24" s="1"/>
  <c r="K28" i="24"/>
  <c r="K6" i="24"/>
  <c r="K10" i="24" s="1"/>
  <c r="Y24" i="24"/>
  <c r="Y28" i="24" s="1"/>
  <c r="S28" i="24"/>
  <c r="S6" i="24"/>
  <c r="S10" i="24" s="1"/>
  <c r="W15" i="24"/>
  <c r="W5" i="24"/>
  <c r="W9" i="24" s="1"/>
  <c r="W16" i="24"/>
  <c r="W6" i="24"/>
  <c r="W10" i="24" s="1"/>
  <c r="N16" i="24"/>
  <c r="N6" i="24"/>
  <c r="N10" i="24" s="1"/>
  <c r="U16" i="24"/>
  <c r="U6" i="24"/>
  <c r="U10" i="24" s="1"/>
  <c r="Y11" i="24"/>
  <c r="Y15" i="24" s="1"/>
  <c r="G5" i="24"/>
  <c r="G9" i="24" s="1"/>
  <c r="G15" i="24"/>
  <c r="K27" i="24"/>
  <c r="K5" i="24"/>
  <c r="K9" i="24" s="1"/>
  <c r="O15" i="24"/>
  <c r="O5" i="24"/>
  <c r="O9" i="24" s="1"/>
  <c r="V6" i="24"/>
  <c r="V10" i="24" s="1"/>
  <c r="V16" i="24"/>
  <c r="M16" i="24"/>
  <c r="M6" i="24"/>
  <c r="M10" i="24" s="1"/>
  <c r="U5" i="24"/>
  <c r="U9" i="24" s="1"/>
  <c r="U15" i="24"/>
  <c r="S27" i="24"/>
  <c r="S5" i="24"/>
  <c r="S9" i="24" s="1"/>
  <c r="G16" i="24"/>
  <c r="Y12" i="24"/>
  <c r="G6" i="24"/>
  <c r="G10" i="24" s="1"/>
  <c r="Y328" i="25"/>
  <c r="J798" i="20"/>
  <c r="I798" i="20"/>
  <c r="H798" i="20"/>
  <c r="G798" i="20"/>
  <c r="F798" i="20"/>
  <c r="E798" i="20"/>
  <c r="Y5" i="24" l="1"/>
  <c r="Y9" i="24" s="1"/>
  <c r="Y6" i="24"/>
  <c r="Y10" i="24" s="1"/>
  <c r="Y16" i="24"/>
  <c r="Y393" i="25"/>
  <c r="R1257" i="20"/>
  <c r="R1200" i="20"/>
  <c r="R1143" i="20"/>
  <c r="R1086" i="20"/>
  <c r="R1029" i="20"/>
  <c r="R972" i="20"/>
  <c r="R915" i="20"/>
  <c r="R858" i="20"/>
  <c r="R801" i="20"/>
  <c r="R744" i="20"/>
  <c r="R687" i="20"/>
  <c r="R630" i="20"/>
  <c r="R573" i="20"/>
  <c r="R516" i="20"/>
  <c r="R459" i="20"/>
  <c r="R402" i="20"/>
  <c r="R345" i="20"/>
  <c r="R288" i="20"/>
  <c r="R231" i="20"/>
  <c r="R174" i="20"/>
  <c r="R117" i="20"/>
  <c r="R60" i="20"/>
  <c r="Q34" i="20" l="1"/>
  <c r="S33" i="20" l="1"/>
  <c r="A1027" i="20" l="1"/>
  <c r="A970" i="20"/>
  <c r="A913" i="20"/>
  <c r="A856" i="20"/>
  <c r="A799" i="20"/>
  <c r="A742" i="20"/>
  <c r="A685" i="20"/>
  <c r="A628" i="20"/>
  <c r="A571" i="20"/>
  <c r="A514" i="20"/>
  <c r="A457" i="20"/>
  <c r="A400" i="20"/>
  <c r="A343" i="20"/>
  <c r="A286" i="20"/>
  <c r="A229" i="20"/>
  <c r="A172" i="20"/>
  <c r="A115" i="20"/>
  <c r="A58" i="20"/>
  <c r="J397" i="20" l="1"/>
  <c r="I397" i="20"/>
  <c r="H397" i="20"/>
  <c r="G397" i="20"/>
  <c r="F397" i="20"/>
  <c r="E397" i="20"/>
  <c r="J396" i="20"/>
  <c r="I396" i="20"/>
  <c r="H396" i="20"/>
  <c r="G396" i="20"/>
  <c r="F396" i="20"/>
  <c r="E396" i="20"/>
  <c r="P1267" i="20" l="1"/>
  <c r="O1267" i="20"/>
  <c r="N1267" i="20"/>
  <c r="M1267" i="20"/>
  <c r="L1267" i="20"/>
  <c r="K1267" i="20"/>
  <c r="J1267" i="20"/>
  <c r="I1267" i="20"/>
  <c r="H1267" i="20"/>
  <c r="G1267" i="20"/>
  <c r="F1267" i="20"/>
  <c r="E1267" i="20"/>
  <c r="P1266" i="20"/>
  <c r="O1266" i="20"/>
  <c r="N1266" i="20"/>
  <c r="M1266" i="20"/>
  <c r="L1266" i="20"/>
  <c r="K1266" i="20"/>
  <c r="J1266" i="20"/>
  <c r="I1266" i="20"/>
  <c r="H1266" i="20"/>
  <c r="G1266" i="20"/>
  <c r="F1266" i="20"/>
  <c r="E1266" i="20"/>
  <c r="P1261" i="20"/>
  <c r="O1261" i="20"/>
  <c r="N1261" i="20"/>
  <c r="M1261" i="20"/>
  <c r="L1261" i="20"/>
  <c r="K1261" i="20"/>
  <c r="J1261" i="20"/>
  <c r="I1261" i="20"/>
  <c r="H1261" i="20"/>
  <c r="G1261" i="20"/>
  <c r="F1261" i="20"/>
  <c r="E1261" i="20"/>
  <c r="P1260" i="20"/>
  <c r="O1260" i="20"/>
  <c r="N1260" i="20"/>
  <c r="M1260" i="20"/>
  <c r="L1260" i="20"/>
  <c r="K1260" i="20"/>
  <c r="J1260" i="20"/>
  <c r="I1260" i="20"/>
  <c r="H1260" i="20"/>
  <c r="G1260" i="20"/>
  <c r="F1260" i="20"/>
  <c r="E1260" i="20"/>
  <c r="P1252" i="20"/>
  <c r="O1252" i="20"/>
  <c r="N1252" i="20"/>
  <c r="M1252" i="20"/>
  <c r="L1252" i="20"/>
  <c r="K1252" i="20"/>
  <c r="J1252" i="20"/>
  <c r="I1252" i="20"/>
  <c r="H1252" i="20"/>
  <c r="G1252" i="20"/>
  <c r="F1252" i="20"/>
  <c r="E1252" i="20"/>
  <c r="P1251" i="20"/>
  <c r="O1251" i="20"/>
  <c r="N1251" i="20"/>
  <c r="M1251" i="20"/>
  <c r="L1251" i="20"/>
  <c r="K1251" i="20"/>
  <c r="J1251" i="20"/>
  <c r="I1251" i="20"/>
  <c r="H1251" i="20"/>
  <c r="G1251" i="20"/>
  <c r="F1251" i="20"/>
  <c r="E1251" i="20"/>
  <c r="P1246" i="20"/>
  <c r="O1246" i="20"/>
  <c r="N1246" i="20"/>
  <c r="M1246" i="20"/>
  <c r="L1246" i="20"/>
  <c r="K1246" i="20"/>
  <c r="J1246" i="20"/>
  <c r="I1246" i="20"/>
  <c r="H1246" i="20"/>
  <c r="G1246" i="20"/>
  <c r="F1246" i="20"/>
  <c r="E1246" i="20"/>
  <c r="P1245" i="20"/>
  <c r="O1245" i="20"/>
  <c r="N1245" i="20"/>
  <c r="M1245" i="20"/>
  <c r="L1245" i="20"/>
  <c r="K1245" i="20"/>
  <c r="J1245" i="20"/>
  <c r="I1245" i="20"/>
  <c r="H1245" i="20"/>
  <c r="G1245" i="20"/>
  <c r="F1245" i="20"/>
  <c r="E1245" i="20"/>
  <c r="P1240" i="20"/>
  <c r="O1240" i="20"/>
  <c r="N1240" i="20"/>
  <c r="M1240" i="20"/>
  <c r="L1240" i="20"/>
  <c r="K1240" i="20"/>
  <c r="J1240" i="20"/>
  <c r="I1240" i="20"/>
  <c r="H1240" i="20"/>
  <c r="G1240" i="20"/>
  <c r="F1240" i="20"/>
  <c r="E1240" i="20"/>
  <c r="P1239" i="20"/>
  <c r="O1239" i="20"/>
  <c r="N1239" i="20"/>
  <c r="M1239" i="20"/>
  <c r="L1239" i="20"/>
  <c r="K1239" i="20"/>
  <c r="J1239" i="20"/>
  <c r="I1239" i="20"/>
  <c r="H1239" i="20"/>
  <c r="G1239" i="20"/>
  <c r="F1239" i="20"/>
  <c r="E1239" i="20"/>
  <c r="P1228" i="20"/>
  <c r="O1228" i="20"/>
  <c r="N1228" i="20"/>
  <c r="M1228" i="20"/>
  <c r="L1228" i="20"/>
  <c r="K1228" i="20"/>
  <c r="J1228" i="20"/>
  <c r="I1228" i="20"/>
  <c r="H1228" i="20"/>
  <c r="G1228" i="20"/>
  <c r="F1228" i="20"/>
  <c r="E1228" i="20"/>
  <c r="P1227" i="20"/>
  <c r="O1227" i="20"/>
  <c r="N1227" i="20"/>
  <c r="M1227" i="20"/>
  <c r="L1227" i="20"/>
  <c r="K1227" i="20"/>
  <c r="J1227" i="20"/>
  <c r="I1227" i="20"/>
  <c r="H1227" i="20"/>
  <c r="G1227" i="20"/>
  <c r="F1227" i="20"/>
  <c r="E1227" i="20"/>
  <c r="P1222" i="20"/>
  <c r="O1222" i="20"/>
  <c r="N1222" i="20"/>
  <c r="M1222" i="20"/>
  <c r="L1222" i="20"/>
  <c r="K1222" i="20"/>
  <c r="J1222" i="20"/>
  <c r="I1222" i="20"/>
  <c r="H1222" i="20"/>
  <c r="G1222" i="20"/>
  <c r="F1222" i="20"/>
  <c r="E1222" i="20"/>
  <c r="P1221" i="20"/>
  <c r="O1221" i="20"/>
  <c r="N1221" i="20"/>
  <c r="M1221" i="20"/>
  <c r="L1221" i="20"/>
  <c r="K1221" i="20"/>
  <c r="J1221" i="20"/>
  <c r="I1221" i="20"/>
  <c r="H1221" i="20"/>
  <c r="G1221" i="20"/>
  <c r="F1221" i="20"/>
  <c r="E1221" i="20"/>
  <c r="P1216" i="20"/>
  <c r="O1216" i="20"/>
  <c r="N1216" i="20"/>
  <c r="M1216" i="20"/>
  <c r="L1216" i="20"/>
  <c r="K1216" i="20"/>
  <c r="J1216" i="20"/>
  <c r="I1216" i="20"/>
  <c r="H1216" i="20"/>
  <c r="G1216" i="20"/>
  <c r="F1216" i="20"/>
  <c r="E1216" i="20"/>
  <c r="P1215" i="20"/>
  <c r="O1215" i="20"/>
  <c r="N1215" i="20"/>
  <c r="M1215" i="20"/>
  <c r="L1215" i="20"/>
  <c r="K1215" i="20"/>
  <c r="J1215" i="20"/>
  <c r="I1215" i="20"/>
  <c r="H1215" i="20"/>
  <c r="G1215" i="20"/>
  <c r="F1215" i="20"/>
  <c r="E1215" i="20"/>
  <c r="P1210" i="20"/>
  <c r="O1210" i="20"/>
  <c r="N1210" i="20"/>
  <c r="M1210" i="20"/>
  <c r="L1210" i="20"/>
  <c r="K1210" i="20"/>
  <c r="J1210" i="20"/>
  <c r="I1210" i="20"/>
  <c r="H1210" i="20"/>
  <c r="G1210" i="20"/>
  <c r="F1210" i="20"/>
  <c r="E1210" i="20"/>
  <c r="P1209" i="20"/>
  <c r="O1209" i="20"/>
  <c r="N1209" i="20"/>
  <c r="M1209" i="20"/>
  <c r="L1209" i="20"/>
  <c r="K1209" i="20"/>
  <c r="J1209" i="20"/>
  <c r="I1209" i="20"/>
  <c r="H1209" i="20"/>
  <c r="G1209" i="20"/>
  <c r="F1209" i="20"/>
  <c r="E1209" i="20"/>
  <c r="P1204" i="20"/>
  <c r="O1204" i="20"/>
  <c r="N1204" i="20"/>
  <c r="M1204" i="20"/>
  <c r="L1204" i="20"/>
  <c r="K1204" i="20"/>
  <c r="J1204" i="20"/>
  <c r="I1204" i="20"/>
  <c r="H1204" i="20"/>
  <c r="G1204" i="20"/>
  <c r="F1204" i="20"/>
  <c r="E1204" i="20"/>
  <c r="P1203" i="20"/>
  <c r="O1203" i="20"/>
  <c r="N1203" i="20"/>
  <c r="M1203" i="20"/>
  <c r="L1203" i="20"/>
  <c r="K1203" i="20"/>
  <c r="J1203" i="20"/>
  <c r="I1203" i="20"/>
  <c r="H1203" i="20"/>
  <c r="G1203" i="20"/>
  <c r="F1203" i="20"/>
  <c r="E1203" i="20"/>
  <c r="P1195" i="20"/>
  <c r="O1195" i="20"/>
  <c r="N1195" i="20"/>
  <c r="M1195" i="20"/>
  <c r="L1195" i="20"/>
  <c r="K1195" i="20"/>
  <c r="J1195" i="20"/>
  <c r="I1195" i="20"/>
  <c r="H1195" i="20"/>
  <c r="G1195" i="20"/>
  <c r="F1195" i="20"/>
  <c r="E1195" i="20"/>
  <c r="P1194" i="20"/>
  <c r="O1194" i="20"/>
  <c r="N1194" i="20"/>
  <c r="M1194" i="20"/>
  <c r="L1194" i="20"/>
  <c r="K1194" i="20"/>
  <c r="J1194" i="20"/>
  <c r="I1194" i="20"/>
  <c r="H1194" i="20"/>
  <c r="G1194" i="20"/>
  <c r="F1194" i="20"/>
  <c r="E1194" i="20"/>
  <c r="P1189" i="20"/>
  <c r="O1189" i="20"/>
  <c r="N1189" i="20"/>
  <c r="M1189" i="20"/>
  <c r="L1189" i="20"/>
  <c r="K1189" i="20"/>
  <c r="J1189" i="20"/>
  <c r="I1189" i="20"/>
  <c r="H1189" i="20"/>
  <c r="G1189" i="20"/>
  <c r="F1189" i="20"/>
  <c r="E1189" i="20"/>
  <c r="P1188" i="20"/>
  <c r="O1188" i="20"/>
  <c r="N1188" i="20"/>
  <c r="M1188" i="20"/>
  <c r="L1188" i="20"/>
  <c r="K1188" i="20"/>
  <c r="J1188" i="20"/>
  <c r="I1188" i="20"/>
  <c r="H1188" i="20"/>
  <c r="G1188" i="20"/>
  <c r="F1188" i="20"/>
  <c r="E1188" i="20"/>
  <c r="P1183" i="20"/>
  <c r="O1183" i="20"/>
  <c r="N1183" i="20"/>
  <c r="M1183" i="20"/>
  <c r="L1183" i="20"/>
  <c r="K1183" i="20"/>
  <c r="J1183" i="20"/>
  <c r="I1183" i="20"/>
  <c r="H1183" i="20"/>
  <c r="G1183" i="20"/>
  <c r="F1183" i="20"/>
  <c r="E1183" i="20"/>
  <c r="P1182" i="20"/>
  <c r="O1182" i="20"/>
  <c r="N1182" i="20"/>
  <c r="M1182" i="20"/>
  <c r="L1182" i="20"/>
  <c r="K1182" i="20"/>
  <c r="J1182" i="20"/>
  <c r="I1182" i="20"/>
  <c r="H1182" i="20"/>
  <c r="G1182" i="20"/>
  <c r="F1182" i="20"/>
  <c r="E1182" i="20"/>
  <c r="P1165" i="20"/>
  <c r="O1165" i="20"/>
  <c r="N1165" i="20"/>
  <c r="M1165" i="20"/>
  <c r="L1165" i="20"/>
  <c r="K1165" i="20"/>
  <c r="J1165" i="20"/>
  <c r="I1165" i="20"/>
  <c r="H1165" i="20"/>
  <c r="G1165" i="20"/>
  <c r="F1165" i="20"/>
  <c r="E1165" i="20"/>
  <c r="P1164" i="20"/>
  <c r="O1164" i="20"/>
  <c r="N1164" i="20"/>
  <c r="M1164" i="20"/>
  <c r="L1164" i="20"/>
  <c r="K1164" i="20"/>
  <c r="J1164" i="20"/>
  <c r="I1164" i="20"/>
  <c r="H1164" i="20"/>
  <c r="G1164" i="20"/>
  <c r="F1164" i="20"/>
  <c r="E1164" i="20"/>
  <c r="P1159" i="20"/>
  <c r="O1159" i="20"/>
  <c r="N1159" i="20"/>
  <c r="M1159" i="20"/>
  <c r="L1159" i="20"/>
  <c r="K1159" i="20"/>
  <c r="J1159" i="20"/>
  <c r="I1159" i="20"/>
  <c r="H1159" i="20"/>
  <c r="G1159" i="20"/>
  <c r="F1159" i="20"/>
  <c r="E1159" i="20"/>
  <c r="P1158" i="20"/>
  <c r="O1158" i="20"/>
  <c r="N1158" i="20"/>
  <c r="M1158" i="20"/>
  <c r="L1158" i="20"/>
  <c r="K1158" i="20"/>
  <c r="J1158" i="20"/>
  <c r="I1158" i="20"/>
  <c r="H1158" i="20"/>
  <c r="G1158" i="20"/>
  <c r="F1158" i="20"/>
  <c r="E1158" i="20"/>
  <c r="P1153" i="20"/>
  <c r="O1153" i="20"/>
  <c r="N1153" i="20"/>
  <c r="M1153" i="20"/>
  <c r="L1153" i="20"/>
  <c r="K1153" i="20"/>
  <c r="J1153" i="20"/>
  <c r="I1153" i="20"/>
  <c r="H1153" i="20"/>
  <c r="G1153" i="20"/>
  <c r="F1153" i="20"/>
  <c r="E1153" i="20"/>
  <c r="P1152" i="20"/>
  <c r="O1152" i="20"/>
  <c r="N1152" i="20"/>
  <c r="M1152" i="20"/>
  <c r="L1152" i="20"/>
  <c r="K1152" i="20"/>
  <c r="J1152" i="20"/>
  <c r="I1152" i="20"/>
  <c r="H1152" i="20"/>
  <c r="G1152" i="20"/>
  <c r="F1152" i="20"/>
  <c r="E1152" i="20"/>
  <c r="P1147" i="20"/>
  <c r="O1147" i="20"/>
  <c r="N1147" i="20"/>
  <c r="M1147" i="20"/>
  <c r="L1147" i="20"/>
  <c r="K1147" i="20"/>
  <c r="J1147" i="20"/>
  <c r="I1147" i="20"/>
  <c r="H1147" i="20"/>
  <c r="G1147" i="20"/>
  <c r="F1147" i="20"/>
  <c r="E1147" i="20"/>
  <c r="P1146" i="20"/>
  <c r="O1146" i="20"/>
  <c r="N1146" i="20"/>
  <c r="M1146" i="20"/>
  <c r="L1146" i="20"/>
  <c r="K1146" i="20"/>
  <c r="J1146" i="20"/>
  <c r="I1146" i="20"/>
  <c r="H1146" i="20"/>
  <c r="G1146" i="20"/>
  <c r="F1146" i="20"/>
  <c r="E1146" i="20"/>
  <c r="P1138" i="20"/>
  <c r="O1138" i="20"/>
  <c r="N1138" i="20"/>
  <c r="M1138" i="20"/>
  <c r="L1138" i="20"/>
  <c r="K1138" i="20"/>
  <c r="J1138" i="20"/>
  <c r="I1138" i="20"/>
  <c r="H1138" i="20"/>
  <c r="G1138" i="20"/>
  <c r="F1138" i="20"/>
  <c r="E1138" i="20"/>
  <c r="P1137" i="20"/>
  <c r="O1137" i="20"/>
  <c r="N1137" i="20"/>
  <c r="M1137" i="20"/>
  <c r="L1137" i="20"/>
  <c r="K1137" i="20"/>
  <c r="J1137" i="20"/>
  <c r="I1137" i="20"/>
  <c r="H1137" i="20"/>
  <c r="G1137" i="20"/>
  <c r="F1137" i="20"/>
  <c r="E1137" i="20"/>
  <c r="P1132" i="20"/>
  <c r="O1132" i="20"/>
  <c r="N1132" i="20"/>
  <c r="M1132" i="20"/>
  <c r="L1132" i="20"/>
  <c r="K1132" i="20"/>
  <c r="J1132" i="20"/>
  <c r="I1132" i="20"/>
  <c r="H1132" i="20"/>
  <c r="G1132" i="20"/>
  <c r="F1132" i="20"/>
  <c r="E1132" i="20"/>
  <c r="P1131" i="20"/>
  <c r="O1131" i="20"/>
  <c r="N1131" i="20"/>
  <c r="M1131" i="20"/>
  <c r="L1131" i="20"/>
  <c r="K1131" i="20"/>
  <c r="J1131" i="20"/>
  <c r="I1131" i="20"/>
  <c r="H1131" i="20"/>
  <c r="G1131" i="20"/>
  <c r="F1131" i="20"/>
  <c r="E1131" i="20"/>
  <c r="P1126" i="20"/>
  <c r="O1126" i="20"/>
  <c r="N1126" i="20"/>
  <c r="M1126" i="20"/>
  <c r="L1126" i="20"/>
  <c r="K1126" i="20"/>
  <c r="J1126" i="20"/>
  <c r="I1126" i="20"/>
  <c r="H1126" i="20"/>
  <c r="G1126" i="20"/>
  <c r="F1126" i="20"/>
  <c r="E1126" i="20"/>
  <c r="P1125" i="20"/>
  <c r="O1125" i="20"/>
  <c r="N1125" i="20"/>
  <c r="M1125" i="20"/>
  <c r="L1125" i="20"/>
  <c r="K1125" i="20"/>
  <c r="J1125" i="20"/>
  <c r="I1125" i="20"/>
  <c r="H1125" i="20"/>
  <c r="G1125" i="20"/>
  <c r="F1125" i="20"/>
  <c r="E1125" i="20"/>
  <c r="P1120" i="20"/>
  <c r="O1120" i="20"/>
  <c r="N1120" i="20"/>
  <c r="M1120" i="20"/>
  <c r="L1120" i="20"/>
  <c r="K1120" i="20"/>
  <c r="J1120" i="20"/>
  <c r="I1120" i="20"/>
  <c r="H1120" i="20"/>
  <c r="G1120" i="20"/>
  <c r="F1120" i="20"/>
  <c r="E1120" i="20"/>
  <c r="P1119" i="20"/>
  <c r="O1119" i="20"/>
  <c r="N1119" i="20"/>
  <c r="M1119" i="20"/>
  <c r="L1119" i="20"/>
  <c r="K1119" i="20"/>
  <c r="J1119" i="20"/>
  <c r="I1119" i="20"/>
  <c r="H1119" i="20"/>
  <c r="G1119" i="20"/>
  <c r="F1119" i="20"/>
  <c r="E1119" i="20"/>
  <c r="P1114" i="20"/>
  <c r="O1114" i="20"/>
  <c r="N1114" i="20"/>
  <c r="M1114" i="20"/>
  <c r="L1114" i="20"/>
  <c r="K1114" i="20"/>
  <c r="J1114" i="20"/>
  <c r="I1114" i="20"/>
  <c r="H1114" i="20"/>
  <c r="G1114" i="20"/>
  <c r="F1114" i="20"/>
  <c r="E1114" i="20"/>
  <c r="P1113" i="20"/>
  <c r="O1113" i="20"/>
  <c r="N1113" i="20"/>
  <c r="M1113" i="20"/>
  <c r="L1113" i="20"/>
  <c r="K1113" i="20"/>
  <c r="J1113" i="20"/>
  <c r="I1113" i="20"/>
  <c r="H1113" i="20"/>
  <c r="G1113" i="20"/>
  <c r="F1113" i="20"/>
  <c r="E1113" i="20"/>
  <c r="P1108" i="20"/>
  <c r="O1108" i="20"/>
  <c r="N1108" i="20"/>
  <c r="M1108" i="20"/>
  <c r="L1108" i="20"/>
  <c r="K1108" i="20"/>
  <c r="J1108" i="20"/>
  <c r="I1108" i="20"/>
  <c r="H1108" i="20"/>
  <c r="G1108" i="20"/>
  <c r="F1108" i="20"/>
  <c r="E1108" i="20"/>
  <c r="P1107" i="20"/>
  <c r="O1107" i="20"/>
  <c r="N1107" i="20"/>
  <c r="M1107" i="20"/>
  <c r="L1107" i="20"/>
  <c r="K1107" i="20"/>
  <c r="J1107" i="20"/>
  <c r="I1107" i="20"/>
  <c r="H1107" i="20"/>
  <c r="G1107" i="20"/>
  <c r="F1107" i="20"/>
  <c r="E1107" i="20"/>
  <c r="P1102" i="20"/>
  <c r="O1102" i="20"/>
  <c r="N1102" i="20"/>
  <c r="M1102" i="20"/>
  <c r="L1102" i="20"/>
  <c r="K1102" i="20"/>
  <c r="J1102" i="20"/>
  <c r="I1102" i="20"/>
  <c r="H1102" i="20"/>
  <c r="G1102" i="20"/>
  <c r="F1102" i="20"/>
  <c r="E1102" i="20"/>
  <c r="P1101" i="20"/>
  <c r="O1101" i="20"/>
  <c r="N1101" i="20"/>
  <c r="M1101" i="20"/>
  <c r="L1101" i="20"/>
  <c r="K1101" i="20"/>
  <c r="J1101" i="20"/>
  <c r="I1101" i="20"/>
  <c r="H1101" i="20"/>
  <c r="G1101" i="20"/>
  <c r="F1101" i="20"/>
  <c r="E1101" i="20"/>
  <c r="P1096" i="20"/>
  <c r="O1096" i="20"/>
  <c r="N1096" i="20"/>
  <c r="M1096" i="20"/>
  <c r="L1096" i="20"/>
  <c r="K1096" i="20"/>
  <c r="J1096" i="20"/>
  <c r="I1096" i="20"/>
  <c r="H1096" i="20"/>
  <c r="G1096" i="20"/>
  <c r="F1096" i="20"/>
  <c r="E1096" i="20"/>
  <c r="P1095" i="20"/>
  <c r="O1095" i="20"/>
  <c r="N1095" i="20"/>
  <c r="M1095" i="20"/>
  <c r="L1095" i="20"/>
  <c r="K1095" i="20"/>
  <c r="J1095" i="20"/>
  <c r="I1095" i="20"/>
  <c r="H1095" i="20"/>
  <c r="G1095" i="20"/>
  <c r="F1095" i="20"/>
  <c r="E1095" i="20"/>
  <c r="P1090" i="20"/>
  <c r="O1090" i="20"/>
  <c r="N1090" i="20"/>
  <c r="M1090" i="20"/>
  <c r="L1090" i="20"/>
  <c r="K1090" i="20"/>
  <c r="J1090" i="20"/>
  <c r="I1090" i="20"/>
  <c r="H1090" i="20"/>
  <c r="G1090" i="20"/>
  <c r="F1090" i="20"/>
  <c r="E1090" i="20"/>
  <c r="P1089" i="20"/>
  <c r="O1089" i="20"/>
  <c r="N1089" i="20"/>
  <c r="M1089" i="20"/>
  <c r="L1089" i="20"/>
  <c r="K1089" i="20"/>
  <c r="J1089" i="20"/>
  <c r="I1089" i="20"/>
  <c r="H1089" i="20"/>
  <c r="G1089" i="20"/>
  <c r="F1089" i="20"/>
  <c r="E1089" i="20"/>
  <c r="P1081" i="20"/>
  <c r="O1081" i="20"/>
  <c r="N1081" i="20"/>
  <c r="M1081" i="20"/>
  <c r="L1081" i="20"/>
  <c r="K1081" i="20"/>
  <c r="J1081" i="20"/>
  <c r="I1081" i="20"/>
  <c r="H1081" i="20"/>
  <c r="G1081" i="20"/>
  <c r="F1081" i="20"/>
  <c r="E1081" i="20"/>
  <c r="P1080" i="20"/>
  <c r="O1080" i="20"/>
  <c r="N1080" i="20"/>
  <c r="M1080" i="20"/>
  <c r="L1080" i="20"/>
  <c r="K1080" i="20"/>
  <c r="J1080" i="20"/>
  <c r="I1080" i="20"/>
  <c r="H1080" i="20"/>
  <c r="G1080" i="20"/>
  <c r="F1080" i="20"/>
  <c r="E1080" i="20"/>
  <c r="P1075" i="20"/>
  <c r="O1075" i="20"/>
  <c r="N1075" i="20"/>
  <c r="M1075" i="20"/>
  <c r="L1075" i="20"/>
  <c r="K1075" i="20"/>
  <c r="J1075" i="20"/>
  <c r="I1075" i="20"/>
  <c r="H1075" i="20"/>
  <c r="G1075" i="20"/>
  <c r="F1075" i="20"/>
  <c r="E1075" i="20"/>
  <c r="P1074" i="20"/>
  <c r="O1074" i="20"/>
  <c r="N1074" i="20"/>
  <c r="M1074" i="20"/>
  <c r="L1074" i="20"/>
  <c r="K1074" i="20"/>
  <c r="J1074" i="20"/>
  <c r="I1074" i="20"/>
  <c r="H1074" i="20"/>
  <c r="G1074" i="20"/>
  <c r="F1074" i="20"/>
  <c r="E1074" i="20"/>
  <c r="P1069" i="20"/>
  <c r="O1069" i="20"/>
  <c r="N1069" i="20"/>
  <c r="M1069" i="20"/>
  <c r="L1069" i="20"/>
  <c r="K1069" i="20"/>
  <c r="J1069" i="20"/>
  <c r="I1069" i="20"/>
  <c r="H1069" i="20"/>
  <c r="G1069" i="20"/>
  <c r="F1069" i="20"/>
  <c r="E1069" i="20"/>
  <c r="P1068" i="20"/>
  <c r="O1068" i="20"/>
  <c r="N1068" i="20"/>
  <c r="M1068" i="20"/>
  <c r="L1068" i="20"/>
  <c r="K1068" i="20"/>
  <c r="J1068" i="20"/>
  <c r="I1068" i="20"/>
  <c r="H1068" i="20"/>
  <c r="G1068" i="20"/>
  <c r="F1068" i="20"/>
  <c r="E1068" i="20"/>
  <c r="P1063" i="20"/>
  <c r="O1063" i="20"/>
  <c r="N1063" i="20"/>
  <c r="M1063" i="20"/>
  <c r="L1063" i="20"/>
  <c r="K1063" i="20"/>
  <c r="J1063" i="20"/>
  <c r="I1063" i="20"/>
  <c r="H1063" i="20"/>
  <c r="G1063" i="20"/>
  <c r="F1063" i="20"/>
  <c r="E1063" i="20"/>
  <c r="P1062" i="20"/>
  <c r="O1062" i="20"/>
  <c r="N1062" i="20"/>
  <c r="M1062" i="20"/>
  <c r="L1062" i="20"/>
  <c r="K1062" i="20"/>
  <c r="J1062" i="20"/>
  <c r="I1062" i="20"/>
  <c r="H1062" i="20"/>
  <c r="G1062" i="20"/>
  <c r="F1062" i="20"/>
  <c r="E1062" i="20"/>
  <c r="P1057" i="20"/>
  <c r="O1057" i="20"/>
  <c r="N1057" i="20"/>
  <c r="M1057" i="20"/>
  <c r="L1057" i="20"/>
  <c r="K1057" i="20"/>
  <c r="J1057" i="20"/>
  <c r="I1057" i="20"/>
  <c r="H1057" i="20"/>
  <c r="G1057" i="20"/>
  <c r="F1057" i="20"/>
  <c r="E1057" i="20"/>
  <c r="P1056" i="20"/>
  <c r="O1056" i="20"/>
  <c r="N1056" i="20"/>
  <c r="M1056" i="20"/>
  <c r="L1056" i="20"/>
  <c r="K1056" i="20"/>
  <c r="J1056" i="20"/>
  <c r="I1056" i="20"/>
  <c r="H1056" i="20"/>
  <c r="G1056" i="20"/>
  <c r="F1056" i="20"/>
  <c r="E1056" i="20"/>
  <c r="P1051" i="20"/>
  <c r="O1051" i="20"/>
  <c r="N1051" i="20"/>
  <c r="M1051" i="20"/>
  <c r="L1051" i="20"/>
  <c r="K1051" i="20"/>
  <c r="J1051" i="20"/>
  <c r="I1051" i="20"/>
  <c r="H1051" i="20"/>
  <c r="G1051" i="20"/>
  <c r="F1051" i="20"/>
  <c r="E1051" i="20"/>
  <c r="P1050" i="20"/>
  <c r="O1050" i="20"/>
  <c r="N1050" i="20"/>
  <c r="M1050" i="20"/>
  <c r="L1050" i="20"/>
  <c r="K1050" i="20"/>
  <c r="J1050" i="20"/>
  <c r="I1050" i="20"/>
  <c r="H1050" i="20"/>
  <c r="G1050" i="20"/>
  <c r="F1050" i="20"/>
  <c r="E1050" i="20"/>
  <c r="P1033" i="20"/>
  <c r="O1033" i="20"/>
  <c r="N1033" i="20"/>
  <c r="M1033" i="20"/>
  <c r="L1033" i="20"/>
  <c r="K1033" i="20"/>
  <c r="J1033" i="20"/>
  <c r="I1033" i="20"/>
  <c r="H1033" i="20"/>
  <c r="G1033" i="20"/>
  <c r="F1033" i="20"/>
  <c r="E1033" i="20"/>
  <c r="P1032" i="20"/>
  <c r="O1032" i="20"/>
  <c r="N1032" i="20"/>
  <c r="M1032" i="20"/>
  <c r="L1032" i="20"/>
  <c r="K1032" i="20"/>
  <c r="J1032" i="20"/>
  <c r="I1032" i="20"/>
  <c r="H1032" i="20"/>
  <c r="G1032" i="20"/>
  <c r="F1032" i="20"/>
  <c r="E1032" i="20"/>
  <c r="P1024" i="20"/>
  <c r="O1024" i="20"/>
  <c r="N1024" i="20"/>
  <c r="M1024" i="20"/>
  <c r="L1024" i="20"/>
  <c r="K1024" i="20"/>
  <c r="J1024" i="20"/>
  <c r="I1024" i="20"/>
  <c r="H1024" i="20"/>
  <c r="G1024" i="20"/>
  <c r="F1024" i="20"/>
  <c r="E1024" i="20"/>
  <c r="P1023" i="20"/>
  <c r="O1023" i="20"/>
  <c r="N1023" i="20"/>
  <c r="M1023" i="20"/>
  <c r="L1023" i="20"/>
  <c r="K1023" i="20"/>
  <c r="J1023" i="20"/>
  <c r="I1023" i="20"/>
  <c r="H1023" i="20"/>
  <c r="G1023" i="20"/>
  <c r="F1023" i="20"/>
  <c r="E1023" i="20"/>
  <c r="P1018" i="20"/>
  <c r="O1018" i="20"/>
  <c r="N1018" i="20"/>
  <c r="M1018" i="20"/>
  <c r="L1018" i="20"/>
  <c r="K1018" i="20"/>
  <c r="J1018" i="20"/>
  <c r="I1018" i="20"/>
  <c r="H1018" i="20"/>
  <c r="G1018" i="20"/>
  <c r="F1018" i="20"/>
  <c r="E1018" i="20"/>
  <c r="P1017" i="20"/>
  <c r="O1017" i="20"/>
  <c r="N1017" i="20"/>
  <c r="M1017" i="20"/>
  <c r="L1017" i="20"/>
  <c r="K1017" i="20"/>
  <c r="J1017" i="20"/>
  <c r="I1017" i="20"/>
  <c r="H1017" i="20"/>
  <c r="G1017" i="20"/>
  <c r="F1017" i="20"/>
  <c r="E1017" i="20"/>
  <c r="P1012" i="20"/>
  <c r="O1012" i="20"/>
  <c r="N1012" i="20"/>
  <c r="M1012" i="20"/>
  <c r="L1012" i="20"/>
  <c r="K1012" i="20"/>
  <c r="J1012" i="20"/>
  <c r="I1012" i="20"/>
  <c r="H1012" i="20"/>
  <c r="G1012" i="20"/>
  <c r="F1012" i="20"/>
  <c r="E1012" i="20"/>
  <c r="P1011" i="20"/>
  <c r="O1011" i="20"/>
  <c r="N1011" i="20"/>
  <c r="M1011" i="20"/>
  <c r="L1011" i="20"/>
  <c r="K1011" i="20"/>
  <c r="J1011" i="20"/>
  <c r="I1011" i="20"/>
  <c r="H1011" i="20"/>
  <c r="G1011" i="20"/>
  <c r="F1011" i="20"/>
  <c r="E1011" i="20"/>
  <c r="P1006" i="20"/>
  <c r="O1006" i="20"/>
  <c r="N1006" i="20"/>
  <c r="M1006" i="20"/>
  <c r="L1006" i="20"/>
  <c r="K1006" i="20"/>
  <c r="J1006" i="20"/>
  <c r="I1006" i="20"/>
  <c r="H1006" i="20"/>
  <c r="G1006" i="20"/>
  <c r="F1006" i="20"/>
  <c r="E1006" i="20"/>
  <c r="P1005" i="20"/>
  <c r="O1005" i="20"/>
  <c r="N1005" i="20"/>
  <c r="M1005" i="20"/>
  <c r="L1005" i="20"/>
  <c r="K1005" i="20"/>
  <c r="J1005" i="20"/>
  <c r="I1005" i="20"/>
  <c r="H1005" i="20"/>
  <c r="G1005" i="20"/>
  <c r="F1005" i="20"/>
  <c r="E1005" i="20"/>
  <c r="P1000" i="20"/>
  <c r="O1000" i="20"/>
  <c r="N1000" i="20"/>
  <c r="M1000" i="20"/>
  <c r="L1000" i="20"/>
  <c r="K1000" i="20"/>
  <c r="J1000" i="20"/>
  <c r="I1000" i="20"/>
  <c r="H1000" i="20"/>
  <c r="G1000" i="20"/>
  <c r="F1000" i="20"/>
  <c r="E1000" i="20"/>
  <c r="P999" i="20"/>
  <c r="O999" i="20"/>
  <c r="N999" i="20"/>
  <c r="M999" i="20"/>
  <c r="L999" i="20"/>
  <c r="K999" i="20"/>
  <c r="J999" i="20"/>
  <c r="I999" i="20"/>
  <c r="H999" i="20"/>
  <c r="G999" i="20"/>
  <c r="F999" i="20"/>
  <c r="E999" i="20"/>
  <c r="P994" i="20"/>
  <c r="O994" i="20"/>
  <c r="N994" i="20"/>
  <c r="M994" i="20"/>
  <c r="L994" i="20"/>
  <c r="K994" i="20"/>
  <c r="J994" i="20"/>
  <c r="I994" i="20"/>
  <c r="H994" i="20"/>
  <c r="G994" i="20"/>
  <c r="F994" i="20"/>
  <c r="E994" i="20"/>
  <c r="P993" i="20"/>
  <c r="O993" i="20"/>
  <c r="N993" i="20"/>
  <c r="M993" i="20"/>
  <c r="L993" i="20"/>
  <c r="K993" i="20"/>
  <c r="J993" i="20"/>
  <c r="I993" i="20"/>
  <c r="H993" i="20"/>
  <c r="G993" i="20"/>
  <c r="F993" i="20"/>
  <c r="E993" i="20"/>
  <c r="P988" i="20"/>
  <c r="O988" i="20"/>
  <c r="N988" i="20"/>
  <c r="M988" i="20"/>
  <c r="L988" i="20"/>
  <c r="K988" i="20"/>
  <c r="J988" i="20"/>
  <c r="I988" i="20"/>
  <c r="H988" i="20"/>
  <c r="G988" i="20"/>
  <c r="F988" i="20"/>
  <c r="E988" i="20"/>
  <c r="P987" i="20"/>
  <c r="O987" i="20"/>
  <c r="N987" i="20"/>
  <c r="M987" i="20"/>
  <c r="L987" i="20"/>
  <c r="K987" i="20"/>
  <c r="J987" i="20"/>
  <c r="I987" i="20"/>
  <c r="H987" i="20"/>
  <c r="G987" i="20"/>
  <c r="F987" i="20"/>
  <c r="E987" i="20"/>
  <c r="P982" i="20"/>
  <c r="O982" i="20"/>
  <c r="N982" i="20"/>
  <c r="M982" i="20"/>
  <c r="L982" i="20"/>
  <c r="K982" i="20"/>
  <c r="J982" i="20"/>
  <c r="I982" i="20"/>
  <c r="H982" i="20"/>
  <c r="G982" i="20"/>
  <c r="F982" i="20"/>
  <c r="E982" i="20"/>
  <c r="P981" i="20"/>
  <c r="O981" i="20"/>
  <c r="N981" i="20"/>
  <c r="M981" i="20"/>
  <c r="L981" i="20"/>
  <c r="K981" i="20"/>
  <c r="J981" i="20"/>
  <c r="I981" i="20"/>
  <c r="H981" i="20"/>
  <c r="G981" i="20"/>
  <c r="F981" i="20"/>
  <c r="E981" i="20"/>
  <c r="P976" i="20"/>
  <c r="O976" i="20"/>
  <c r="N976" i="20"/>
  <c r="M976" i="20"/>
  <c r="L976" i="20"/>
  <c r="K976" i="20"/>
  <c r="J976" i="20"/>
  <c r="I976" i="20"/>
  <c r="H976" i="20"/>
  <c r="G976" i="20"/>
  <c r="F976" i="20"/>
  <c r="E976" i="20"/>
  <c r="P975" i="20"/>
  <c r="O975" i="20"/>
  <c r="N975" i="20"/>
  <c r="M975" i="20"/>
  <c r="L975" i="20"/>
  <c r="K975" i="20"/>
  <c r="J975" i="20"/>
  <c r="I975" i="20"/>
  <c r="H975" i="20"/>
  <c r="G975" i="20"/>
  <c r="F975" i="20"/>
  <c r="E975" i="20"/>
  <c r="P967" i="20"/>
  <c r="O967" i="20"/>
  <c r="N967" i="20"/>
  <c r="M967" i="20"/>
  <c r="L967" i="20"/>
  <c r="K967" i="20"/>
  <c r="J967" i="20"/>
  <c r="I967" i="20"/>
  <c r="H967" i="20"/>
  <c r="G967" i="20"/>
  <c r="F967" i="20"/>
  <c r="E967" i="20"/>
  <c r="P966" i="20"/>
  <c r="O966" i="20"/>
  <c r="N966" i="20"/>
  <c r="M966" i="20"/>
  <c r="L966" i="20"/>
  <c r="K966" i="20"/>
  <c r="J966" i="20"/>
  <c r="I966" i="20"/>
  <c r="H966" i="20"/>
  <c r="G966" i="20"/>
  <c r="F966" i="20"/>
  <c r="E966" i="20"/>
  <c r="P961" i="20"/>
  <c r="O961" i="20"/>
  <c r="N961" i="20"/>
  <c r="M961" i="20"/>
  <c r="L961" i="20"/>
  <c r="K961" i="20"/>
  <c r="J961" i="20"/>
  <c r="I961" i="20"/>
  <c r="H961" i="20"/>
  <c r="G961" i="20"/>
  <c r="F961" i="20"/>
  <c r="E961" i="20"/>
  <c r="P960" i="20"/>
  <c r="O960" i="20"/>
  <c r="N960" i="20"/>
  <c r="M960" i="20"/>
  <c r="L960" i="20"/>
  <c r="K960" i="20"/>
  <c r="J960" i="20"/>
  <c r="I960" i="20"/>
  <c r="H960" i="20"/>
  <c r="G960" i="20"/>
  <c r="F960" i="20"/>
  <c r="E960" i="20"/>
  <c r="P955" i="20"/>
  <c r="O955" i="20"/>
  <c r="N955" i="20"/>
  <c r="M955" i="20"/>
  <c r="L955" i="20"/>
  <c r="K955" i="20"/>
  <c r="J955" i="20"/>
  <c r="I955" i="20"/>
  <c r="H955" i="20"/>
  <c r="G955" i="20"/>
  <c r="F955" i="20"/>
  <c r="E955" i="20"/>
  <c r="P954" i="20"/>
  <c r="O954" i="20"/>
  <c r="N954" i="20"/>
  <c r="M954" i="20"/>
  <c r="L954" i="20"/>
  <c r="K954" i="20"/>
  <c r="J954" i="20"/>
  <c r="I954" i="20"/>
  <c r="H954" i="20"/>
  <c r="G954" i="20"/>
  <c r="F954" i="20"/>
  <c r="E954" i="20"/>
  <c r="P949" i="20"/>
  <c r="O949" i="20"/>
  <c r="N949" i="20"/>
  <c r="M949" i="20"/>
  <c r="L949" i="20"/>
  <c r="K949" i="20"/>
  <c r="J949" i="20"/>
  <c r="I949" i="20"/>
  <c r="H949" i="20"/>
  <c r="G949" i="20"/>
  <c r="F949" i="20"/>
  <c r="E949" i="20"/>
  <c r="P948" i="20"/>
  <c r="O948" i="20"/>
  <c r="N948" i="20"/>
  <c r="M948" i="20"/>
  <c r="L948" i="20"/>
  <c r="K948" i="20"/>
  <c r="J948" i="20"/>
  <c r="I948" i="20"/>
  <c r="H948" i="20"/>
  <c r="G948" i="20"/>
  <c r="F948" i="20"/>
  <c r="E948" i="20"/>
  <c r="P943" i="20"/>
  <c r="O943" i="20"/>
  <c r="N943" i="20"/>
  <c r="M943" i="20"/>
  <c r="L943" i="20"/>
  <c r="K943" i="20"/>
  <c r="J943" i="20"/>
  <c r="I943" i="20"/>
  <c r="H943" i="20"/>
  <c r="G943" i="20"/>
  <c r="F943" i="20"/>
  <c r="E943" i="20"/>
  <c r="P942" i="20"/>
  <c r="O942" i="20"/>
  <c r="N942" i="20"/>
  <c r="M942" i="20"/>
  <c r="L942" i="20"/>
  <c r="K942" i="20"/>
  <c r="J942" i="20"/>
  <c r="I942" i="20"/>
  <c r="H942" i="20"/>
  <c r="G942" i="20"/>
  <c r="F942" i="20"/>
  <c r="E942" i="20"/>
  <c r="P937" i="20"/>
  <c r="O937" i="20"/>
  <c r="N937" i="20"/>
  <c r="M937" i="20"/>
  <c r="L937" i="20"/>
  <c r="K937" i="20"/>
  <c r="J937" i="20"/>
  <c r="I937" i="20"/>
  <c r="H937" i="20"/>
  <c r="G937" i="20"/>
  <c r="F937" i="20"/>
  <c r="E937" i="20"/>
  <c r="P936" i="20"/>
  <c r="O936" i="20"/>
  <c r="N936" i="20"/>
  <c r="M936" i="20"/>
  <c r="L936" i="20"/>
  <c r="K936" i="20"/>
  <c r="J936" i="20"/>
  <c r="I936" i="20"/>
  <c r="H936" i="20"/>
  <c r="G936" i="20"/>
  <c r="F936" i="20"/>
  <c r="E936" i="20"/>
  <c r="P931" i="20"/>
  <c r="O931" i="20"/>
  <c r="N931" i="20"/>
  <c r="M931" i="20"/>
  <c r="L931" i="20"/>
  <c r="K931" i="20"/>
  <c r="J931" i="20"/>
  <c r="I931" i="20"/>
  <c r="H931" i="20"/>
  <c r="G931" i="20"/>
  <c r="F931" i="20"/>
  <c r="E931" i="20"/>
  <c r="P930" i="20"/>
  <c r="O930" i="20"/>
  <c r="N930" i="20"/>
  <c r="M930" i="20"/>
  <c r="L930" i="20"/>
  <c r="K930" i="20"/>
  <c r="J930" i="20"/>
  <c r="I930" i="20"/>
  <c r="H930" i="20"/>
  <c r="G930" i="20"/>
  <c r="F930" i="20"/>
  <c r="E930" i="20"/>
  <c r="P925" i="20"/>
  <c r="O925" i="20"/>
  <c r="N925" i="20"/>
  <c r="M925" i="20"/>
  <c r="L925" i="20"/>
  <c r="K925" i="20"/>
  <c r="J925" i="20"/>
  <c r="I925" i="20"/>
  <c r="H925" i="20"/>
  <c r="G925" i="20"/>
  <c r="F925" i="20"/>
  <c r="E925" i="20"/>
  <c r="P924" i="20"/>
  <c r="O924" i="20"/>
  <c r="N924" i="20"/>
  <c r="M924" i="20"/>
  <c r="L924" i="20"/>
  <c r="K924" i="20"/>
  <c r="J924" i="20"/>
  <c r="I924" i="20"/>
  <c r="H924" i="20"/>
  <c r="G924" i="20"/>
  <c r="F924" i="20"/>
  <c r="E924" i="20"/>
  <c r="P904" i="20"/>
  <c r="O904" i="20"/>
  <c r="N904" i="20"/>
  <c r="M904" i="20"/>
  <c r="L904" i="20"/>
  <c r="K904" i="20"/>
  <c r="J904" i="20"/>
  <c r="I904" i="20"/>
  <c r="H904" i="20"/>
  <c r="G904" i="20"/>
  <c r="F904" i="20"/>
  <c r="E904" i="20"/>
  <c r="P903" i="20"/>
  <c r="O903" i="20"/>
  <c r="N903" i="20"/>
  <c r="M903" i="20"/>
  <c r="L903" i="20"/>
  <c r="K903" i="20"/>
  <c r="J903" i="20"/>
  <c r="I903" i="20"/>
  <c r="H903" i="20"/>
  <c r="G903" i="20"/>
  <c r="F903" i="20"/>
  <c r="E903" i="20"/>
  <c r="P898" i="20"/>
  <c r="O898" i="20"/>
  <c r="N898" i="20"/>
  <c r="M898" i="20"/>
  <c r="L898" i="20"/>
  <c r="K898" i="20"/>
  <c r="J898" i="20"/>
  <c r="I898" i="20"/>
  <c r="H898" i="20"/>
  <c r="G898" i="20"/>
  <c r="F898" i="20"/>
  <c r="E898" i="20"/>
  <c r="P897" i="20"/>
  <c r="O897" i="20"/>
  <c r="N897" i="20"/>
  <c r="M897" i="20"/>
  <c r="L897" i="20"/>
  <c r="K897" i="20"/>
  <c r="J897" i="20"/>
  <c r="I897" i="20"/>
  <c r="H897" i="20"/>
  <c r="G897" i="20"/>
  <c r="F897" i="20"/>
  <c r="E897" i="20"/>
  <c r="P892" i="20"/>
  <c r="O892" i="20"/>
  <c r="N892" i="20"/>
  <c r="M892" i="20"/>
  <c r="L892" i="20"/>
  <c r="K892" i="20"/>
  <c r="J892" i="20"/>
  <c r="I892" i="20"/>
  <c r="H892" i="20"/>
  <c r="G892" i="20"/>
  <c r="F892" i="20"/>
  <c r="E892" i="20"/>
  <c r="P891" i="20"/>
  <c r="O891" i="20"/>
  <c r="N891" i="20"/>
  <c r="M891" i="20"/>
  <c r="L891" i="20"/>
  <c r="K891" i="20"/>
  <c r="J891" i="20"/>
  <c r="I891" i="20"/>
  <c r="H891" i="20"/>
  <c r="G891" i="20"/>
  <c r="F891" i="20"/>
  <c r="E891" i="20"/>
  <c r="P886" i="20"/>
  <c r="O886" i="20"/>
  <c r="N886" i="20"/>
  <c r="M886" i="20"/>
  <c r="L886" i="20"/>
  <c r="K886" i="20"/>
  <c r="J886" i="20"/>
  <c r="I886" i="20"/>
  <c r="H886" i="20"/>
  <c r="G886" i="20"/>
  <c r="F886" i="20"/>
  <c r="E886" i="20"/>
  <c r="P885" i="20"/>
  <c r="O885" i="20"/>
  <c r="N885" i="20"/>
  <c r="M885" i="20"/>
  <c r="L885" i="20"/>
  <c r="K885" i="20"/>
  <c r="J885" i="20"/>
  <c r="I885" i="20"/>
  <c r="H885" i="20"/>
  <c r="G885" i="20"/>
  <c r="F885" i="20"/>
  <c r="E885" i="20"/>
  <c r="P880" i="20"/>
  <c r="O880" i="20"/>
  <c r="N880" i="20"/>
  <c r="M880" i="20"/>
  <c r="L880" i="20"/>
  <c r="K880" i="20"/>
  <c r="J880" i="20"/>
  <c r="I880" i="20"/>
  <c r="H880" i="20"/>
  <c r="G880" i="20"/>
  <c r="F880" i="20"/>
  <c r="E880" i="20"/>
  <c r="P879" i="20"/>
  <c r="O879" i="20"/>
  <c r="N879" i="20"/>
  <c r="M879" i="20"/>
  <c r="L879" i="20"/>
  <c r="K879" i="20"/>
  <c r="J879" i="20"/>
  <c r="I879" i="20"/>
  <c r="H879" i="20"/>
  <c r="G879" i="20"/>
  <c r="F879" i="20"/>
  <c r="E879" i="20"/>
  <c r="P874" i="20"/>
  <c r="O874" i="20"/>
  <c r="N874" i="20"/>
  <c r="M874" i="20"/>
  <c r="L874" i="20"/>
  <c r="K874" i="20"/>
  <c r="J874" i="20"/>
  <c r="I874" i="20"/>
  <c r="H874" i="20"/>
  <c r="G874" i="20"/>
  <c r="F874" i="20"/>
  <c r="E874" i="20"/>
  <c r="P873" i="20"/>
  <c r="O873" i="20"/>
  <c r="N873" i="20"/>
  <c r="M873" i="20"/>
  <c r="L873" i="20"/>
  <c r="K873" i="20"/>
  <c r="J873" i="20"/>
  <c r="I873" i="20"/>
  <c r="H873" i="20"/>
  <c r="G873" i="20"/>
  <c r="F873" i="20"/>
  <c r="E873" i="20"/>
  <c r="P868" i="20"/>
  <c r="O868" i="20"/>
  <c r="N868" i="20"/>
  <c r="M868" i="20"/>
  <c r="L868" i="20"/>
  <c r="K868" i="20"/>
  <c r="J868" i="20"/>
  <c r="I868" i="20"/>
  <c r="H868" i="20"/>
  <c r="G868" i="20"/>
  <c r="F868" i="20"/>
  <c r="E868" i="20"/>
  <c r="P867" i="20"/>
  <c r="O867" i="20"/>
  <c r="N867" i="20"/>
  <c r="M867" i="20"/>
  <c r="L867" i="20"/>
  <c r="K867" i="20"/>
  <c r="J867" i="20"/>
  <c r="I867" i="20"/>
  <c r="H867" i="20"/>
  <c r="G867" i="20"/>
  <c r="F867" i="20"/>
  <c r="E867" i="20"/>
  <c r="P862" i="20"/>
  <c r="O862" i="20"/>
  <c r="N862" i="20"/>
  <c r="M862" i="20"/>
  <c r="L862" i="20"/>
  <c r="K862" i="20"/>
  <c r="J862" i="20"/>
  <c r="I862" i="20"/>
  <c r="H862" i="20"/>
  <c r="G862" i="20"/>
  <c r="F862" i="20"/>
  <c r="E862" i="20"/>
  <c r="P861" i="20"/>
  <c r="O861" i="20"/>
  <c r="N861" i="20"/>
  <c r="M861" i="20"/>
  <c r="L861" i="20"/>
  <c r="K861" i="20"/>
  <c r="J861" i="20"/>
  <c r="I861" i="20"/>
  <c r="H861" i="20"/>
  <c r="G861" i="20"/>
  <c r="F861" i="20"/>
  <c r="E861" i="20"/>
  <c r="P853" i="20"/>
  <c r="O853" i="20"/>
  <c r="N853" i="20"/>
  <c r="M853" i="20"/>
  <c r="L853" i="20"/>
  <c r="K853" i="20"/>
  <c r="J853" i="20"/>
  <c r="I853" i="20"/>
  <c r="H853" i="20"/>
  <c r="G853" i="20"/>
  <c r="F853" i="20"/>
  <c r="E853" i="20"/>
  <c r="P852" i="20"/>
  <c r="O852" i="20"/>
  <c r="N852" i="20"/>
  <c r="M852" i="20"/>
  <c r="L852" i="20"/>
  <c r="K852" i="20"/>
  <c r="J852" i="20"/>
  <c r="I852" i="20"/>
  <c r="H852" i="20"/>
  <c r="G852" i="20"/>
  <c r="F852" i="20"/>
  <c r="E852" i="20"/>
  <c r="P847" i="20"/>
  <c r="O847" i="20"/>
  <c r="N847" i="20"/>
  <c r="M847" i="20"/>
  <c r="L847" i="20"/>
  <c r="K847" i="20"/>
  <c r="J847" i="20"/>
  <c r="I847" i="20"/>
  <c r="H847" i="20"/>
  <c r="G847" i="20"/>
  <c r="F847" i="20"/>
  <c r="E847" i="20"/>
  <c r="P846" i="20"/>
  <c r="O846" i="20"/>
  <c r="N846" i="20"/>
  <c r="M846" i="20"/>
  <c r="L846" i="20"/>
  <c r="K846" i="20"/>
  <c r="J846" i="20"/>
  <c r="I846" i="20"/>
  <c r="H846" i="20"/>
  <c r="G846" i="20"/>
  <c r="F846" i="20"/>
  <c r="E846" i="20"/>
  <c r="P835" i="20"/>
  <c r="O835" i="20"/>
  <c r="N835" i="20"/>
  <c r="M835" i="20"/>
  <c r="L835" i="20"/>
  <c r="K835" i="20"/>
  <c r="J835" i="20"/>
  <c r="I835" i="20"/>
  <c r="H835" i="20"/>
  <c r="G835" i="20"/>
  <c r="F835" i="20"/>
  <c r="E835" i="20"/>
  <c r="P834" i="20"/>
  <c r="O834" i="20"/>
  <c r="N834" i="20"/>
  <c r="M834" i="20"/>
  <c r="L834" i="20"/>
  <c r="K834" i="20"/>
  <c r="J834" i="20"/>
  <c r="I834" i="20"/>
  <c r="H834" i="20"/>
  <c r="G834" i="20"/>
  <c r="F834" i="20"/>
  <c r="E834" i="20"/>
  <c r="P829" i="20"/>
  <c r="O829" i="20"/>
  <c r="N829" i="20"/>
  <c r="M829" i="20"/>
  <c r="L829" i="20"/>
  <c r="K829" i="20"/>
  <c r="J829" i="20"/>
  <c r="I829" i="20"/>
  <c r="H829" i="20"/>
  <c r="G829" i="20"/>
  <c r="F829" i="20"/>
  <c r="E829" i="20"/>
  <c r="P828" i="20"/>
  <c r="O828" i="20"/>
  <c r="N828" i="20"/>
  <c r="M828" i="20"/>
  <c r="L828" i="20"/>
  <c r="K828" i="20"/>
  <c r="J828" i="20"/>
  <c r="I828" i="20"/>
  <c r="H828" i="20"/>
  <c r="G828" i="20"/>
  <c r="F828" i="20"/>
  <c r="E828" i="20"/>
  <c r="P823" i="20"/>
  <c r="O823" i="20"/>
  <c r="N823" i="20"/>
  <c r="M823" i="20"/>
  <c r="L823" i="20"/>
  <c r="K823" i="20"/>
  <c r="J823" i="20"/>
  <c r="I823" i="20"/>
  <c r="H823" i="20"/>
  <c r="G823" i="20"/>
  <c r="F823" i="20"/>
  <c r="E823" i="20"/>
  <c r="P822" i="20"/>
  <c r="O822" i="20"/>
  <c r="N822" i="20"/>
  <c r="M822" i="20"/>
  <c r="L822" i="20"/>
  <c r="K822" i="20"/>
  <c r="J822" i="20"/>
  <c r="I822" i="20"/>
  <c r="H822" i="20"/>
  <c r="G822" i="20"/>
  <c r="F822" i="20"/>
  <c r="E822" i="20"/>
  <c r="P817" i="20"/>
  <c r="O817" i="20"/>
  <c r="N817" i="20"/>
  <c r="M817" i="20"/>
  <c r="L817" i="20"/>
  <c r="K817" i="20"/>
  <c r="J817" i="20"/>
  <c r="I817" i="20"/>
  <c r="H817" i="20"/>
  <c r="G817" i="20"/>
  <c r="F817" i="20"/>
  <c r="E817" i="20"/>
  <c r="P816" i="20"/>
  <c r="O816" i="20"/>
  <c r="N816" i="20"/>
  <c r="M816" i="20"/>
  <c r="L816" i="20"/>
  <c r="K816" i="20"/>
  <c r="J816" i="20"/>
  <c r="I816" i="20"/>
  <c r="H816" i="20"/>
  <c r="G816" i="20"/>
  <c r="F816" i="20"/>
  <c r="E816" i="20"/>
  <c r="P811" i="20"/>
  <c r="O811" i="20"/>
  <c r="N811" i="20"/>
  <c r="M811" i="20"/>
  <c r="L811" i="20"/>
  <c r="K811" i="20"/>
  <c r="J811" i="20"/>
  <c r="I811" i="20"/>
  <c r="H811" i="20"/>
  <c r="G811" i="20"/>
  <c r="F811" i="20"/>
  <c r="E811" i="20"/>
  <c r="P810" i="20"/>
  <c r="O810" i="20"/>
  <c r="N810" i="20"/>
  <c r="M810" i="20"/>
  <c r="L810" i="20"/>
  <c r="K810" i="20"/>
  <c r="J810" i="20"/>
  <c r="I810" i="20"/>
  <c r="H810" i="20"/>
  <c r="G810" i="20"/>
  <c r="F810" i="20"/>
  <c r="E810" i="20"/>
  <c r="P805" i="20"/>
  <c r="O805" i="20"/>
  <c r="N805" i="20"/>
  <c r="M805" i="20"/>
  <c r="L805" i="20"/>
  <c r="K805" i="20"/>
  <c r="J805" i="20"/>
  <c r="I805" i="20"/>
  <c r="H805" i="20"/>
  <c r="G805" i="20"/>
  <c r="F805" i="20"/>
  <c r="E805" i="20"/>
  <c r="P804" i="20"/>
  <c r="O804" i="20"/>
  <c r="N804" i="20"/>
  <c r="M804" i="20"/>
  <c r="L804" i="20"/>
  <c r="K804" i="20"/>
  <c r="J804" i="20"/>
  <c r="I804" i="20"/>
  <c r="H804" i="20"/>
  <c r="G804" i="20"/>
  <c r="F804" i="20"/>
  <c r="E804" i="20"/>
  <c r="P796" i="20"/>
  <c r="O796" i="20"/>
  <c r="N796" i="20"/>
  <c r="M796" i="20"/>
  <c r="L796" i="20"/>
  <c r="K796" i="20"/>
  <c r="J796" i="20"/>
  <c r="I796" i="20"/>
  <c r="H796" i="20"/>
  <c r="G796" i="20"/>
  <c r="F796" i="20"/>
  <c r="E796" i="20"/>
  <c r="P795" i="20"/>
  <c r="O795" i="20"/>
  <c r="N795" i="20"/>
  <c r="M795" i="20"/>
  <c r="L795" i="20"/>
  <c r="K795" i="20"/>
  <c r="J795" i="20"/>
  <c r="I795" i="20"/>
  <c r="H795" i="20"/>
  <c r="G795" i="20"/>
  <c r="F795" i="20"/>
  <c r="E795" i="20"/>
  <c r="P790" i="20"/>
  <c r="O790" i="20"/>
  <c r="N790" i="20"/>
  <c r="M790" i="20"/>
  <c r="L790" i="20"/>
  <c r="K790" i="20"/>
  <c r="J790" i="20"/>
  <c r="I790" i="20"/>
  <c r="H790" i="20"/>
  <c r="G790" i="20"/>
  <c r="F790" i="20"/>
  <c r="E790" i="20"/>
  <c r="P789" i="20"/>
  <c r="O789" i="20"/>
  <c r="N789" i="20"/>
  <c r="M789" i="20"/>
  <c r="L789" i="20"/>
  <c r="K789" i="20"/>
  <c r="J789" i="20"/>
  <c r="I789" i="20"/>
  <c r="H789" i="20"/>
  <c r="G789" i="20"/>
  <c r="F789" i="20"/>
  <c r="E789" i="20"/>
  <c r="P778" i="20"/>
  <c r="O778" i="20"/>
  <c r="N778" i="20"/>
  <c r="M778" i="20"/>
  <c r="L778" i="20"/>
  <c r="K778" i="20"/>
  <c r="J778" i="20"/>
  <c r="I778" i="20"/>
  <c r="H778" i="20"/>
  <c r="G778" i="20"/>
  <c r="F778" i="20"/>
  <c r="E778" i="20"/>
  <c r="P777" i="20"/>
  <c r="O777" i="20"/>
  <c r="N777" i="20"/>
  <c r="M777" i="20"/>
  <c r="L777" i="20"/>
  <c r="K777" i="20"/>
  <c r="J777" i="20"/>
  <c r="I777" i="20"/>
  <c r="H777" i="20"/>
  <c r="G777" i="20"/>
  <c r="F777" i="20"/>
  <c r="E777" i="20"/>
  <c r="P772" i="20"/>
  <c r="O772" i="20"/>
  <c r="N772" i="20"/>
  <c r="M772" i="20"/>
  <c r="L772" i="20"/>
  <c r="K772" i="20"/>
  <c r="J772" i="20"/>
  <c r="I772" i="20"/>
  <c r="H772" i="20"/>
  <c r="G772" i="20"/>
  <c r="F772" i="20"/>
  <c r="E772" i="20"/>
  <c r="P771" i="20"/>
  <c r="O771" i="20"/>
  <c r="N771" i="20"/>
  <c r="M771" i="20"/>
  <c r="L771" i="20"/>
  <c r="K771" i="20"/>
  <c r="J771" i="20"/>
  <c r="I771" i="20"/>
  <c r="H771" i="20"/>
  <c r="G771" i="20"/>
  <c r="F771" i="20"/>
  <c r="E771" i="20"/>
  <c r="P766" i="20"/>
  <c r="O766" i="20"/>
  <c r="N766" i="20"/>
  <c r="M766" i="20"/>
  <c r="L766" i="20"/>
  <c r="K766" i="20"/>
  <c r="J766" i="20"/>
  <c r="I766" i="20"/>
  <c r="H766" i="20"/>
  <c r="G766" i="20"/>
  <c r="F766" i="20"/>
  <c r="E766" i="20"/>
  <c r="P765" i="20"/>
  <c r="O765" i="20"/>
  <c r="N765" i="20"/>
  <c r="M765" i="20"/>
  <c r="L765" i="20"/>
  <c r="K765" i="20"/>
  <c r="J765" i="20"/>
  <c r="I765" i="20"/>
  <c r="H765" i="20"/>
  <c r="G765" i="20"/>
  <c r="F765" i="20"/>
  <c r="E765" i="20"/>
  <c r="P760" i="20"/>
  <c r="O760" i="20"/>
  <c r="N760" i="20"/>
  <c r="M760" i="20"/>
  <c r="L760" i="20"/>
  <c r="K760" i="20"/>
  <c r="E760" i="20"/>
  <c r="P759" i="20"/>
  <c r="O759" i="20"/>
  <c r="N759" i="20"/>
  <c r="M759" i="20"/>
  <c r="L759" i="20"/>
  <c r="K759" i="20"/>
  <c r="J759" i="20"/>
  <c r="I759" i="20"/>
  <c r="H759" i="20"/>
  <c r="G759" i="20"/>
  <c r="F759" i="20"/>
  <c r="E759" i="20"/>
  <c r="P754" i="20"/>
  <c r="O754" i="20"/>
  <c r="N754" i="20"/>
  <c r="M754" i="20"/>
  <c r="L754" i="20"/>
  <c r="K754" i="20"/>
  <c r="J754" i="20"/>
  <c r="I754" i="20"/>
  <c r="H754" i="20"/>
  <c r="G754" i="20"/>
  <c r="F754" i="20"/>
  <c r="E754" i="20"/>
  <c r="P753" i="20"/>
  <c r="O753" i="20"/>
  <c r="N753" i="20"/>
  <c r="M753" i="20"/>
  <c r="L753" i="20"/>
  <c r="K753" i="20"/>
  <c r="J753" i="20"/>
  <c r="I753" i="20"/>
  <c r="H753" i="20"/>
  <c r="G753" i="20"/>
  <c r="F753" i="20"/>
  <c r="E753" i="20"/>
  <c r="P748" i="20"/>
  <c r="O748" i="20"/>
  <c r="N748" i="20"/>
  <c r="M748" i="20"/>
  <c r="L748" i="20"/>
  <c r="K748" i="20"/>
  <c r="J748" i="20"/>
  <c r="I748" i="20"/>
  <c r="H748" i="20"/>
  <c r="G748" i="20"/>
  <c r="F748" i="20"/>
  <c r="E748" i="20"/>
  <c r="P747" i="20"/>
  <c r="O747" i="20"/>
  <c r="N747" i="20"/>
  <c r="M747" i="20"/>
  <c r="L747" i="20"/>
  <c r="K747" i="20"/>
  <c r="J747" i="20"/>
  <c r="I747" i="20"/>
  <c r="H747" i="20"/>
  <c r="G747" i="20"/>
  <c r="F747" i="20"/>
  <c r="E747" i="20"/>
  <c r="P739" i="20"/>
  <c r="O739" i="20"/>
  <c r="N739" i="20"/>
  <c r="M739" i="20"/>
  <c r="L739" i="20"/>
  <c r="K739" i="20"/>
  <c r="J739" i="20"/>
  <c r="I739" i="20"/>
  <c r="H739" i="20"/>
  <c r="G739" i="20"/>
  <c r="F739" i="20"/>
  <c r="E739" i="20"/>
  <c r="P738" i="20"/>
  <c r="O738" i="20"/>
  <c r="N738" i="20"/>
  <c r="M738" i="20"/>
  <c r="L738" i="20"/>
  <c r="K738" i="20"/>
  <c r="J738" i="20"/>
  <c r="I738" i="20"/>
  <c r="H738" i="20"/>
  <c r="G738" i="20"/>
  <c r="F738" i="20"/>
  <c r="E738" i="20"/>
  <c r="P733" i="20"/>
  <c r="O733" i="20"/>
  <c r="N733" i="20"/>
  <c r="M733" i="20"/>
  <c r="L733" i="20"/>
  <c r="K733" i="20"/>
  <c r="J733" i="20"/>
  <c r="I733" i="20"/>
  <c r="H733" i="20"/>
  <c r="G733" i="20"/>
  <c r="F733" i="20"/>
  <c r="E733" i="20"/>
  <c r="P732" i="20"/>
  <c r="O732" i="20"/>
  <c r="N732" i="20"/>
  <c r="M732" i="20"/>
  <c r="L732" i="20"/>
  <c r="K732" i="20"/>
  <c r="J732" i="20"/>
  <c r="I732" i="20"/>
  <c r="H732" i="20"/>
  <c r="G732" i="20"/>
  <c r="F732" i="20"/>
  <c r="E732" i="20"/>
  <c r="P727" i="20"/>
  <c r="O727" i="20"/>
  <c r="N727" i="20"/>
  <c r="M727" i="20"/>
  <c r="L727" i="20"/>
  <c r="K727" i="20"/>
  <c r="J727" i="20"/>
  <c r="I727" i="20"/>
  <c r="H727" i="20"/>
  <c r="G727" i="20"/>
  <c r="F727" i="20"/>
  <c r="E727" i="20"/>
  <c r="P726" i="20"/>
  <c r="O726" i="20"/>
  <c r="N726" i="20"/>
  <c r="M726" i="20"/>
  <c r="L726" i="20"/>
  <c r="K726" i="20"/>
  <c r="J726" i="20"/>
  <c r="I726" i="20"/>
  <c r="H726" i="20"/>
  <c r="G726" i="20"/>
  <c r="F726" i="20"/>
  <c r="E726" i="20"/>
  <c r="P721" i="20"/>
  <c r="O721" i="20"/>
  <c r="N721" i="20"/>
  <c r="M721" i="20"/>
  <c r="L721" i="20"/>
  <c r="K721" i="20"/>
  <c r="J721" i="20"/>
  <c r="I721" i="20"/>
  <c r="H721" i="20"/>
  <c r="G721" i="20"/>
  <c r="F721" i="20"/>
  <c r="E721" i="20"/>
  <c r="P720" i="20"/>
  <c r="O720" i="20"/>
  <c r="N720" i="20"/>
  <c r="M720" i="20"/>
  <c r="L720" i="20"/>
  <c r="K720" i="20"/>
  <c r="J720" i="20"/>
  <c r="I720" i="20"/>
  <c r="H720" i="20"/>
  <c r="G720" i="20"/>
  <c r="F720" i="20"/>
  <c r="E720" i="20"/>
  <c r="P715" i="20"/>
  <c r="O715" i="20"/>
  <c r="N715" i="20"/>
  <c r="M715" i="20"/>
  <c r="L715" i="20"/>
  <c r="K715" i="20"/>
  <c r="J715" i="20"/>
  <c r="I715" i="20"/>
  <c r="H715" i="20"/>
  <c r="G715" i="20"/>
  <c r="F715" i="20"/>
  <c r="E715" i="20"/>
  <c r="P714" i="20"/>
  <c r="O714" i="20"/>
  <c r="N714" i="20"/>
  <c r="M714" i="20"/>
  <c r="L714" i="20"/>
  <c r="K714" i="20"/>
  <c r="J714" i="20"/>
  <c r="I714" i="20"/>
  <c r="H714" i="20"/>
  <c r="G714" i="20"/>
  <c r="F714" i="20"/>
  <c r="E714" i="20"/>
  <c r="P709" i="20"/>
  <c r="O709" i="20"/>
  <c r="N709" i="20"/>
  <c r="M709" i="20"/>
  <c r="L709" i="20"/>
  <c r="K709" i="20"/>
  <c r="J709" i="20"/>
  <c r="I709" i="20"/>
  <c r="H709" i="20"/>
  <c r="G709" i="20"/>
  <c r="F709" i="20"/>
  <c r="E709" i="20"/>
  <c r="P708" i="20"/>
  <c r="O708" i="20"/>
  <c r="N708" i="20"/>
  <c r="M708" i="20"/>
  <c r="L708" i="20"/>
  <c r="K708" i="20"/>
  <c r="J708" i="20"/>
  <c r="I708" i="20"/>
  <c r="H708" i="20"/>
  <c r="G708" i="20"/>
  <c r="F708" i="20"/>
  <c r="E708" i="20"/>
  <c r="P703" i="20"/>
  <c r="O703" i="20"/>
  <c r="N703" i="20"/>
  <c r="M703" i="20"/>
  <c r="L703" i="20"/>
  <c r="K703" i="20"/>
  <c r="J703" i="20"/>
  <c r="I703" i="20"/>
  <c r="H703" i="20"/>
  <c r="G703" i="20"/>
  <c r="F703" i="20"/>
  <c r="E703" i="20"/>
  <c r="P702" i="20"/>
  <c r="O702" i="20"/>
  <c r="N702" i="20"/>
  <c r="M702" i="20"/>
  <c r="L702" i="20"/>
  <c r="K702" i="20"/>
  <c r="J702" i="20"/>
  <c r="I702" i="20"/>
  <c r="H702" i="20"/>
  <c r="G702" i="20"/>
  <c r="F702" i="20"/>
  <c r="E702" i="20"/>
  <c r="P697" i="20"/>
  <c r="O697" i="20"/>
  <c r="N697" i="20"/>
  <c r="M697" i="20"/>
  <c r="L697" i="20"/>
  <c r="K697" i="20"/>
  <c r="J697" i="20"/>
  <c r="I697" i="20"/>
  <c r="H697" i="20"/>
  <c r="G697" i="20"/>
  <c r="F697" i="20"/>
  <c r="E697" i="20"/>
  <c r="P696" i="20"/>
  <c r="O696" i="20"/>
  <c r="N696" i="20"/>
  <c r="M696" i="20"/>
  <c r="L696" i="20"/>
  <c r="K696" i="20"/>
  <c r="J696" i="20"/>
  <c r="I696" i="20"/>
  <c r="H696" i="20"/>
  <c r="G696" i="20"/>
  <c r="F696" i="20"/>
  <c r="E696" i="20"/>
  <c r="P691" i="20"/>
  <c r="O691" i="20"/>
  <c r="N691" i="20"/>
  <c r="M691" i="20"/>
  <c r="L691" i="20"/>
  <c r="K691" i="20"/>
  <c r="J691" i="20"/>
  <c r="I691" i="20"/>
  <c r="H691" i="20"/>
  <c r="G691" i="20"/>
  <c r="F691" i="20"/>
  <c r="E691" i="20"/>
  <c r="P690" i="20"/>
  <c r="O690" i="20"/>
  <c r="N690" i="20"/>
  <c r="M690" i="20"/>
  <c r="L690" i="20"/>
  <c r="K690" i="20"/>
  <c r="J690" i="20"/>
  <c r="I690" i="20"/>
  <c r="H690" i="20"/>
  <c r="G690" i="20"/>
  <c r="F690" i="20"/>
  <c r="E690" i="20"/>
  <c r="P682" i="20"/>
  <c r="O682" i="20"/>
  <c r="N682" i="20"/>
  <c r="M682" i="20"/>
  <c r="L682" i="20"/>
  <c r="K682" i="20"/>
  <c r="J682" i="20"/>
  <c r="I682" i="20"/>
  <c r="H682" i="20"/>
  <c r="G682" i="20"/>
  <c r="F682" i="20"/>
  <c r="E682" i="20"/>
  <c r="P681" i="20"/>
  <c r="O681" i="20"/>
  <c r="N681" i="20"/>
  <c r="M681" i="20"/>
  <c r="L681" i="20"/>
  <c r="K681" i="20"/>
  <c r="J681" i="20"/>
  <c r="I681" i="20"/>
  <c r="H681" i="20"/>
  <c r="G681" i="20"/>
  <c r="F681" i="20"/>
  <c r="E681" i="20"/>
  <c r="P676" i="20"/>
  <c r="O676" i="20"/>
  <c r="N676" i="20"/>
  <c r="M676" i="20"/>
  <c r="L676" i="20"/>
  <c r="K676" i="20"/>
  <c r="J676" i="20"/>
  <c r="I676" i="20"/>
  <c r="H676" i="20"/>
  <c r="G676" i="20"/>
  <c r="F676" i="20"/>
  <c r="E676" i="20"/>
  <c r="P675" i="20"/>
  <c r="O675" i="20"/>
  <c r="N675" i="20"/>
  <c r="M675" i="20"/>
  <c r="L675" i="20"/>
  <c r="K675" i="20"/>
  <c r="J675" i="20"/>
  <c r="I675" i="20"/>
  <c r="H675" i="20"/>
  <c r="G675" i="20"/>
  <c r="F675" i="20"/>
  <c r="E675" i="20"/>
  <c r="P670" i="20"/>
  <c r="O670" i="20"/>
  <c r="N670" i="20"/>
  <c r="M670" i="20"/>
  <c r="L670" i="20"/>
  <c r="K670" i="20"/>
  <c r="J670" i="20"/>
  <c r="I670" i="20"/>
  <c r="H670" i="20"/>
  <c r="G670" i="20"/>
  <c r="F670" i="20"/>
  <c r="E670" i="20"/>
  <c r="P669" i="20"/>
  <c r="O669" i="20"/>
  <c r="N669" i="20"/>
  <c r="M669" i="20"/>
  <c r="L669" i="20"/>
  <c r="K669" i="20"/>
  <c r="J669" i="20"/>
  <c r="I669" i="20"/>
  <c r="H669" i="20"/>
  <c r="G669" i="20"/>
  <c r="F669" i="20"/>
  <c r="E669" i="20"/>
  <c r="P664" i="20"/>
  <c r="O664" i="20"/>
  <c r="N664" i="20"/>
  <c r="M664" i="20"/>
  <c r="L664" i="20"/>
  <c r="K664" i="20"/>
  <c r="J664" i="20"/>
  <c r="I664" i="20"/>
  <c r="H664" i="20"/>
  <c r="G664" i="20"/>
  <c r="F664" i="20"/>
  <c r="E664" i="20"/>
  <c r="P663" i="20"/>
  <c r="O663" i="20"/>
  <c r="N663" i="20"/>
  <c r="M663" i="20"/>
  <c r="L663" i="20"/>
  <c r="K663" i="20"/>
  <c r="J663" i="20"/>
  <c r="I663" i="20"/>
  <c r="H663" i="20"/>
  <c r="G663" i="20"/>
  <c r="F663" i="20"/>
  <c r="E663" i="20"/>
  <c r="P658" i="20"/>
  <c r="O658" i="20"/>
  <c r="N658" i="20"/>
  <c r="M658" i="20"/>
  <c r="L658" i="20"/>
  <c r="K658" i="20"/>
  <c r="J658" i="20"/>
  <c r="I658" i="20"/>
  <c r="H658" i="20"/>
  <c r="G658" i="20"/>
  <c r="F658" i="20"/>
  <c r="E658" i="20"/>
  <c r="P657" i="20"/>
  <c r="O657" i="20"/>
  <c r="N657" i="20"/>
  <c r="M657" i="20"/>
  <c r="L657" i="20"/>
  <c r="K657" i="20"/>
  <c r="J657" i="20"/>
  <c r="I657" i="20"/>
  <c r="H657" i="20"/>
  <c r="G657" i="20"/>
  <c r="F657" i="20"/>
  <c r="E657" i="20"/>
  <c r="P652" i="20"/>
  <c r="O652" i="20"/>
  <c r="N652" i="20"/>
  <c r="M652" i="20"/>
  <c r="L652" i="20"/>
  <c r="K652" i="20"/>
  <c r="J652" i="20"/>
  <c r="I652" i="20"/>
  <c r="H652" i="20"/>
  <c r="G652" i="20"/>
  <c r="F652" i="20"/>
  <c r="E652" i="20"/>
  <c r="P651" i="20"/>
  <c r="O651" i="20"/>
  <c r="N651" i="20"/>
  <c r="M651" i="20"/>
  <c r="L651" i="20"/>
  <c r="K651" i="20"/>
  <c r="J651" i="20"/>
  <c r="I651" i="20"/>
  <c r="H651" i="20"/>
  <c r="G651" i="20"/>
  <c r="F651" i="20"/>
  <c r="E651" i="20"/>
  <c r="J646" i="20"/>
  <c r="I646" i="20"/>
  <c r="H646" i="20"/>
  <c r="G646" i="20"/>
  <c r="F646" i="20"/>
  <c r="E646" i="20"/>
  <c r="J645" i="20"/>
  <c r="I645" i="20"/>
  <c r="H645" i="20"/>
  <c r="G645" i="20"/>
  <c r="F645" i="20"/>
  <c r="E645" i="20"/>
  <c r="P640" i="20"/>
  <c r="O640" i="20"/>
  <c r="N640" i="20"/>
  <c r="M640" i="20"/>
  <c r="L640" i="20"/>
  <c r="K640" i="20"/>
  <c r="J640" i="20"/>
  <c r="I640" i="20"/>
  <c r="H640" i="20"/>
  <c r="G640" i="20"/>
  <c r="F640" i="20"/>
  <c r="E640" i="20"/>
  <c r="P639" i="20"/>
  <c r="O639" i="20"/>
  <c r="N639" i="20"/>
  <c r="M639" i="20"/>
  <c r="L639" i="20"/>
  <c r="K639" i="20"/>
  <c r="J639" i="20"/>
  <c r="I639" i="20"/>
  <c r="H639" i="20"/>
  <c r="G639" i="20"/>
  <c r="F639" i="20"/>
  <c r="E639" i="20"/>
  <c r="P619" i="20"/>
  <c r="O619" i="20"/>
  <c r="N619" i="20"/>
  <c r="M619" i="20"/>
  <c r="L619" i="20"/>
  <c r="K619" i="20"/>
  <c r="J619" i="20"/>
  <c r="I619" i="20"/>
  <c r="H619" i="20"/>
  <c r="G619" i="20"/>
  <c r="F619" i="20"/>
  <c r="E619" i="20"/>
  <c r="P618" i="20"/>
  <c r="O618" i="20"/>
  <c r="N618" i="20"/>
  <c r="M618" i="20"/>
  <c r="L618" i="20"/>
  <c r="K618" i="20"/>
  <c r="J618" i="20"/>
  <c r="I618" i="20"/>
  <c r="H618" i="20"/>
  <c r="G618" i="20"/>
  <c r="F618" i="20"/>
  <c r="E618" i="20"/>
  <c r="P613" i="20"/>
  <c r="O613" i="20"/>
  <c r="N613" i="20"/>
  <c r="M613" i="20"/>
  <c r="L613" i="20"/>
  <c r="K613" i="20"/>
  <c r="J613" i="20"/>
  <c r="I613" i="20"/>
  <c r="H613" i="20"/>
  <c r="G613" i="20"/>
  <c r="F613" i="20"/>
  <c r="E613" i="20"/>
  <c r="P612" i="20"/>
  <c r="O612" i="20"/>
  <c r="N612" i="20"/>
  <c r="M612" i="20"/>
  <c r="L612" i="20"/>
  <c r="K612" i="20"/>
  <c r="J612" i="20"/>
  <c r="I612" i="20"/>
  <c r="H612" i="20"/>
  <c r="G612" i="20"/>
  <c r="F612" i="20"/>
  <c r="E612" i="20"/>
  <c r="P607" i="20"/>
  <c r="O607" i="20"/>
  <c r="N607" i="20"/>
  <c r="M607" i="20"/>
  <c r="L607" i="20"/>
  <c r="K607" i="20"/>
  <c r="J607" i="20"/>
  <c r="I607" i="20"/>
  <c r="H607" i="20"/>
  <c r="G607" i="20"/>
  <c r="F607" i="20"/>
  <c r="E607" i="20"/>
  <c r="P606" i="20"/>
  <c r="O606" i="20"/>
  <c r="N606" i="20"/>
  <c r="M606" i="20"/>
  <c r="L606" i="20"/>
  <c r="K606" i="20"/>
  <c r="J606" i="20"/>
  <c r="I606" i="20"/>
  <c r="H606" i="20"/>
  <c r="G606" i="20"/>
  <c r="F606" i="20"/>
  <c r="E606" i="20"/>
  <c r="P601" i="20"/>
  <c r="O601" i="20"/>
  <c r="N601" i="20"/>
  <c r="M601" i="20"/>
  <c r="L601" i="20"/>
  <c r="K601" i="20"/>
  <c r="J601" i="20"/>
  <c r="I601" i="20"/>
  <c r="H601" i="20"/>
  <c r="G601" i="20"/>
  <c r="F601" i="20"/>
  <c r="E601" i="20"/>
  <c r="P600" i="20"/>
  <c r="O600" i="20"/>
  <c r="N600" i="20"/>
  <c r="M600" i="20"/>
  <c r="L600" i="20"/>
  <c r="K600" i="20"/>
  <c r="J600" i="20"/>
  <c r="I600" i="20"/>
  <c r="H600" i="20"/>
  <c r="G600" i="20"/>
  <c r="F600" i="20"/>
  <c r="E600" i="20"/>
  <c r="P595" i="20"/>
  <c r="O595" i="20"/>
  <c r="N595" i="20"/>
  <c r="M595" i="20"/>
  <c r="L595" i="20"/>
  <c r="K595" i="20"/>
  <c r="J595" i="20"/>
  <c r="I595" i="20"/>
  <c r="H595" i="20"/>
  <c r="G595" i="20"/>
  <c r="F595" i="20"/>
  <c r="E595" i="20"/>
  <c r="P594" i="20"/>
  <c r="O594" i="20"/>
  <c r="N594" i="20"/>
  <c r="M594" i="20"/>
  <c r="L594" i="20"/>
  <c r="K594" i="20"/>
  <c r="J594" i="20"/>
  <c r="I594" i="20"/>
  <c r="H594" i="20"/>
  <c r="G594" i="20"/>
  <c r="F594" i="20"/>
  <c r="E594" i="20"/>
  <c r="P589" i="20"/>
  <c r="O589" i="20"/>
  <c r="N589" i="20"/>
  <c r="M589" i="20"/>
  <c r="L589" i="20"/>
  <c r="K589" i="20"/>
  <c r="J589" i="20"/>
  <c r="I589" i="20"/>
  <c r="H589" i="20"/>
  <c r="G589" i="20"/>
  <c r="F589" i="20"/>
  <c r="E589" i="20"/>
  <c r="P588" i="20"/>
  <c r="O588" i="20"/>
  <c r="N588" i="20"/>
  <c r="M588" i="20"/>
  <c r="L588" i="20"/>
  <c r="K588" i="20"/>
  <c r="J588" i="20"/>
  <c r="I588" i="20"/>
  <c r="H588" i="20"/>
  <c r="G588" i="20"/>
  <c r="F588" i="20"/>
  <c r="E588" i="20"/>
  <c r="P583" i="20"/>
  <c r="O583" i="20"/>
  <c r="N583" i="20"/>
  <c r="M583" i="20"/>
  <c r="L583" i="20"/>
  <c r="K583" i="20"/>
  <c r="J583" i="20"/>
  <c r="I583" i="20"/>
  <c r="H583" i="20"/>
  <c r="G583" i="20"/>
  <c r="F583" i="20"/>
  <c r="E583" i="20"/>
  <c r="P582" i="20"/>
  <c r="O582" i="20"/>
  <c r="N582" i="20"/>
  <c r="M582" i="20"/>
  <c r="L582" i="20"/>
  <c r="K582" i="20"/>
  <c r="J582" i="20"/>
  <c r="I582" i="20"/>
  <c r="H582" i="20"/>
  <c r="G582" i="20"/>
  <c r="F582" i="20"/>
  <c r="E582" i="20"/>
  <c r="P568" i="20"/>
  <c r="O568" i="20"/>
  <c r="N568" i="20"/>
  <c r="M568" i="20"/>
  <c r="L568" i="20"/>
  <c r="K568" i="20"/>
  <c r="J568" i="20"/>
  <c r="I568" i="20"/>
  <c r="H568" i="20"/>
  <c r="G568" i="20"/>
  <c r="F568" i="20"/>
  <c r="E568" i="20"/>
  <c r="P567" i="20"/>
  <c r="O567" i="20"/>
  <c r="N567" i="20"/>
  <c r="M567" i="20"/>
  <c r="L567" i="20"/>
  <c r="K567" i="20"/>
  <c r="J567" i="20"/>
  <c r="I567" i="20"/>
  <c r="H567" i="20"/>
  <c r="G567" i="20"/>
  <c r="F567" i="20"/>
  <c r="E567" i="20"/>
  <c r="P562" i="20"/>
  <c r="O562" i="20"/>
  <c r="N562" i="20"/>
  <c r="M562" i="20"/>
  <c r="L562" i="20"/>
  <c r="K562" i="20"/>
  <c r="J562" i="20"/>
  <c r="I562" i="20"/>
  <c r="H562" i="20"/>
  <c r="G562" i="20"/>
  <c r="F562" i="20"/>
  <c r="E562" i="20"/>
  <c r="P561" i="20"/>
  <c r="O561" i="20"/>
  <c r="N561" i="20"/>
  <c r="M561" i="20"/>
  <c r="L561" i="20"/>
  <c r="K561" i="20"/>
  <c r="J561" i="20"/>
  <c r="I561" i="20"/>
  <c r="H561" i="20"/>
  <c r="G561" i="20"/>
  <c r="F561" i="20"/>
  <c r="E561" i="20"/>
  <c r="P556" i="20"/>
  <c r="O556" i="20"/>
  <c r="N556" i="20"/>
  <c r="M556" i="20"/>
  <c r="L556" i="20"/>
  <c r="K556" i="20"/>
  <c r="J556" i="20"/>
  <c r="I556" i="20"/>
  <c r="H556" i="20"/>
  <c r="G556" i="20"/>
  <c r="F556" i="20"/>
  <c r="E556" i="20"/>
  <c r="P555" i="20"/>
  <c r="O555" i="20"/>
  <c r="N555" i="20"/>
  <c r="M555" i="20"/>
  <c r="L555" i="20"/>
  <c r="K555" i="20"/>
  <c r="J555" i="20"/>
  <c r="I555" i="20"/>
  <c r="H555" i="20"/>
  <c r="G555" i="20"/>
  <c r="F555" i="20"/>
  <c r="E555" i="20"/>
  <c r="P550" i="20"/>
  <c r="O550" i="20"/>
  <c r="N550" i="20"/>
  <c r="M550" i="20"/>
  <c r="L550" i="20"/>
  <c r="K550" i="20"/>
  <c r="J550" i="20"/>
  <c r="I550" i="20"/>
  <c r="H550" i="20"/>
  <c r="G550" i="20"/>
  <c r="F550" i="20"/>
  <c r="E550" i="20"/>
  <c r="P549" i="20"/>
  <c r="O549" i="20"/>
  <c r="N549" i="20"/>
  <c r="M549" i="20"/>
  <c r="L549" i="20"/>
  <c r="K549" i="20"/>
  <c r="J549" i="20"/>
  <c r="I549" i="20"/>
  <c r="H549" i="20"/>
  <c r="G549" i="20"/>
  <c r="F549" i="20"/>
  <c r="E549" i="20"/>
  <c r="P544" i="20"/>
  <c r="O544" i="20"/>
  <c r="N544" i="20"/>
  <c r="M544" i="20"/>
  <c r="L544" i="20"/>
  <c r="K544" i="20"/>
  <c r="J544" i="20"/>
  <c r="I544" i="20"/>
  <c r="H544" i="20"/>
  <c r="G544" i="20"/>
  <c r="F544" i="20"/>
  <c r="E544" i="20"/>
  <c r="P543" i="20"/>
  <c r="O543" i="20"/>
  <c r="N543" i="20"/>
  <c r="M543" i="20"/>
  <c r="L543" i="20"/>
  <c r="K543" i="20"/>
  <c r="J543" i="20"/>
  <c r="I543" i="20"/>
  <c r="H543" i="20"/>
  <c r="G543" i="20"/>
  <c r="F543" i="20"/>
  <c r="E543" i="20"/>
  <c r="P538" i="20"/>
  <c r="O538" i="20"/>
  <c r="N538" i="20"/>
  <c r="M538" i="20"/>
  <c r="L538" i="20"/>
  <c r="K538" i="20"/>
  <c r="J538" i="20"/>
  <c r="I538" i="20"/>
  <c r="H538" i="20"/>
  <c r="G538" i="20"/>
  <c r="F538" i="20"/>
  <c r="E538" i="20"/>
  <c r="P537" i="20"/>
  <c r="O537" i="20"/>
  <c r="N537" i="20"/>
  <c r="M537" i="20"/>
  <c r="L537" i="20"/>
  <c r="K537" i="20"/>
  <c r="J537" i="20"/>
  <c r="I537" i="20"/>
  <c r="H537" i="20"/>
  <c r="G537" i="20"/>
  <c r="F537" i="20"/>
  <c r="E537" i="20"/>
  <c r="P532" i="20"/>
  <c r="O532" i="20"/>
  <c r="N532" i="20"/>
  <c r="M532" i="20"/>
  <c r="L532" i="20"/>
  <c r="K532" i="20"/>
  <c r="J532" i="20"/>
  <c r="I532" i="20"/>
  <c r="H532" i="20"/>
  <c r="G532" i="20"/>
  <c r="F532" i="20"/>
  <c r="E532" i="20"/>
  <c r="P531" i="20"/>
  <c r="O531" i="20"/>
  <c r="N531" i="20"/>
  <c r="M531" i="20"/>
  <c r="L531" i="20"/>
  <c r="K531" i="20"/>
  <c r="J531" i="20"/>
  <c r="I531" i="20"/>
  <c r="H531" i="20"/>
  <c r="G531" i="20"/>
  <c r="F531" i="20"/>
  <c r="E531" i="20"/>
  <c r="P526" i="20"/>
  <c r="O526" i="20"/>
  <c r="N526" i="20"/>
  <c r="M526" i="20"/>
  <c r="L526" i="20"/>
  <c r="K526" i="20"/>
  <c r="J526" i="20"/>
  <c r="I526" i="20"/>
  <c r="H526" i="20"/>
  <c r="G526" i="20"/>
  <c r="F526" i="20"/>
  <c r="E526" i="20"/>
  <c r="P525" i="20"/>
  <c r="O525" i="20"/>
  <c r="N525" i="20"/>
  <c r="M525" i="20"/>
  <c r="L525" i="20"/>
  <c r="K525" i="20"/>
  <c r="J525" i="20"/>
  <c r="I525" i="20"/>
  <c r="H525" i="20"/>
  <c r="G525" i="20"/>
  <c r="F525" i="20"/>
  <c r="E525" i="20"/>
  <c r="P520" i="20"/>
  <c r="O520" i="20"/>
  <c r="N520" i="20"/>
  <c r="M520" i="20"/>
  <c r="L520" i="20"/>
  <c r="K520" i="20"/>
  <c r="J520" i="20"/>
  <c r="I520" i="20"/>
  <c r="H520" i="20"/>
  <c r="G520" i="20"/>
  <c r="F520" i="20"/>
  <c r="E520" i="20"/>
  <c r="P519" i="20"/>
  <c r="O519" i="20"/>
  <c r="N519" i="20"/>
  <c r="M519" i="20"/>
  <c r="L519" i="20"/>
  <c r="K519" i="20"/>
  <c r="J519" i="20"/>
  <c r="I519" i="20"/>
  <c r="H519" i="20"/>
  <c r="G519" i="20"/>
  <c r="F519" i="20"/>
  <c r="E519" i="20"/>
  <c r="P511" i="20"/>
  <c r="O511" i="20"/>
  <c r="N511" i="20"/>
  <c r="M511" i="20"/>
  <c r="L511" i="20"/>
  <c r="K511" i="20"/>
  <c r="J511" i="20"/>
  <c r="I511" i="20"/>
  <c r="H511" i="20"/>
  <c r="G511" i="20"/>
  <c r="F511" i="20"/>
  <c r="E511" i="20"/>
  <c r="P510" i="20"/>
  <c r="O510" i="20"/>
  <c r="N510" i="20"/>
  <c r="M510" i="20"/>
  <c r="L510" i="20"/>
  <c r="K510" i="20"/>
  <c r="J510" i="20"/>
  <c r="I510" i="20"/>
  <c r="H510" i="20"/>
  <c r="G510" i="20"/>
  <c r="F510" i="20"/>
  <c r="E510" i="20"/>
  <c r="P505" i="20"/>
  <c r="O505" i="20"/>
  <c r="N505" i="20"/>
  <c r="M505" i="20"/>
  <c r="L505" i="20"/>
  <c r="K505" i="20"/>
  <c r="J505" i="20"/>
  <c r="I505" i="20"/>
  <c r="H505" i="20"/>
  <c r="G505" i="20"/>
  <c r="F505" i="20"/>
  <c r="E505" i="20"/>
  <c r="P504" i="20"/>
  <c r="O504" i="20"/>
  <c r="N504" i="20"/>
  <c r="M504" i="20"/>
  <c r="L504" i="20"/>
  <c r="K504" i="20"/>
  <c r="J504" i="20"/>
  <c r="I504" i="20"/>
  <c r="H504" i="20"/>
  <c r="G504" i="20"/>
  <c r="F504" i="20"/>
  <c r="E504" i="20"/>
  <c r="P487" i="20"/>
  <c r="O487" i="20"/>
  <c r="N487" i="20"/>
  <c r="M487" i="20"/>
  <c r="L487" i="20"/>
  <c r="K487" i="20"/>
  <c r="J487" i="20"/>
  <c r="I487" i="20"/>
  <c r="H487" i="20"/>
  <c r="G487" i="20"/>
  <c r="F487" i="20"/>
  <c r="E487" i="20"/>
  <c r="P486" i="20"/>
  <c r="O486" i="20"/>
  <c r="N486" i="20"/>
  <c r="M486" i="20"/>
  <c r="L486" i="20"/>
  <c r="K486" i="20"/>
  <c r="J486" i="20"/>
  <c r="I486" i="20"/>
  <c r="H486" i="20"/>
  <c r="G486" i="20"/>
  <c r="F486" i="20"/>
  <c r="E486" i="20"/>
  <c r="P481" i="20"/>
  <c r="O481" i="20"/>
  <c r="N481" i="20"/>
  <c r="M481" i="20"/>
  <c r="L481" i="20"/>
  <c r="K481" i="20"/>
  <c r="J481" i="20"/>
  <c r="I481" i="20"/>
  <c r="H481" i="20"/>
  <c r="G481" i="20"/>
  <c r="F481" i="20"/>
  <c r="E481" i="20"/>
  <c r="P480" i="20"/>
  <c r="O480" i="20"/>
  <c r="N480" i="20"/>
  <c r="M480" i="20"/>
  <c r="L480" i="20"/>
  <c r="K480" i="20"/>
  <c r="J480" i="20"/>
  <c r="I480" i="20"/>
  <c r="H480" i="20"/>
  <c r="G480" i="20"/>
  <c r="F480" i="20"/>
  <c r="E480" i="20"/>
  <c r="P475" i="20"/>
  <c r="O475" i="20"/>
  <c r="N475" i="20"/>
  <c r="M475" i="20"/>
  <c r="L475" i="20"/>
  <c r="K475" i="20"/>
  <c r="J475" i="20"/>
  <c r="I475" i="20"/>
  <c r="H475" i="20"/>
  <c r="G475" i="20"/>
  <c r="F475" i="20"/>
  <c r="E475" i="20"/>
  <c r="P474" i="20"/>
  <c r="O474" i="20"/>
  <c r="N474" i="20"/>
  <c r="M474" i="20"/>
  <c r="L474" i="20"/>
  <c r="K474" i="20"/>
  <c r="J474" i="20"/>
  <c r="I474" i="20"/>
  <c r="H474" i="20"/>
  <c r="G474" i="20"/>
  <c r="F474" i="20"/>
  <c r="E474" i="20"/>
  <c r="P469" i="20"/>
  <c r="O469" i="20"/>
  <c r="N469" i="20"/>
  <c r="M469" i="20"/>
  <c r="L469" i="20"/>
  <c r="K469" i="20"/>
  <c r="J469" i="20"/>
  <c r="I469" i="20"/>
  <c r="H469" i="20"/>
  <c r="G469" i="20"/>
  <c r="F469" i="20"/>
  <c r="E469" i="20"/>
  <c r="P468" i="20"/>
  <c r="O468" i="20"/>
  <c r="N468" i="20"/>
  <c r="M468" i="20"/>
  <c r="L468" i="20"/>
  <c r="K468" i="20"/>
  <c r="J468" i="20"/>
  <c r="I468" i="20"/>
  <c r="H468" i="20"/>
  <c r="G468" i="20"/>
  <c r="F468" i="20"/>
  <c r="E468" i="20"/>
  <c r="P463" i="20"/>
  <c r="O463" i="20"/>
  <c r="N463" i="20"/>
  <c r="M463" i="20"/>
  <c r="L463" i="20"/>
  <c r="K463" i="20"/>
  <c r="J463" i="20"/>
  <c r="I463" i="20"/>
  <c r="H463" i="20"/>
  <c r="G463" i="20"/>
  <c r="F463" i="20"/>
  <c r="E463" i="20"/>
  <c r="P462" i="20"/>
  <c r="O462" i="20"/>
  <c r="N462" i="20"/>
  <c r="M462" i="20"/>
  <c r="L462" i="20"/>
  <c r="K462" i="20"/>
  <c r="J462" i="20"/>
  <c r="I462" i="20"/>
  <c r="H462" i="20"/>
  <c r="G462" i="20"/>
  <c r="F462" i="20"/>
  <c r="E462" i="20"/>
  <c r="P454" i="20"/>
  <c r="O454" i="20"/>
  <c r="N454" i="20"/>
  <c r="M454" i="20"/>
  <c r="L454" i="20"/>
  <c r="K454" i="20"/>
  <c r="J454" i="20"/>
  <c r="I454" i="20"/>
  <c r="H454" i="20"/>
  <c r="G454" i="20"/>
  <c r="F454" i="20"/>
  <c r="E454" i="20"/>
  <c r="P453" i="20"/>
  <c r="O453" i="20"/>
  <c r="N453" i="20"/>
  <c r="M453" i="20"/>
  <c r="L453" i="20"/>
  <c r="K453" i="20"/>
  <c r="J453" i="20"/>
  <c r="I453" i="20"/>
  <c r="H453" i="20"/>
  <c r="G453" i="20"/>
  <c r="F453" i="20"/>
  <c r="E453" i="20"/>
  <c r="P448" i="20"/>
  <c r="O448" i="20"/>
  <c r="N448" i="20"/>
  <c r="M448" i="20"/>
  <c r="L448" i="20"/>
  <c r="K448" i="20"/>
  <c r="J448" i="20"/>
  <c r="I448" i="20"/>
  <c r="H448" i="20"/>
  <c r="G448" i="20"/>
  <c r="F448" i="20"/>
  <c r="E448" i="20"/>
  <c r="P447" i="20"/>
  <c r="O447" i="20"/>
  <c r="N447" i="20"/>
  <c r="M447" i="20"/>
  <c r="L447" i="20"/>
  <c r="K447" i="20"/>
  <c r="J447" i="20"/>
  <c r="I447" i="20"/>
  <c r="H447" i="20"/>
  <c r="G447" i="20"/>
  <c r="F447" i="20"/>
  <c r="E447" i="20"/>
  <c r="P436" i="20"/>
  <c r="O436" i="20"/>
  <c r="N436" i="20"/>
  <c r="M436" i="20"/>
  <c r="L436" i="20"/>
  <c r="K436" i="20"/>
  <c r="J436" i="20"/>
  <c r="I436" i="20"/>
  <c r="H436" i="20"/>
  <c r="G436" i="20"/>
  <c r="F436" i="20"/>
  <c r="E436" i="20"/>
  <c r="P435" i="20"/>
  <c r="O435" i="20"/>
  <c r="N435" i="20"/>
  <c r="M435" i="20"/>
  <c r="L435" i="20"/>
  <c r="K435" i="20"/>
  <c r="J435" i="20"/>
  <c r="I435" i="20"/>
  <c r="H435" i="20"/>
  <c r="G435" i="20"/>
  <c r="F435" i="20"/>
  <c r="E435" i="20"/>
  <c r="P430" i="20"/>
  <c r="O430" i="20"/>
  <c r="N430" i="20"/>
  <c r="M430" i="20"/>
  <c r="L430" i="20"/>
  <c r="K430" i="20"/>
  <c r="J430" i="20"/>
  <c r="I430" i="20"/>
  <c r="H430" i="20"/>
  <c r="G430" i="20"/>
  <c r="F430" i="20"/>
  <c r="E430" i="20"/>
  <c r="P429" i="20"/>
  <c r="O429" i="20"/>
  <c r="N429" i="20"/>
  <c r="M429" i="20"/>
  <c r="L429" i="20"/>
  <c r="K429" i="20"/>
  <c r="J429" i="20"/>
  <c r="I429" i="20"/>
  <c r="H429" i="20"/>
  <c r="G429" i="20"/>
  <c r="F429" i="20"/>
  <c r="E429" i="20"/>
  <c r="P424" i="20"/>
  <c r="O424" i="20"/>
  <c r="N424" i="20"/>
  <c r="M424" i="20"/>
  <c r="L424" i="20"/>
  <c r="K424" i="20"/>
  <c r="J424" i="20"/>
  <c r="I424" i="20"/>
  <c r="H424" i="20"/>
  <c r="G424" i="20"/>
  <c r="F424" i="20"/>
  <c r="E424" i="20"/>
  <c r="P423" i="20"/>
  <c r="O423" i="20"/>
  <c r="N423" i="20"/>
  <c r="M423" i="20"/>
  <c r="L423" i="20"/>
  <c r="K423" i="20"/>
  <c r="J423" i="20"/>
  <c r="I423" i="20"/>
  <c r="H423" i="20"/>
  <c r="G423" i="20"/>
  <c r="F423" i="20"/>
  <c r="E423" i="20"/>
  <c r="P418" i="20"/>
  <c r="O418" i="20"/>
  <c r="N418" i="20"/>
  <c r="M418" i="20"/>
  <c r="L418" i="20"/>
  <c r="K418" i="20"/>
  <c r="J418" i="20"/>
  <c r="I418" i="20"/>
  <c r="H418" i="20"/>
  <c r="G418" i="20"/>
  <c r="F418" i="20"/>
  <c r="E418" i="20"/>
  <c r="P417" i="20"/>
  <c r="O417" i="20"/>
  <c r="N417" i="20"/>
  <c r="M417" i="20"/>
  <c r="L417" i="20"/>
  <c r="K417" i="20"/>
  <c r="J417" i="20"/>
  <c r="I417" i="20"/>
  <c r="H417" i="20"/>
  <c r="G417" i="20"/>
  <c r="F417" i="20"/>
  <c r="E417" i="20"/>
  <c r="P412" i="20"/>
  <c r="O412" i="20"/>
  <c r="N412" i="20"/>
  <c r="M412" i="20"/>
  <c r="L412" i="20"/>
  <c r="K412" i="20"/>
  <c r="J412" i="20"/>
  <c r="I412" i="20"/>
  <c r="H412" i="20"/>
  <c r="G412" i="20"/>
  <c r="F412" i="20"/>
  <c r="E412" i="20"/>
  <c r="P411" i="20"/>
  <c r="O411" i="20"/>
  <c r="N411" i="20"/>
  <c r="M411" i="20"/>
  <c r="L411" i="20"/>
  <c r="K411" i="20"/>
  <c r="J411" i="20"/>
  <c r="I411" i="20"/>
  <c r="H411" i="20"/>
  <c r="G411" i="20"/>
  <c r="F411" i="20"/>
  <c r="E411" i="20"/>
  <c r="P406" i="20"/>
  <c r="O406" i="20"/>
  <c r="N406" i="20"/>
  <c r="M406" i="20"/>
  <c r="L406" i="20"/>
  <c r="K406" i="20"/>
  <c r="J406" i="20"/>
  <c r="I406" i="20"/>
  <c r="H406" i="20"/>
  <c r="G406" i="20"/>
  <c r="F406" i="20"/>
  <c r="E406" i="20"/>
  <c r="P405" i="20"/>
  <c r="O405" i="20"/>
  <c r="N405" i="20"/>
  <c r="M405" i="20"/>
  <c r="L405" i="20"/>
  <c r="K405" i="20"/>
  <c r="J405" i="20"/>
  <c r="I405" i="20"/>
  <c r="H405" i="20"/>
  <c r="G405" i="20"/>
  <c r="F405" i="20"/>
  <c r="E405" i="20"/>
  <c r="P397" i="20"/>
  <c r="O397" i="20"/>
  <c r="N397" i="20"/>
  <c r="M397" i="20"/>
  <c r="L397" i="20"/>
  <c r="K397" i="20"/>
  <c r="P396" i="20"/>
  <c r="O396" i="20"/>
  <c r="N396" i="20"/>
  <c r="M396" i="20"/>
  <c r="L396" i="20"/>
  <c r="K396" i="20"/>
  <c r="P391" i="20"/>
  <c r="O391" i="20"/>
  <c r="N391" i="20"/>
  <c r="M391" i="20"/>
  <c r="L391" i="20"/>
  <c r="K391" i="20"/>
  <c r="J391" i="20"/>
  <c r="I391" i="20"/>
  <c r="H391" i="20"/>
  <c r="G391" i="20"/>
  <c r="F391" i="20"/>
  <c r="E391" i="20"/>
  <c r="P390" i="20"/>
  <c r="O390" i="20"/>
  <c r="N390" i="20"/>
  <c r="M390" i="20"/>
  <c r="L390" i="20"/>
  <c r="K390" i="20"/>
  <c r="J390" i="20"/>
  <c r="I390" i="20"/>
  <c r="H390" i="20"/>
  <c r="G390" i="20"/>
  <c r="F390" i="20"/>
  <c r="E390" i="20"/>
  <c r="P385" i="20"/>
  <c r="O385" i="20"/>
  <c r="N385" i="20"/>
  <c r="M385" i="20"/>
  <c r="L385" i="20"/>
  <c r="K385" i="20"/>
  <c r="P384" i="20"/>
  <c r="O384" i="20"/>
  <c r="N384" i="20"/>
  <c r="M384" i="20"/>
  <c r="L384" i="20"/>
  <c r="K384" i="20"/>
  <c r="P379" i="20"/>
  <c r="O379" i="20"/>
  <c r="N379" i="20"/>
  <c r="M379" i="20"/>
  <c r="L379" i="20"/>
  <c r="K379" i="20"/>
  <c r="J379" i="20"/>
  <c r="I379" i="20"/>
  <c r="H379" i="20"/>
  <c r="G379" i="20"/>
  <c r="F379" i="20"/>
  <c r="E379" i="20"/>
  <c r="P378" i="20"/>
  <c r="O378" i="20"/>
  <c r="N378" i="20"/>
  <c r="M378" i="20"/>
  <c r="L378" i="20"/>
  <c r="K378" i="20"/>
  <c r="J378" i="20"/>
  <c r="I378" i="20"/>
  <c r="H378" i="20"/>
  <c r="G378" i="20"/>
  <c r="F378" i="20"/>
  <c r="E378" i="20"/>
  <c r="P373" i="20"/>
  <c r="O373" i="20"/>
  <c r="N373" i="20"/>
  <c r="M373" i="20"/>
  <c r="L373" i="20"/>
  <c r="K373" i="20"/>
  <c r="J373" i="20"/>
  <c r="I373" i="20"/>
  <c r="H373" i="20"/>
  <c r="G373" i="20"/>
  <c r="F373" i="20"/>
  <c r="E373" i="20"/>
  <c r="P372" i="20"/>
  <c r="O372" i="20"/>
  <c r="N372" i="20"/>
  <c r="M372" i="20"/>
  <c r="L372" i="20"/>
  <c r="K372" i="20"/>
  <c r="J372" i="20"/>
  <c r="I372" i="20"/>
  <c r="H372" i="20"/>
  <c r="G372" i="20"/>
  <c r="F372" i="20"/>
  <c r="E372" i="20"/>
  <c r="P361" i="20"/>
  <c r="O361" i="20"/>
  <c r="N361" i="20"/>
  <c r="M361" i="20"/>
  <c r="L361" i="20"/>
  <c r="K361" i="20"/>
  <c r="J361" i="20"/>
  <c r="I361" i="20"/>
  <c r="H361" i="20"/>
  <c r="G361" i="20"/>
  <c r="F361" i="20"/>
  <c r="E361" i="20"/>
  <c r="P360" i="20"/>
  <c r="O360" i="20"/>
  <c r="N360" i="20"/>
  <c r="M360" i="20"/>
  <c r="L360" i="20"/>
  <c r="K360" i="20"/>
  <c r="J360" i="20"/>
  <c r="I360" i="20"/>
  <c r="H360" i="20"/>
  <c r="G360" i="20"/>
  <c r="F360" i="20"/>
  <c r="E360" i="20"/>
  <c r="P355" i="20"/>
  <c r="O355" i="20"/>
  <c r="N355" i="20"/>
  <c r="M355" i="20"/>
  <c r="L355" i="20"/>
  <c r="K355" i="20"/>
  <c r="J355" i="20"/>
  <c r="I355" i="20"/>
  <c r="H355" i="20"/>
  <c r="G355" i="20"/>
  <c r="F355" i="20"/>
  <c r="E355" i="20"/>
  <c r="P354" i="20"/>
  <c r="O354" i="20"/>
  <c r="N354" i="20"/>
  <c r="M354" i="20"/>
  <c r="L354" i="20"/>
  <c r="K354" i="20"/>
  <c r="J354" i="20"/>
  <c r="I354" i="20"/>
  <c r="H354" i="20"/>
  <c r="G354" i="20"/>
  <c r="F354" i="20"/>
  <c r="E354" i="20"/>
  <c r="P349" i="20"/>
  <c r="O349" i="20"/>
  <c r="N349" i="20"/>
  <c r="M349" i="20"/>
  <c r="L349" i="20"/>
  <c r="K349" i="20"/>
  <c r="J349" i="20"/>
  <c r="I349" i="20"/>
  <c r="H349" i="20"/>
  <c r="G349" i="20"/>
  <c r="F349" i="20"/>
  <c r="E349" i="20"/>
  <c r="P348" i="20"/>
  <c r="O348" i="20"/>
  <c r="N348" i="20"/>
  <c r="M348" i="20"/>
  <c r="L348" i="20"/>
  <c r="K348" i="20"/>
  <c r="J348" i="20"/>
  <c r="I348" i="20"/>
  <c r="H348" i="20"/>
  <c r="G348" i="20"/>
  <c r="F348" i="20"/>
  <c r="E348" i="20"/>
  <c r="P340" i="20"/>
  <c r="O340" i="20"/>
  <c r="N340" i="20"/>
  <c r="M340" i="20"/>
  <c r="L340" i="20"/>
  <c r="K340" i="20"/>
  <c r="J340" i="20"/>
  <c r="I340" i="20"/>
  <c r="H340" i="20"/>
  <c r="G340" i="20"/>
  <c r="F340" i="20"/>
  <c r="E340" i="20"/>
  <c r="P339" i="20"/>
  <c r="O339" i="20"/>
  <c r="N339" i="20"/>
  <c r="M339" i="20"/>
  <c r="L339" i="20"/>
  <c r="K339" i="20"/>
  <c r="J339" i="20"/>
  <c r="I339" i="20"/>
  <c r="H339" i="20"/>
  <c r="G339" i="20"/>
  <c r="F339" i="20"/>
  <c r="E339" i="20"/>
  <c r="P334" i="20"/>
  <c r="O334" i="20"/>
  <c r="N334" i="20"/>
  <c r="M334" i="20"/>
  <c r="L334" i="20"/>
  <c r="K334" i="20"/>
  <c r="J334" i="20"/>
  <c r="I334" i="20"/>
  <c r="H334" i="20"/>
  <c r="G334" i="20"/>
  <c r="F334" i="20"/>
  <c r="E334" i="20"/>
  <c r="P333" i="20"/>
  <c r="O333" i="20"/>
  <c r="N333" i="20"/>
  <c r="M333" i="20"/>
  <c r="L333" i="20"/>
  <c r="K333" i="20"/>
  <c r="J333" i="20"/>
  <c r="I333" i="20"/>
  <c r="H333" i="20"/>
  <c r="G333" i="20"/>
  <c r="F333" i="20"/>
  <c r="E333" i="20"/>
  <c r="P328" i="20"/>
  <c r="O328" i="20"/>
  <c r="N328" i="20"/>
  <c r="M328" i="20"/>
  <c r="L328" i="20"/>
  <c r="K328" i="20"/>
  <c r="J328" i="20"/>
  <c r="I328" i="20"/>
  <c r="H328" i="20"/>
  <c r="G328" i="20"/>
  <c r="F328" i="20"/>
  <c r="E328" i="20"/>
  <c r="P327" i="20"/>
  <c r="O327" i="20"/>
  <c r="N327" i="20"/>
  <c r="M327" i="20"/>
  <c r="L327" i="20"/>
  <c r="K327" i="20"/>
  <c r="J327" i="20"/>
  <c r="I327" i="20"/>
  <c r="H327" i="20"/>
  <c r="G327" i="20"/>
  <c r="F327" i="20"/>
  <c r="E327" i="20"/>
  <c r="P322" i="20"/>
  <c r="O322" i="20"/>
  <c r="N322" i="20"/>
  <c r="M322" i="20"/>
  <c r="L322" i="20"/>
  <c r="K322" i="20"/>
  <c r="J322" i="20"/>
  <c r="I322" i="20"/>
  <c r="H322" i="20"/>
  <c r="G322" i="20"/>
  <c r="F322" i="20"/>
  <c r="E322" i="20"/>
  <c r="P321" i="20"/>
  <c r="O321" i="20"/>
  <c r="N321" i="20"/>
  <c r="M321" i="20"/>
  <c r="L321" i="20"/>
  <c r="K321" i="20"/>
  <c r="J321" i="20"/>
  <c r="I321" i="20"/>
  <c r="H321" i="20"/>
  <c r="G321" i="20"/>
  <c r="F321" i="20"/>
  <c r="E321" i="20"/>
  <c r="P316" i="20"/>
  <c r="O316" i="20"/>
  <c r="N316" i="20"/>
  <c r="M316" i="20"/>
  <c r="L316" i="20"/>
  <c r="K316" i="20"/>
  <c r="J316" i="20"/>
  <c r="I316" i="20"/>
  <c r="H316" i="20"/>
  <c r="G316" i="20"/>
  <c r="F316" i="20"/>
  <c r="E316" i="20"/>
  <c r="P315" i="20"/>
  <c r="O315" i="20"/>
  <c r="N315" i="20"/>
  <c r="M315" i="20"/>
  <c r="L315" i="20"/>
  <c r="K315" i="20"/>
  <c r="J315" i="20"/>
  <c r="I315" i="20"/>
  <c r="H315" i="20"/>
  <c r="G315" i="20"/>
  <c r="F315" i="20"/>
  <c r="E315" i="20"/>
  <c r="P310" i="20"/>
  <c r="O310" i="20"/>
  <c r="N310" i="20"/>
  <c r="M310" i="20"/>
  <c r="L310" i="20"/>
  <c r="K310" i="20"/>
  <c r="J310" i="20"/>
  <c r="I310" i="20"/>
  <c r="H310" i="20"/>
  <c r="G310" i="20"/>
  <c r="F310" i="20"/>
  <c r="E310" i="20"/>
  <c r="P309" i="20"/>
  <c r="O309" i="20"/>
  <c r="N309" i="20"/>
  <c r="M309" i="20"/>
  <c r="L309" i="20"/>
  <c r="K309" i="20"/>
  <c r="J309" i="20"/>
  <c r="I309" i="20"/>
  <c r="H309" i="20"/>
  <c r="G309" i="20"/>
  <c r="F309" i="20"/>
  <c r="E309" i="20"/>
  <c r="P304" i="20"/>
  <c r="O304" i="20"/>
  <c r="N304" i="20"/>
  <c r="M304" i="20"/>
  <c r="L304" i="20"/>
  <c r="K304" i="20"/>
  <c r="J304" i="20"/>
  <c r="I304" i="20"/>
  <c r="H304" i="20"/>
  <c r="G304" i="20"/>
  <c r="F304" i="20"/>
  <c r="E304" i="20"/>
  <c r="P303" i="20"/>
  <c r="O303" i="20"/>
  <c r="N303" i="20"/>
  <c r="M303" i="20"/>
  <c r="L303" i="20"/>
  <c r="K303" i="20"/>
  <c r="J303" i="20"/>
  <c r="I303" i="20"/>
  <c r="H303" i="20"/>
  <c r="G303" i="20"/>
  <c r="F303" i="20"/>
  <c r="E303" i="20"/>
  <c r="P298" i="20"/>
  <c r="O298" i="20"/>
  <c r="N298" i="20"/>
  <c r="M298" i="20"/>
  <c r="L298" i="20"/>
  <c r="K298" i="20"/>
  <c r="J298" i="20"/>
  <c r="I298" i="20"/>
  <c r="H298" i="20"/>
  <c r="G298" i="20"/>
  <c r="F298" i="20"/>
  <c r="E298" i="20"/>
  <c r="P297" i="20"/>
  <c r="O297" i="20"/>
  <c r="N297" i="20"/>
  <c r="M297" i="20"/>
  <c r="L297" i="20"/>
  <c r="K297" i="20"/>
  <c r="J297" i="20"/>
  <c r="I297" i="20"/>
  <c r="H297" i="20"/>
  <c r="G297" i="20"/>
  <c r="F297" i="20"/>
  <c r="E297" i="20"/>
  <c r="P292" i="20"/>
  <c r="O292" i="20"/>
  <c r="N292" i="20"/>
  <c r="M292" i="20"/>
  <c r="L292" i="20"/>
  <c r="K292" i="20"/>
  <c r="J292" i="20"/>
  <c r="I292" i="20"/>
  <c r="H292" i="20"/>
  <c r="G292" i="20"/>
  <c r="F292" i="20"/>
  <c r="E292" i="20"/>
  <c r="P291" i="20"/>
  <c r="O291" i="20"/>
  <c r="N291" i="20"/>
  <c r="M291" i="20"/>
  <c r="L291" i="20"/>
  <c r="K291" i="20"/>
  <c r="J291" i="20"/>
  <c r="I291" i="20"/>
  <c r="H291" i="20"/>
  <c r="G291" i="20"/>
  <c r="F291" i="20"/>
  <c r="E291" i="20"/>
  <c r="J283" i="20"/>
  <c r="I283" i="20"/>
  <c r="H283" i="20"/>
  <c r="G283" i="20"/>
  <c r="F283" i="20"/>
  <c r="E283" i="20"/>
  <c r="J282" i="20"/>
  <c r="I282" i="20"/>
  <c r="H282" i="20"/>
  <c r="G282" i="20"/>
  <c r="F282" i="20"/>
  <c r="E282" i="20"/>
  <c r="P277" i="20"/>
  <c r="O277" i="20"/>
  <c r="N277" i="20"/>
  <c r="M277" i="20"/>
  <c r="L277" i="20"/>
  <c r="K277" i="20"/>
  <c r="J277" i="20"/>
  <c r="I277" i="20"/>
  <c r="H277" i="20"/>
  <c r="G277" i="20"/>
  <c r="F277" i="20"/>
  <c r="E277" i="20"/>
  <c r="P276" i="20"/>
  <c r="O276" i="20"/>
  <c r="N276" i="20"/>
  <c r="M276" i="20"/>
  <c r="L276" i="20"/>
  <c r="K276" i="20"/>
  <c r="J276" i="20"/>
  <c r="I276" i="20"/>
  <c r="H276" i="20"/>
  <c r="G276" i="20"/>
  <c r="F276" i="20"/>
  <c r="E276" i="20"/>
  <c r="P271" i="20"/>
  <c r="O271" i="20"/>
  <c r="N271" i="20"/>
  <c r="M271" i="20"/>
  <c r="L271" i="20"/>
  <c r="K271" i="20"/>
  <c r="J271" i="20"/>
  <c r="I271" i="20"/>
  <c r="H271" i="20"/>
  <c r="G271" i="20"/>
  <c r="F271" i="20"/>
  <c r="E271" i="20"/>
  <c r="P270" i="20"/>
  <c r="O270" i="20"/>
  <c r="N270" i="20"/>
  <c r="M270" i="20"/>
  <c r="L270" i="20"/>
  <c r="K270" i="20"/>
  <c r="J270" i="20"/>
  <c r="I270" i="20"/>
  <c r="H270" i="20"/>
  <c r="G270" i="20"/>
  <c r="F270" i="20"/>
  <c r="E270" i="20"/>
  <c r="P265" i="20"/>
  <c r="O265" i="20"/>
  <c r="N265" i="20"/>
  <c r="M265" i="20"/>
  <c r="L265" i="20"/>
  <c r="K265" i="20"/>
  <c r="J265" i="20"/>
  <c r="I265" i="20"/>
  <c r="H265" i="20"/>
  <c r="G265" i="20"/>
  <c r="F265" i="20"/>
  <c r="E265" i="20"/>
  <c r="P264" i="20"/>
  <c r="O264" i="20"/>
  <c r="N264" i="20"/>
  <c r="M264" i="20"/>
  <c r="L264" i="20"/>
  <c r="K264" i="20"/>
  <c r="J264" i="20"/>
  <c r="I264" i="20"/>
  <c r="H264" i="20"/>
  <c r="G264" i="20"/>
  <c r="F264" i="20"/>
  <c r="E264" i="20"/>
  <c r="P259" i="20"/>
  <c r="O259" i="20"/>
  <c r="N259" i="20"/>
  <c r="M259" i="20"/>
  <c r="L259" i="20"/>
  <c r="K259" i="20"/>
  <c r="J259" i="20"/>
  <c r="I259" i="20"/>
  <c r="H259" i="20"/>
  <c r="G259" i="20"/>
  <c r="F259" i="20"/>
  <c r="E259" i="20"/>
  <c r="P258" i="20"/>
  <c r="O258" i="20"/>
  <c r="N258" i="20"/>
  <c r="M258" i="20"/>
  <c r="L258" i="20"/>
  <c r="K258" i="20"/>
  <c r="J258" i="20"/>
  <c r="I258" i="20"/>
  <c r="H258" i="20"/>
  <c r="G258" i="20"/>
  <c r="F258" i="20"/>
  <c r="E258" i="20"/>
  <c r="P253" i="20"/>
  <c r="O253" i="20"/>
  <c r="N253" i="20"/>
  <c r="M253" i="20"/>
  <c r="L253" i="20"/>
  <c r="K253" i="20"/>
  <c r="J253" i="20"/>
  <c r="I253" i="20"/>
  <c r="H253" i="20"/>
  <c r="G253" i="20"/>
  <c r="F253" i="20"/>
  <c r="E253" i="20"/>
  <c r="P252" i="20"/>
  <c r="O252" i="20"/>
  <c r="N252" i="20"/>
  <c r="M252" i="20"/>
  <c r="L252" i="20"/>
  <c r="K252" i="20"/>
  <c r="J252" i="20"/>
  <c r="I252" i="20"/>
  <c r="H252" i="20"/>
  <c r="G252" i="20"/>
  <c r="F252" i="20"/>
  <c r="E252" i="20"/>
  <c r="P247" i="20"/>
  <c r="O247" i="20"/>
  <c r="N247" i="20"/>
  <c r="M247" i="20"/>
  <c r="L247" i="20"/>
  <c r="K247" i="20"/>
  <c r="J247" i="20"/>
  <c r="I247" i="20"/>
  <c r="H247" i="20"/>
  <c r="G247" i="20"/>
  <c r="F247" i="20"/>
  <c r="E247" i="20"/>
  <c r="P246" i="20"/>
  <c r="O246" i="20"/>
  <c r="N246" i="20"/>
  <c r="M246" i="20"/>
  <c r="L246" i="20"/>
  <c r="K246" i="20"/>
  <c r="J246" i="20"/>
  <c r="I246" i="20"/>
  <c r="H246" i="20"/>
  <c r="G246" i="20"/>
  <c r="F246" i="20"/>
  <c r="E246" i="20"/>
  <c r="P241" i="20"/>
  <c r="O241" i="20"/>
  <c r="N241" i="20"/>
  <c r="M241" i="20"/>
  <c r="L241" i="20"/>
  <c r="K241" i="20"/>
  <c r="J241" i="20"/>
  <c r="I241" i="20"/>
  <c r="H241" i="20"/>
  <c r="G241" i="20"/>
  <c r="F241" i="20"/>
  <c r="E241" i="20"/>
  <c r="P240" i="20"/>
  <c r="O240" i="20"/>
  <c r="N240" i="20"/>
  <c r="M240" i="20"/>
  <c r="L240" i="20"/>
  <c r="K240" i="20"/>
  <c r="J240" i="20"/>
  <c r="I240" i="20"/>
  <c r="H240" i="20"/>
  <c r="G240" i="20"/>
  <c r="F240" i="20"/>
  <c r="E240" i="20"/>
  <c r="P226" i="20"/>
  <c r="O226" i="20"/>
  <c r="N226" i="20"/>
  <c r="M226" i="20"/>
  <c r="L226" i="20"/>
  <c r="K226" i="20"/>
  <c r="J226" i="20"/>
  <c r="I226" i="20"/>
  <c r="H226" i="20"/>
  <c r="G226" i="20"/>
  <c r="F226" i="20"/>
  <c r="E226" i="20"/>
  <c r="P225" i="20"/>
  <c r="O225" i="20"/>
  <c r="N225" i="20"/>
  <c r="M225" i="20"/>
  <c r="L225" i="20"/>
  <c r="K225" i="20"/>
  <c r="J225" i="20"/>
  <c r="I225" i="20"/>
  <c r="H225" i="20"/>
  <c r="G225" i="20"/>
  <c r="F225" i="20"/>
  <c r="E225" i="20"/>
  <c r="P220" i="20"/>
  <c r="O220" i="20"/>
  <c r="N220" i="20"/>
  <c r="M220" i="20"/>
  <c r="L220" i="20"/>
  <c r="K220" i="20"/>
  <c r="J220" i="20"/>
  <c r="I220" i="20"/>
  <c r="H220" i="20"/>
  <c r="G220" i="20"/>
  <c r="F220" i="20"/>
  <c r="E220" i="20"/>
  <c r="P219" i="20"/>
  <c r="O219" i="20"/>
  <c r="N219" i="20"/>
  <c r="M219" i="20"/>
  <c r="L219" i="20"/>
  <c r="K219" i="20"/>
  <c r="J219" i="20"/>
  <c r="I219" i="20"/>
  <c r="H219" i="20"/>
  <c r="G219" i="20"/>
  <c r="F219" i="20"/>
  <c r="E219" i="20"/>
  <c r="P214" i="20"/>
  <c r="O214" i="20"/>
  <c r="N214" i="20"/>
  <c r="M214" i="20"/>
  <c r="L214" i="20"/>
  <c r="K214" i="20"/>
  <c r="J214" i="20"/>
  <c r="I214" i="20"/>
  <c r="H214" i="20"/>
  <c r="G214" i="20"/>
  <c r="F214" i="20"/>
  <c r="E214" i="20"/>
  <c r="P213" i="20"/>
  <c r="O213" i="20"/>
  <c r="N213" i="20"/>
  <c r="M213" i="20"/>
  <c r="L213" i="20"/>
  <c r="K213" i="20"/>
  <c r="J213" i="20"/>
  <c r="I213" i="20"/>
  <c r="H213" i="20"/>
  <c r="G213" i="20"/>
  <c r="F213" i="20"/>
  <c r="E213" i="20"/>
  <c r="P208" i="20"/>
  <c r="O208" i="20"/>
  <c r="N208" i="20"/>
  <c r="M208" i="20"/>
  <c r="L208" i="20"/>
  <c r="K208" i="20"/>
  <c r="J208" i="20"/>
  <c r="I208" i="20"/>
  <c r="H208" i="20"/>
  <c r="G208" i="20"/>
  <c r="F208" i="20"/>
  <c r="E208" i="20"/>
  <c r="P207" i="20"/>
  <c r="O207" i="20"/>
  <c r="N207" i="20"/>
  <c r="M207" i="20"/>
  <c r="L207" i="20"/>
  <c r="K207" i="20"/>
  <c r="J207" i="20"/>
  <c r="I207" i="20"/>
  <c r="H207" i="20"/>
  <c r="G207" i="20"/>
  <c r="F207" i="20"/>
  <c r="E207" i="20"/>
  <c r="P202" i="20"/>
  <c r="O202" i="20"/>
  <c r="N202" i="20"/>
  <c r="M202" i="20"/>
  <c r="L202" i="20"/>
  <c r="K202" i="20"/>
  <c r="J202" i="20"/>
  <c r="I202" i="20"/>
  <c r="H202" i="20"/>
  <c r="G202" i="20"/>
  <c r="F202" i="20"/>
  <c r="E202" i="20"/>
  <c r="P201" i="20"/>
  <c r="O201" i="20"/>
  <c r="N201" i="20"/>
  <c r="M201" i="20"/>
  <c r="L201" i="20"/>
  <c r="K201" i="20"/>
  <c r="J201" i="20"/>
  <c r="I201" i="20"/>
  <c r="H201" i="20"/>
  <c r="G201" i="20"/>
  <c r="F201" i="20"/>
  <c r="E201" i="20"/>
  <c r="P196" i="20"/>
  <c r="O196" i="20"/>
  <c r="N196" i="20"/>
  <c r="M196" i="20"/>
  <c r="L196" i="20"/>
  <c r="K196" i="20"/>
  <c r="J196" i="20"/>
  <c r="I196" i="20"/>
  <c r="H196" i="20"/>
  <c r="G196" i="20"/>
  <c r="F196" i="20"/>
  <c r="E196" i="20"/>
  <c r="P195" i="20"/>
  <c r="O195" i="20"/>
  <c r="N195" i="20"/>
  <c r="M195" i="20"/>
  <c r="L195" i="20"/>
  <c r="K195" i="20"/>
  <c r="J195" i="20"/>
  <c r="I195" i="20"/>
  <c r="H195" i="20"/>
  <c r="G195" i="20"/>
  <c r="F195" i="20"/>
  <c r="E195" i="20"/>
  <c r="P190" i="20"/>
  <c r="O190" i="20"/>
  <c r="N190" i="20"/>
  <c r="M190" i="20"/>
  <c r="L190" i="20"/>
  <c r="K190" i="20"/>
  <c r="J190" i="20"/>
  <c r="I190" i="20"/>
  <c r="H190" i="20"/>
  <c r="G190" i="20"/>
  <c r="F190" i="20"/>
  <c r="E190" i="20"/>
  <c r="P189" i="20"/>
  <c r="O189" i="20"/>
  <c r="N189" i="20"/>
  <c r="M189" i="20"/>
  <c r="L189" i="20"/>
  <c r="K189" i="20"/>
  <c r="J189" i="20"/>
  <c r="I189" i="20"/>
  <c r="H189" i="20"/>
  <c r="G189" i="20"/>
  <c r="F189" i="20"/>
  <c r="E189" i="20"/>
  <c r="P184" i="20"/>
  <c r="O184" i="20"/>
  <c r="N184" i="20"/>
  <c r="M184" i="20"/>
  <c r="L184" i="20"/>
  <c r="K184" i="20"/>
  <c r="P183" i="20"/>
  <c r="O183" i="20"/>
  <c r="N183" i="20"/>
  <c r="M183" i="20"/>
  <c r="L183" i="20"/>
  <c r="K183" i="20"/>
  <c r="P169" i="20"/>
  <c r="O169" i="20"/>
  <c r="N169" i="20"/>
  <c r="M169" i="20"/>
  <c r="L169" i="20"/>
  <c r="K169" i="20"/>
  <c r="J169" i="20"/>
  <c r="I169" i="20"/>
  <c r="H169" i="20"/>
  <c r="G169" i="20"/>
  <c r="F169" i="20"/>
  <c r="E169" i="20"/>
  <c r="P168" i="20"/>
  <c r="O168" i="20"/>
  <c r="N168" i="20"/>
  <c r="M168" i="20"/>
  <c r="L168" i="20"/>
  <c r="K168" i="20"/>
  <c r="J168" i="20"/>
  <c r="I168" i="20"/>
  <c r="H168" i="20"/>
  <c r="G168" i="20"/>
  <c r="F168" i="20"/>
  <c r="E168" i="20"/>
  <c r="P163" i="20"/>
  <c r="O163" i="20"/>
  <c r="N163" i="20"/>
  <c r="M163" i="20"/>
  <c r="L163" i="20"/>
  <c r="K163" i="20"/>
  <c r="J163" i="20"/>
  <c r="I163" i="20"/>
  <c r="H163" i="20"/>
  <c r="G163" i="20"/>
  <c r="F163" i="20"/>
  <c r="E163" i="20"/>
  <c r="P162" i="20"/>
  <c r="O162" i="20"/>
  <c r="N162" i="20"/>
  <c r="M162" i="20"/>
  <c r="L162" i="20"/>
  <c r="K162" i="20"/>
  <c r="J162" i="20"/>
  <c r="I162" i="20"/>
  <c r="H162" i="20"/>
  <c r="G162" i="20"/>
  <c r="F162" i="20"/>
  <c r="E162" i="20"/>
  <c r="P157" i="20"/>
  <c r="O157" i="20"/>
  <c r="N157" i="20"/>
  <c r="M157" i="20"/>
  <c r="L157" i="20"/>
  <c r="K157" i="20"/>
  <c r="J157" i="20"/>
  <c r="I157" i="20"/>
  <c r="H157" i="20"/>
  <c r="G157" i="20"/>
  <c r="F157" i="20"/>
  <c r="E157" i="20"/>
  <c r="P156" i="20"/>
  <c r="O156" i="20"/>
  <c r="N156" i="20"/>
  <c r="M156" i="20"/>
  <c r="L156" i="20"/>
  <c r="K156" i="20"/>
  <c r="J156" i="20"/>
  <c r="I156" i="20"/>
  <c r="H156" i="20"/>
  <c r="G156" i="20"/>
  <c r="F156" i="20"/>
  <c r="E156" i="20"/>
  <c r="P151" i="20"/>
  <c r="O151" i="20"/>
  <c r="N151" i="20"/>
  <c r="M151" i="20"/>
  <c r="L151" i="20"/>
  <c r="K151" i="20"/>
  <c r="J151" i="20"/>
  <c r="I151" i="20"/>
  <c r="H151" i="20"/>
  <c r="G151" i="20"/>
  <c r="F151" i="20"/>
  <c r="E151" i="20"/>
  <c r="P150" i="20"/>
  <c r="O150" i="20"/>
  <c r="N150" i="20"/>
  <c r="M150" i="20"/>
  <c r="L150" i="20"/>
  <c r="K150" i="20"/>
  <c r="J150" i="20"/>
  <c r="I150" i="20"/>
  <c r="H150" i="20"/>
  <c r="G150" i="20"/>
  <c r="F150" i="20"/>
  <c r="E150" i="20"/>
  <c r="P145" i="20"/>
  <c r="O145" i="20"/>
  <c r="N145" i="20"/>
  <c r="M145" i="20"/>
  <c r="L145" i="20"/>
  <c r="K145" i="20"/>
  <c r="J145" i="20"/>
  <c r="I145" i="20"/>
  <c r="H145" i="20"/>
  <c r="G145" i="20"/>
  <c r="F145" i="20"/>
  <c r="E145" i="20"/>
  <c r="P144" i="20"/>
  <c r="O144" i="20"/>
  <c r="N144" i="20"/>
  <c r="M144" i="20"/>
  <c r="L144" i="20"/>
  <c r="K144" i="20"/>
  <c r="J144" i="20"/>
  <c r="I144" i="20"/>
  <c r="H144" i="20"/>
  <c r="G144" i="20"/>
  <c r="F144" i="20"/>
  <c r="E144" i="20"/>
  <c r="P139" i="20"/>
  <c r="O139" i="20"/>
  <c r="N139" i="20"/>
  <c r="M139" i="20"/>
  <c r="L139" i="20"/>
  <c r="K139" i="20"/>
  <c r="J139" i="20"/>
  <c r="I139" i="20"/>
  <c r="H139" i="20"/>
  <c r="G139" i="20"/>
  <c r="F139" i="20"/>
  <c r="E139" i="20"/>
  <c r="P138" i="20"/>
  <c r="O138" i="20"/>
  <c r="N138" i="20"/>
  <c r="M138" i="20"/>
  <c r="L138" i="20"/>
  <c r="K138" i="20"/>
  <c r="J138" i="20"/>
  <c r="I138" i="20"/>
  <c r="H138" i="20"/>
  <c r="G138" i="20"/>
  <c r="F138" i="20"/>
  <c r="E138" i="20"/>
  <c r="P133" i="20"/>
  <c r="O133" i="20"/>
  <c r="N133" i="20"/>
  <c r="M133" i="20"/>
  <c r="L133" i="20"/>
  <c r="K133" i="20"/>
  <c r="J133" i="20"/>
  <c r="I133" i="20"/>
  <c r="H133" i="20"/>
  <c r="G133" i="20"/>
  <c r="F133" i="20"/>
  <c r="E133" i="20"/>
  <c r="P132" i="20"/>
  <c r="O132" i="20"/>
  <c r="N132" i="20"/>
  <c r="M132" i="20"/>
  <c r="L132" i="20"/>
  <c r="K132" i="20"/>
  <c r="J132" i="20"/>
  <c r="I132" i="20"/>
  <c r="H132" i="20"/>
  <c r="G132" i="20"/>
  <c r="F132" i="20"/>
  <c r="E132" i="20"/>
  <c r="P127" i="20"/>
  <c r="O127" i="20"/>
  <c r="N127" i="20"/>
  <c r="M127" i="20"/>
  <c r="L127" i="20"/>
  <c r="K127" i="20"/>
  <c r="J127" i="20"/>
  <c r="I127" i="20"/>
  <c r="H127" i="20"/>
  <c r="G127" i="20"/>
  <c r="F127" i="20"/>
  <c r="E127" i="20"/>
  <c r="P126" i="20"/>
  <c r="O126" i="20"/>
  <c r="N126" i="20"/>
  <c r="M126" i="20"/>
  <c r="L126" i="20"/>
  <c r="K126" i="20"/>
  <c r="J126" i="20"/>
  <c r="I126" i="20"/>
  <c r="H126" i="20"/>
  <c r="G126" i="20"/>
  <c r="F126" i="20"/>
  <c r="E126" i="20"/>
  <c r="P121" i="20"/>
  <c r="O121" i="20"/>
  <c r="N121" i="20"/>
  <c r="M121" i="20"/>
  <c r="L121" i="20"/>
  <c r="K121" i="20"/>
  <c r="J121" i="20"/>
  <c r="I121" i="20"/>
  <c r="H121" i="20"/>
  <c r="G121" i="20"/>
  <c r="F121" i="20"/>
  <c r="E121" i="20"/>
  <c r="P120" i="20"/>
  <c r="O120" i="20"/>
  <c r="N120" i="20"/>
  <c r="M120" i="20"/>
  <c r="L120" i="20"/>
  <c r="K120" i="20"/>
  <c r="J120" i="20"/>
  <c r="I120" i="20"/>
  <c r="H120" i="20"/>
  <c r="G120" i="20"/>
  <c r="F120" i="20"/>
  <c r="E120" i="20"/>
  <c r="P112" i="20"/>
  <c r="O112" i="20"/>
  <c r="N112" i="20"/>
  <c r="M112" i="20"/>
  <c r="L112" i="20"/>
  <c r="K112" i="20"/>
  <c r="J112" i="20"/>
  <c r="I112" i="20"/>
  <c r="H112" i="20"/>
  <c r="G112" i="20"/>
  <c r="F112" i="20"/>
  <c r="E112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P105" i="20"/>
  <c r="O105" i="20"/>
  <c r="N105" i="20"/>
  <c r="M105" i="20"/>
  <c r="L105" i="20"/>
  <c r="K105" i="20"/>
  <c r="J105" i="20"/>
  <c r="I105" i="20"/>
  <c r="H105" i="20"/>
  <c r="G105" i="20"/>
  <c r="F105" i="20"/>
  <c r="E105" i="20"/>
  <c r="P100" i="20"/>
  <c r="O100" i="20"/>
  <c r="N100" i="20"/>
  <c r="M100" i="20"/>
  <c r="L100" i="20"/>
  <c r="K100" i="20"/>
  <c r="J100" i="20"/>
  <c r="I100" i="20"/>
  <c r="H100" i="20"/>
  <c r="G100" i="20"/>
  <c r="F100" i="20"/>
  <c r="E100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P94" i="20"/>
  <c r="O94" i="20"/>
  <c r="N94" i="20"/>
  <c r="M94" i="20"/>
  <c r="L94" i="20"/>
  <c r="K94" i="20"/>
  <c r="J94" i="20"/>
  <c r="I94" i="20"/>
  <c r="H94" i="20"/>
  <c r="G94" i="20"/>
  <c r="F94" i="20"/>
  <c r="E94" i="20"/>
  <c r="P93" i="20"/>
  <c r="O93" i="20"/>
  <c r="N93" i="20"/>
  <c r="M93" i="20"/>
  <c r="L93" i="20"/>
  <c r="K93" i="20"/>
  <c r="J93" i="20"/>
  <c r="I93" i="20"/>
  <c r="H93" i="20"/>
  <c r="G93" i="20"/>
  <c r="F93" i="20"/>
  <c r="E93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P87" i="20"/>
  <c r="O87" i="20"/>
  <c r="N87" i="20"/>
  <c r="M87" i="20"/>
  <c r="L87" i="20"/>
  <c r="K87" i="20"/>
  <c r="J87" i="20"/>
  <c r="I87" i="20"/>
  <c r="H87" i="20"/>
  <c r="G87" i="20"/>
  <c r="F87" i="20"/>
  <c r="E87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P64" i="20"/>
  <c r="O64" i="20"/>
  <c r="N64" i="20"/>
  <c r="M64" i="20"/>
  <c r="L64" i="20"/>
  <c r="K64" i="20"/>
  <c r="J64" i="20"/>
  <c r="I64" i="20"/>
  <c r="H64" i="20"/>
  <c r="G64" i="20"/>
  <c r="F64" i="20"/>
  <c r="E64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Q933" i="20" l="1"/>
  <c r="Q932" i="20"/>
  <c r="Q929" i="20"/>
  <c r="Q928" i="20"/>
  <c r="Q216" i="20"/>
  <c r="Q215" i="20"/>
  <c r="Q212" i="20"/>
  <c r="Q211" i="20"/>
  <c r="Q931" i="20" l="1"/>
  <c r="S931" i="20" s="1"/>
  <c r="Q930" i="20"/>
  <c r="Q214" i="20"/>
  <c r="Q213" i="20"/>
  <c r="Q1269" i="20"/>
  <c r="S1269" i="20" s="1"/>
  <c r="Q1268" i="20"/>
  <c r="Q1265" i="20"/>
  <c r="Q1264" i="20"/>
  <c r="Q1263" i="20"/>
  <c r="Q1262" i="20"/>
  <c r="I631" i="20"/>
  <c r="Q643" i="20"/>
  <c r="Q1259" i="20"/>
  <c r="Q1258" i="20"/>
  <c r="S1258" i="20" s="1"/>
  <c r="A1255" i="20"/>
  <c r="Q1254" i="20"/>
  <c r="Q1253" i="20"/>
  <c r="Q1250" i="20"/>
  <c r="Q1249" i="20"/>
  <c r="Q1248" i="20"/>
  <c r="Q1247" i="20"/>
  <c r="Q1244" i="20"/>
  <c r="Q1243" i="20"/>
  <c r="Q1242" i="20"/>
  <c r="Q1241" i="20"/>
  <c r="Q1238" i="20"/>
  <c r="S1238" i="20" s="1"/>
  <c r="Q1237" i="20"/>
  <c r="P1236" i="20"/>
  <c r="O1236" i="20"/>
  <c r="N1236" i="20"/>
  <c r="M1236" i="20"/>
  <c r="L1236" i="20"/>
  <c r="K1236" i="20"/>
  <c r="J1236" i="20"/>
  <c r="I1236" i="20"/>
  <c r="H1236" i="20"/>
  <c r="G1236" i="20"/>
  <c r="F1236" i="20"/>
  <c r="E1236" i="20"/>
  <c r="P1235" i="20"/>
  <c r="O1235" i="20"/>
  <c r="N1235" i="20"/>
  <c r="M1235" i="20"/>
  <c r="L1235" i="20"/>
  <c r="K1235" i="20"/>
  <c r="J1235" i="20"/>
  <c r="I1235" i="20"/>
  <c r="H1235" i="20"/>
  <c r="G1235" i="20"/>
  <c r="F1235" i="20"/>
  <c r="E1235" i="20"/>
  <c r="P1232" i="20"/>
  <c r="O1232" i="20"/>
  <c r="N1232" i="20"/>
  <c r="M1232" i="20"/>
  <c r="L1232" i="20"/>
  <c r="K1232" i="20"/>
  <c r="J1232" i="20"/>
  <c r="I1232" i="20"/>
  <c r="H1232" i="20"/>
  <c r="G1232" i="20"/>
  <c r="F1232" i="20"/>
  <c r="E1232" i="20"/>
  <c r="P1231" i="20"/>
  <c r="O1231" i="20"/>
  <c r="N1231" i="20"/>
  <c r="M1231" i="20"/>
  <c r="L1231" i="20"/>
  <c r="K1231" i="20"/>
  <c r="J1231" i="20"/>
  <c r="I1231" i="20"/>
  <c r="H1231" i="20"/>
  <c r="G1231" i="20"/>
  <c r="F1231" i="20"/>
  <c r="E1231" i="20"/>
  <c r="Q1230" i="20"/>
  <c r="Q1229" i="20"/>
  <c r="Q1226" i="20"/>
  <c r="Q1225" i="20"/>
  <c r="Q1224" i="20"/>
  <c r="Q1223" i="20"/>
  <c r="Q1220" i="20"/>
  <c r="Q1219" i="20"/>
  <c r="Q1218" i="20"/>
  <c r="Q1217" i="20"/>
  <c r="S1217" i="20" s="1"/>
  <c r="Q1214" i="20"/>
  <c r="Q1213" i="20"/>
  <c r="S1213" i="20" s="1"/>
  <c r="Q1212" i="20"/>
  <c r="Q1211" i="20"/>
  <c r="Q1208" i="20"/>
  <c r="Q1207" i="20"/>
  <c r="Q1206" i="20"/>
  <c r="Q1205" i="20"/>
  <c r="Q1202" i="20"/>
  <c r="Q1201" i="20"/>
  <c r="A1198" i="20"/>
  <c r="Q1197" i="20"/>
  <c r="Q1196" i="20"/>
  <c r="Q1193" i="20"/>
  <c r="Q1192" i="20"/>
  <c r="Q1191" i="20"/>
  <c r="Q1190" i="20"/>
  <c r="S1190" i="20" s="1"/>
  <c r="Q1187" i="20"/>
  <c r="Q1186" i="20"/>
  <c r="Q1185" i="20"/>
  <c r="Q1184" i="20"/>
  <c r="Q1181" i="20"/>
  <c r="Q1180" i="20"/>
  <c r="P1179" i="20"/>
  <c r="O1179" i="20"/>
  <c r="N1179" i="20"/>
  <c r="M1179" i="20"/>
  <c r="L1179" i="20"/>
  <c r="K1179" i="20"/>
  <c r="J1179" i="20"/>
  <c r="I1179" i="20"/>
  <c r="H1179" i="20"/>
  <c r="G1179" i="20"/>
  <c r="F1179" i="20"/>
  <c r="E1179" i="20"/>
  <c r="P1178" i="20"/>
  <c r="O1178" i="20"/>
  <c r="N1178" i="20"/>
  <c r="M1178" i="20"/>
  <c r="L1178" i="20"/>
  <c r="K1178" i="20"/>
  <c r="J1178" i="20"/>
  <c r="I1178" i="20"/>
  <c r="H1178" i="20"/>
  <c r="G1178" i="20"/>
  <c r="F1178" i="20"/>
  <c r="E1178" i="20"/>
  <c r="P1175" i="20"/>
  <c r="O1175" i="20"/>
  <c r="N1175" i="20"/>
  <c r="M1175" i="20"/>
  <c r="L1175" i="20"/>
  <c r="K1175" i="20"/>
  <c r="J1175" i="20"/>
  <c r="I1175" i="20"/>
  <c r="H1175" i="20"/>
  <c r="G1175" i="20"/>
  <c r="F1175" i="20"/>
  <c r="E1175" i="20"/>
  <c r="P1174" i="20"/>
  <c r="O1174" i="20"/>
  <c r="N1174" i="20"/>
  <c r="M1174" i="20"/>
  <c r="L1174" i="20"/>
  <c r="K1174" i="20"/>
  <c r="J1174" i="20"/>
  <c r="I1174" i="20"/>
  <c r="H1174" i="20"/>
  <c r="G1174" i="20"/>
  <c r="F1174" i="20"/>
  <c r="E1174" i="20"/>
  <c r="Q1167" i="20"/>
  <c r="Q1166" i="20"/>
  <c r="Q1163" i="20"/>
  <c r="Q1162" i="20"/>
  <c r="Q1161" i="20"/>
  <c r="Q1160" i="20"/>
  <c r="S1160" i="20" s="1"/>
  <c r="Q1157" i="20"/>
  <c r="Q1156" i="20"/>
  <c r="Q1155" i="20"/>
  <c r="Q1154" i="20"/>
  <c r="S1154" i="20" s="1"/>
  <c r="Q1151" i="20"/>
  <c r="Q1150" i="20"/>
  <c r="Q1149" i="20"/>
  <c r="Q1148" i="20"/>
  <c r="Q1145" i="20"/>
  <c r="Q1144" i="20"/>
  <c r="A1141" i="20"/>
  <c r="Q1140" i="20"/>
  <c r="Q1139" i="20"/>
  <c r="Q1136" i="20"/>
  <c r="Q1135" i="20"/>
  <c r="Q1134" i="20"/>
  <c r="S1134" i="20" s="1"/>
  <c r="Q1133" i="20"/>
  <c r="Q1130" i="20"/>
  <c r="S1130" i="20" s="1"/>
  <c r="Q1129" i="20"/>
  <c r="Q1128" i="20"/>
  <c r="Q1127" i="20"/>
  <c r="Q1124" i="20"/>
  <c r="Q1123" i="20"/>
  <c r="S1123" i="20" s="1"/>
  <c r="Q1122" i="20"/>
  <c r="Q1121" i="20"/>
  <c r="Q1118" i="20"/>
  <c r="Q1117" i="20"/>
  <c r="Q1116" i="20"/>
  <c r="Q1115" i="20"/>
  <c r="Q1112" i="20"/>
  <c r="Q1111" i="20"/>
  <c r="Q1110" i="20"/>
  <c r="S1110" i="20" s="1"/>
  <c r="Q1109" i="20"/>
  <c r="Q1106" i="20"/>
  <c r="Q1105" i="20"/>
  <c r="Q1104" i="20"/>
  <c r="Q1103" i="20"/>
  <c r="S1103" i="20" s="1"/>
  <c r="Q1100" i="20"/>
  <c r="Q1099" i="20"/>
  <c r="Q1098" i="20"/>
  <c r="Q1097" i="20"/>
  <c r="Q1094" i="20"/>
  <c r="Q1093" i="20"/>
  <c r="Q1092" i="20"/>
  <c r="Q1091" i="20"/>
  <c r="Q1088" i="20"/>
  <c r="S1088" i="20" s="1"/>
  <c r="Q1087" i="20"/>
  <c r="A1084" i="20"/>
  <c r="Q1083" i="20"/>
  <c r="S1083" i="20" s="1"/>
  <c r="Q1082" i="20"/>
  <c r="Q1079" i="20"/>
  <c r="Q1078" i="20"/>
  <c r="Q1077" i="20"/>
  <c r="S1077" i="20" s="1"/>
  <c r="Q1076" i="20"/>
  <c r="Q1073" i="20"/>
  <c r="S1073" i="20" s="1"/>
  <c r="Q1072" i="20"/>
  <c r="Q1071" i="20"/>
  <c r="Q1070" i="20"/>
  <c r="Q1067" i="20"/>
  <c r="Q1066" i="20"/>
  <c r="Q1065" i="20"/>
  <c r="S1065" i="20" s="1"/>
  <c r="Q1064" i="20"/>
  <c r="Q1061" i="20"/>
  <c r="S1061" i="20" s="1"/>
  <c r="Q1060" i="20"/>
  <c r="Q1059" i="20"/>
  <c r="Q1058" i="20"/>
  <c r="Q1055" i="20"/>
  <c r="Q1054" i="20"/>
  <c r="Q1053" i="20"/>
  <c r="S1053" i="20" s="1"/>
  <c r="Q1052" i="20"/>
  <c r="Q1049" i="20"/>
  <c r="S1049" i="20" s="1"/>
  <c r="Q1048" i="20"/>
  <c r="P1047" i="20"/>
  <c r="P1041" i="20" s="1"/>
  <c r="O1047" i="20"/>
  <c r="O1041" i="20" s="1"/>
  <c r="N1047" i="20"/>
  <c r="N1041" i="20" s="1"/>
  <c r="M1047" i="20"/>
  <c r="M1041" i="20" s="1"/>
  <c r="L1047" i="20"/>
  <c r="L1041" i="20" s="1"/>
  <c r="K1047" i="20"/>
  <c r="K1041" i="20" s="1"/>
  <c r="J1047" i="20"/>
  <c r="J1041" i="20" s="1"/>
  <c r="H39" i="19" s="1"/>
  <c r="I1047" i="20"/>
  <c r="I1041" i="20" s="1"/>
  <c r="G39" i="19" s="1"/>
  <c r="H1047" i="20"/>
  <c r="H1041" i="20" s="1"/>
  <c r="F39" i="19" s="1"/>
  <c r="G1047" i="20"/>
  <c r="G1041" i="20" s="1"/>
  <c r="E39" i="19" s="1"/>
  <c r="F1047" i="20"/>
  <c r="F1041" i="20" s="1"/>
  <c r="D39" i="19" s="1"/>
  <c r="E1047" i="20"/>
  <c r="E1041" i="20" s="1"/>
  <c r="C39" i="19" s="1"/>
  <c r="P1046" i="20"/>
  <c r="P1040" i="20" s="1"/>
  <c r="O1046" i="20"/>
  <c r="O1040" i="20" s="1"/>
  <c r="N1046" i="20"/>
  <c r="N1040" i="20" s="1"/>
  <c r="M1046" i="20"/>
  <c r="M1040" i="20" s="1"/>
  <c r="L1046" i="20"/>
  <c r="L1040" i="20" s="1"/>
  <c r="K1046" i="20"/>
  <c r="K1040" i="20" s="1"/>
  <c r="J1046" i="20"/>
  <c r="J1040" i="20" s="1"/>
  <c r="H38" i="19" s="1"/>
  <c r="I1046" i="20"/>
  <c r="I1040" i="20" s="1"/>
  <c r="G38" i="19" s="1"/>
  <c r="H1046" i="20"/>
  <c r="H1040" i="20" s="1"/>
  <c r="F38" i="19" s="1"/>
  <c r="G1046" i="20"/>
  <c r="G1040" i="20" s="1"/>
  <c r="E38" i="19" s="1"/>
  <c r="F1046" i="20"/>
  <c r="F1040" i="20" s="1"/>
  <c r="D38" i="19" s="1"/>
  <c r="E1046" i="20"/>
  <c r="E1040" i="20" s="1"/>
  <c r="C38" i="19" s="1"/>
  <c r="P1043" i="20"/>
  <c r="P1037" i="20" s="1"/>
  <c r="O1043" i="20"/>
  <c r="O1037" i="20" s="1"/>
  <c r="N1043" i="20"/>
  <c r="N1037" i="20" s="1"/>
  <c r="M1043" i="20"/>
  <c r="M1037" i="20" s="1"/>
  <c r="L1043" i="20"/>
  <c r="L1037" i="20" s="1"/>
  <c r="K1043" i="20"/>
  <c r="K1037" i="20" s="1"/>
  <c r="J1043" i="20"/>
  <c r="J1037" i="20" s="1"/>
  <c r="H35" i="19" s="1"/>
  <c r="I1043" i="20"/>
  <c r="I1037" i="20" s="1"/>
  <c r="G35" i="19" s="1"/>
  <c r="H1043" i="20"/>
  <c r="H1037" i="20" s="1"/>
  <c r="F35" i="19" s="1"/>
  <c r="G1043" i="20"/>
  <c r="G1037" i="20" s="1"/>
  <c r="E35" i="19" s="1"/>
  <c r="F1043" i="20"/>
  <c r="F1037" i="20" s="1"/>
  <c r="D35" i="19" s="1"/>
  <c r="E1043" i="20"/>
  <c r="E1037" i="20" s="1"/>
  <c r="C35" i="19" s="1"/>
  <c r="P1042" i="20"/>
  <c r="P1036" i="20" s="1"/>
  <c r="O1042" i="20"/>
  <c r="O1036" i="20" s="1"/>
  <c r="N1042" i="20"/>
  <c r="N1036" i="20" s="1"/>
  <c r="M1042" i="20"/>
  <c r="M1036" i="20" s="1"/>
  <c r="L1042" i="20"/>
  <c r="L1036" i="20" s="1"/>
  <c r="K1042" i="20"/>
  <c r="K1036" i="20" s="1"/>
  <c r="J1042" i="20"/>
  <c r="J1036" i="20" s="1"/>
  <c r="H34" i="19" s="1"/>
  <c r="I1042" i="20"/>
  <c r="I1036" i="20" s="1"/>
  <c r="G34" i="19" s="1"/>
  <c r="H1042" i="20"/>
  <c r="H1036" i="20" s="1"/>
  <c r="F34" i="19" s="1"/>
  <c r="G1042" i="20"/>
  <c r="G1036" i="20" s="1"/>
  <c r="E34" i="19" s="1"/>
  <c r="F1042" i="20"/>
  <c r="F1036" i="20" s="1"/>
  <c r="D34" i="19" s="1"/>
  <c r="E1042" i="20"/>
  <c r="E1036" i="20" s="1"/>
  <c r="C34" i="19" s="1"/>
  <c r="Q1035" i="20"/>
  <c r="Q1034" i="20"/>
  <c r="Q1031" i="20"/>
  <c r="Q1030" i="20"/>
  <c r="Q1026" i="20"/>
  <c r="S1026" i="20" s="1"/>
  <c r="Q1025" i="20"/>
  <c r="Q1022" i="20"/>
  <c r="S1022" i="20" s="1"/>
  <c r="Q1021" i="20"/>
  <c r="Q1020" i="20"/>
  <c r="Q1019" i="20"/>
  <c r="Q1016" i="20"/>
  <c r="Q1015" i="20"/>
  <c r="Q1014" i="20"/>
  <c r="S1014" i="20" s="1"/>
  <c r="Q1013" i="20"/>
  <c r="Q1010" i="20"/>
  <c r="S1010" i="20" s="1"/>
  <c r="Q1009" i="20"/>
  <c r="Q1008" i="20"/>
  <c r="S1008" i="20" s="1"/>
  <c r="Q1007" i="20"/>
  <c r="Q1004" i="20"/>
  <c r="Q1003" i="20"/>
  <c r="Q1002" i="20"/>
  <c r="S1002" i="20" s="1"/>
  <c r="Q1001" i="20"/>
  <c r="Q998" i="20"/>
  <c r="S998" i="20" s="1"/>
  <c r="Q997" i="20"/>
  <c r="Q996" i="20"/>
  <c r="Q995" i="20"/>
  <c r="Q992" i="20"/>
  <c r="Q991" i="20"/>
  <c r="Q990" i="20"/>
  <c r="S990" i="20" s="1"/>
  <c r="Q989" i="20"/>
  <c r="Q986" i="20"/>
  <c r="S986" i="20" s="1"/>
  <c r="Q985" i="20"/>
  <c r="Q984" i="20"/>
  <c r="Q983" i="20"/>
  <c r="Q980" i="20"/>
  <c r="S980" i="20" s="1"/>
  <c r="Q979" i="20"/>
  <c r="Q978" i="20"/>
  <c r="S978" i="20" s="1"/>
  <c r="Q977" i="20"/>
  <c r="Q974" i="20"/>
  <c r="S974" i="20" s="1"/>
  <c r="Q973" i="20"/>
  <c r="Q969" i="20"/>
  <c r="Q968" i="20"/>
  <c r="Q965" i="20"/>
  <c r="Q964" i="20"/>
  <c r="Q963" i="20"/>
  <c r="S963" i="20" s="1"/>
  <c r="Q962" i="20"/>
  <c r="Q959" i="20"/>
  <c r="S959" i="20" s="1"/>
  <c r="Q958" i="20"/>
  <c r="Q957" i="20"/>
  <c r="Q956" i="20"/>
  <c r="Q953" i="20"/>
  <c r="S953" i="20" s="1"/>
  <c r="Q952" i="20"/>
  <c r="Q951" i="20"/>
  <c r="S951" i="20" s="1"/>
  <c r="Q950" i="20"/>
  <c r="Q947" i="20"/>
  <c r="S947" i="20" s="1"/>
  <c r="Q946" i="20"/>
  <c r="Q945" i="20"/>
  <c r="Q944" i="20"/>
  <c r="Q941" i="20"/>
  <c r="Q940" i="20"/>
  <c r="Q939" i="20"/>
  <c r="S939" i="20" s="1"/>
  <c r="Q938" i="20"/>
  <c r="Q935" i="20"/>
  <c r="S935" i="20" s="1"/>
  <c r="Q934" i="20"/>
  <c r="S933" i="20"/>
  <c r="S932" i="20"/>
  <c r="S929" i="20"/>
  <c r="S928" i="20"/>
  <c r="Q927" i="20"/>
  <c r="S927" i="20" s="1"/>
  <c r="Q926" i="20"/>
  <c r="Q923" i="20"/>
  <c r="S923" i="20" s="1"/>
  <c r="Q922" i="20"/>
  <c r="P921" i="20"/>
  <c r="P912" i="20" s="1"/>
  <c r="O921" i="20"/>
  <c r="O912" i="20" s="1"/>
  <c r="N921" i="20"/>
  <c r="N912" i="20" s="1"/>
  <c r="M921" i="20"/>
  <c r="M912" i="20" s="1"/>
  <c r="L921" i="20"/>
  <c r="L912" i="20" s="1"/>
  <c r="K921" i="20"/>
  <c r="K912" i="20" s="1"/>
  <c r="J921" i="20"/>
  <c r="J912" i="20" s="1"/>
  <c r="H33" i="19" s="1"/>
  <c r="I921" i="20"/>
  <c r="I912" i="20" s="1"/>
  <c r="G33" i="19" s="1"/>
  <c r="H921" i="20"/>
  <c r="H912" i="20" s="1"/>
  <c r="F33" i="19" s="1"/>
  <c r="G921" i="20"/>
  <c r="G912" i="20" s="1"/>
  <c r="E33" i="19" s="1"/>
  <c r="F921" i="20"/>
  <c r="F912" i="20" s="1"/>
  <c r="D33" i="19" s="1"/>
  <c r="E921" i="20"/>
  <c r="E912" i="20" s="1"/>
  <c r="C33" i="19" s="1"/>
  <c r="P920" i="20"/>
  <c r="P911" i="20" s="1"/>
  <c r="O920" i="20"/>
  <c r="O911" i="20" s="1"/>
  <c r="N920" i="20"/>
  <c r="N911" i="20" s="1"/>
  <c r="M920" i="20"/>
  <c r="M911" i="20" s="1"/>
  <c r="L920" i="20"/>
  <c r="L911" i="20" s="1"/>
  <c r="K920" i="20"/>
  <c r="K911" i="20" s="1"/>
  <c r="J920" i="20"/>
  <c r="J911" i="20" s="1"/>
  <c r="H32" i="19" s="1"/>
  <c r="I920" i="20"/>
  <c r="I911" i="20" s="1"/>
  <c r="G32" i="19" s="1"/>
  <c r="H920" i="20"/>
  <c r="H911" i="20" s="1"/>
  <c r="F32" i="19" s="1"/>
  <c r="G920" i="20"/>
  <c r="G911" i="20" s="1"/>
  <c r="E32" i="19" s="1"/>
  <c r="F920" i="20"/>
  <c r="F911" i="20" s="1"/>
  <c r="D32" i="19" s="1"/>
  <c r="E920" i="20"/>
  <c r="E911" i="20" s="1"/>
  <c r="C32" i="19" s="1"/>
  <c r="P917" i="20"/>
  <c r="P908" i="20" s="1"/>
  <c r="O917" i="20"/>
  <c r="O908" i="20" s="1"/>
  <c r="N917" i="20"/>
  <c r="N908" i="20" s="1"/>
  <c r="M917" i="20"/>
  <c r="M908" i="20" s="1"/>
  <c r="L917" i="20"/>
  <c r="L908" i="20" s="1"/>
  <c r="K917" i="20"/>
  <c r="K908" i="20" s="1"/>
  <c r="J917" i="20"/>
  <c r="J908" i="20" s="1"/>
  <c r="H29" i="19" s="1"/>
  <c r="I917" i="20"/>
  <c r="I908" i="20" s="1"/>
  <c r="G29" i="19" s="1"/>
  <c r="H917" i="20"/>
  <c r="H908" i="20" s="1"/>
  <c r="F29" i="19" s="1"/>
  <c r="G917" i="20"/>
  <c r="G908" i="20" s="1"/>
  <c r="E29" i="19" s="1"/>
  <c r="F917" i="20"/>
  <c r="F908" i="20" s="1"/>
  <c r="D29" i="19" s="1"/>
  <c r="E917" i="20"/>
  <c r="E908" i="20" s="1"/>
  <c r="C29" i="19" s="1"/>
  <c r="P916" i="20"/>
  <c r="P907" i="20" s="1"/>
  <c r="O916" i="20"/>
  <c r="O907" i="20" s="1"/>
  <c r="N916" i="20"/>
  <c r="N907" i="20" s="1"/>
  <c r="M916" i="20"/>
  <c r="M907" i="20" s="1"/>
  <c r="L916" i="20"/>
  <c r="L907" i="20" s="1"/>
  <c r="K916" i="20"/>
  <c r="K907" i="20" s="1"/>
  <c r="J916" i="20"/>
  <c r="J907" i="20" s="1"/>
  <c r="H28" i="19" s="1"/>
  <c r="I916" i="20"/>
  <c r="I907" i="20" s="1"/>
  <c r="G28" i="19" s="1"/>
  <c r="H916" i="20"/>
  <c r="H907" i="20" s="1"/>
  <c r="F28" i="19" s="1"/>
  <c r="G916" i="20"/>
  <c r="G907" i="20" s="1"/>
  <c r="E28" i="19" s="1"/>
  <c r="F916" i="20"/>
  <c r="F907" i="20" s="1"/>
  <c r="D28" i="19" s="1"/>
  <c r="E916" i="20"/>
  <c r="E907" i="20" s="1"/>
  <c r="C28" i="19" s="1"/>
  <c r="Q906" i="20"/>
  <c r="Q905" i="20"/>
  <c r="Q902" i="20"/>
  <c r="Q901" i="20"/>
  <c r="Q900" i="20"/>
  <c r="S900" i="20" s="1"/>
  <c r="Q899" i="20"/>
  <c r="Q896" i="20"/>
  <c r="S896" i="20" s="1"/>
  <c r="Q895" i="20"/>
  <c r="Q894" i="20"/>
  <c r="Q893" i="20"/>
  <c r="Q890" i="20"/>
  <c r="S890" i="20" s="1"/>
  <c r="Q889" i="20"/>
  <c r="Q888" i="20"/>
  <c r="S888" i="20" s="1"/>
  <c r="Q887" i="20"/>
  <c r="Q884" i="20"/>
  <c r="S884" i="20" s="1"/>
  <c r="Q883" i="20"/>
  <c r="Q882" i="20"/>
  <c r="Q881" i="20"/>
  <c r="Q878" i="20"/>
  <c r="Q877" i="20"/>
  <c r="Q876" i="20"/>
  <c r="S876" i="20" s="1"/>
  <c r="Q875" i="20"/>
  <c r="Q872" i="20"/>
  <c r="S872" i="20" s="1"/>
  <c r="Q871" i="20"/>
  <c r="Q870" i="20"/>
  <c r="S870" i="20" s="1"/>
  <c r="Q869" i="20"/>
  <c r="Q866" i="20"/>
  <c r="Q865" i="20"/>
  <c r="Q864" i="20"/>
  <c r="S864" i="20" s="1"/>
  <c r="Q863" i="20"/>
  <c r="Q860" i="20"/>
  <c r="S860" i="20" s="1"/>
  <c r="Q859" i="20"/>
  <c r="Q855" i="20"/>
  <c r="Q854" i="20"/>
  <c r="Q851" i="20"/>
  <c r="Q850" i="20"/>
  <c r="Q849" i="20"/>
  <c r="S849" i="20" s="1"/>
  <c r="Q848" i="20"/>
  <c r="Q845" i="20"/>
  <c r="S845" i="20" s="1"/>
  <c r="Q844" i="20"/>
  <c r="P843" i="20"/>
  <c r="O843" i="20"/>
  <c r="N843" i="20"/>
  <c r="M843" i="20"/>
  <c r="L843" i="20"/>
  <c r="K843" i="20"/>
  <c r="J843" i="20"/>
  <c r="I843" i="20"/>
  <c r="H843" i="20"/>
  <c r="G843" i="20"/>
  <c r="F843" i="20"/>
  <c r="E843" i="20"/>
  <c r="P842" i="20"/>
  <c r="O842" i="20"/>
  <c r="N842" i="20"/>
  <c r="M842" i="20"/>
  <c r="L842" i="20"/>
  <c r="K842" i="20"/>
  <c r="J842" i="20"/>
  <c r="I842" i="20"/>
  <c r="H842" i="20"/>
  <c r="G842" i="20"/>
  <c r="F842" i="20"/>
  <c r="E842" i="20"/>
  <c r="P839" i="20"/>
  <c r="O839" i="20"/>
  <c r="N839" i="20"/>
  <c r="M839" i="20"/>
  <c r="L839" i="20"/>
  <c r="K839" i="20"/>
  <c r="J839" i="20"/>
  <c r="I839" i="20"/>
  <c r="H839" i="20"/>
  <c r="G839" i="20"/>
  <c r="F839" i="20"/>
  <c r="E839" i="20"/>
  <c r="P838" i="20"/>
  <c r="O838" i="20"/>
  <c r="N838" i="20"/>
  <c r="M838" i="20"/>
  <c r="L838" i="20"/>
  <c r="K838" i="20"/>
  <c r="J838" i="20"/>
  <c r="I838" i="20"/>
  <c r="H838" i="20"/>
  <c r="G838" i="20"/>
  <c r="F838" i="20"/>
  <c r="E838" i="20"/>
  <c r="Q837" i="20"/>
  <c r="S837" i="20" s="1"/>
  <c r="Q836" i="20"/>
  <c r="Q833" i="20"/>
  <c r="Q832" i="20"/>
  <c r="Q831" i="20"/>
  <c r="S831" i="20" s="1"/>
  <c r="Q830" i="20"/>
  <c r="Q827" i="20"/>
  <c r="S827" i="20" s="1"/>
  <c r="Q826" i="20"/>
  <c r="Q825" i="20"/>
  <c r="Q824" i="20"/>
  <c r="Q821" i="20"/>
  <c r="Q820" i="20"/>
  <c r="Q819" i="20"/>
  <c r="S819" i="20" s="1"/>
  <c r="Q818" i="20"/>
  <c r="Q815" i="20"/>
  <c r="S815" i="20" s="1"/>
  <c r="Q814" i="20"/>
  <c r="Q813" i="20"/>
  <c r="Q812" i="20"/>
  <c r="Q809" i="20"/>
  <c r="S809" i="20" s="1"/>
  <c r="Q808" i="20"/>
  <c r="Q807" i="20"/>
  <c r="S807" i="20" s="1"/>
  <c r="Q806" i="20"/>
  <c r="Q803" i="20"/>
  <c r="S803" i="20" s="1"/>
  <c r="Q802" i="20"/>
  <c r="Q798" i="20"/>
  <c r="Q797" i="20"/>
  <c r="Q794" i="20"/>
  <c r="Q793" i="20"/>
  <c r="Q792" i="20"/>
  <c r="Q791" i="20"/>
  <c r="Q788" i="20"/>
  <c r="Q787" i="20"/>
  <c r="P786" i="20"/>
  <c r="O786" i="20"/>
  <c r="N786" i="20"/>
  <c r="M786" i="20"/>
  <c r="L786" i="20"/>
  <c r="K786" i="20"/>
  <c r="J786" i="20"/>
  <c r="I786" i="20"/>
  <c r="H786" i="20"/>
  <c r="G786" i="20"/>
  <c r="F786" i="20"/>
  <c r="E786" i="20"/>
  <c r="P785" i="20"/>
  <c r="O785" i="20"/>
  <c r="N785" i="20"/>
  <c r="M785" i="20"/>
  <c r="L785" i="20"/>
  <c r="K785" i="20"/>
  <c r="J785" i="20"/>
  <c r="I785" i="20"/>
  <c r="H785" i="20"/>
  <c r="G785" i="20"/>
  <c r="F785" i="20"/>
  <c r="E785" i="20"/>
  <c r="P782" i="20"/>
  <c r="O782" i="20"/>
  <c r="N782" i="20"/>
  <c r="M782" i="20"/>
  <c r="L782" i="20"/>
  <c r="K782" i="20"/>
  <c r="J782" i="20"/>
  <c r="I782" i="20"/>
  <c r="H782" i="20"/>
  <c r="G782" i="20"/>
  <c r="F782" i="20"/>
  <c r="E782" i="20"/>
  <c r="P781" i="20"/>
  <c r="O781" i="20"/>
  <c r="N781" i="20"/>
  <c r="M781" i="20"/>
  <c r="L781" i="20"/>
  <c r="K781" i="20"/>
  <c r="J781" i="20"/>
  <c r="I781" i="20"/>
  <c r="H781" i="20"/>
  <c r="G781" i="20"/>
  <c r="F781" i="20"/>
  <c r="E781" i="20"/>
  <c r="Q780" i="20"/>
  <c r="Q779" i="20"/>
  <c r="S779" i="20" s="1"/>
  <c r="Q776" i="20"/>
  <c r="Q775" i="20"/>
  <c r="S775" i="20" s="1"/>
  <c r="Q774" i="20"/>
  <c r="Q773" i="20"/>
  <c r="S773" i="20" s="1"/>
  <c r="Q770" i="20"/>
  <c r="Q769" i="20"/>
  <c r="Q768" i="20"/>
  <c r="Q767" i="20"/>
  <c r="S767" i="20" s="1"/>
  <c r="F232" i="20"/>
  <c r="Q764" i="20"/>
  <c r="Q763" i="20"/>
  <c r="S763" i="20" s="1"/>
  <c r="Q762" i="20"/>
  <c r="Q761" i="20"/>
  <c r="Q758" i="20"/>
  <c r="Q757" i="20"/>
  <c r="Q756" i="20"/>
  <c r="Q755" i="20"/>
  <c r="S755" i="20" s="1"/>
  <c r="Q752" i="20"/>
  <c r="Q751" i="20"/>
  <c r="S751" i="20" s="1"/>
  <c r="Q750" i="20"/>
  <c r="Q749" i="20"/>
  <c r="Q746" i="20"/>
  <c r="Q745" i="20"/>
  <c r="Q741" i="20"/>
  <c r="Q740" i="20"/>
  <c r="S740" i="20" s="1"/>
  <c r="Q737" i="20"/>
  <c r="Q736" i="20"/>
  <c r="S736" i="20" s="1"/>
  <c r="Q735" i="20"/>
  <c r="Q734" i="20"/>
  <c r="Q731" i="20"/>
  <c r="Q730" i="20"/>
  <c r="Q729" i="20"/>
  <c r="Q728" i="20"/>
  <c r="S728" i="20" s="1"/>
  <c r="Q725" i="20"/>
  <c r="Q724" i="20"/>
  <c r="S724" i="20" s="1"/>
  <c r="Q723" i="20"/>
  <c r="Q722" i="20"/>
  <c r="S722" i="20" s="1"/>
  <c r="Q719" i="20"/>
  <c r="Q718" i="20"/>
  <c r="S718" i="20" s="1"/>
  <c r="Q717" i="20"/>
  <c r="Q716" i="20"/>
  <c r="S716" i="20" s="1"/>
  <c r="Q713" i="20"/>
  <c r="Q712" i="20"/>
  <c r="S712" i="20" s="1"/>
  <c r="Q711" i="20"/>
  <c r="Q710" i="20"/>
  <c r="S710" i="20" s="1"/>
  <c r="Q707" i="20"/>
  <c r="Q706" i="20"/>
  <c r="S706" i="20" s="1"/>
  <c r="Q705" i="20"/>
  <c r="Q704" i="20"/>
  <c r="S704" i="20" s="1"/>
  <c r="Q701" i="20"/>
  <c r="Q700" i="20"/>
  <c r="S700" i="20" s="1"/>
  <c r="Q699" i="20"/>
  <c r="Q698" i="20"/>
  <c r="Q695" i="20"/>
  <c r="Q694" i="20"/>
  <c r="Q693" i="20"/>
  <c r="Q692" i="20"/>
  <c r="S692" i="20" s="1"/>
  <c r="Q689" i="20"/>
  <c r="Q688" i="20"/>
  <c r="S688" i="20" s="1"/>
  <c r="Q684" i="20"/>
  <c r="Q683" i="20"/>
  <c r="Q680" i="20"/>
  <c r="Q679" i="20"/>
  <c r="Q678" i="20"/>
  <c r="Q677" i="20"/>
  <c r="S677" i="20" s="1"/>
  <c r="Q674" i="20"/>
  <c r="Q673" i="20"/>
  <c r="S673" i="20" s="1"/>
  <c r="Q672" i="20"/>
  <c r="Q671" i="20"/>
  <c r="S671" i="20" s="1"/>
  <c r="Q668" i="20"/>
  <c r="Q667" i="20"/>
  <c r="S667" i="20" s="1"/>
  <c r="Q666" i="20"/>
  <c r="S666" i="20" s="1"/>
  <c r="Q665" i="20"/>
  <c r="S665" i="20" s="1"/>
  <c r="Q662" i="20"/>
  <c r="Q661" i="20"/>
  <c r="S661" i="20" s="1"/>
  <c r="Q660" i="20"/>
  <c r="Q659" i="20"/>
  <c r="Q656" i="20"/>
  <c r="Q655" i="20"/>
  <c r="Q654" i="20"/>
  <c r="Q653" i="20"/>
  <c r="S653" i="20" s="1"/>
  <c r="Q650" i="20"/>
  <c r="Q649" i="20"/>
  <c r="S649" i="20" s="1"/>
  <c r="Q648" i="20"/>
  <c r="Q647" i="20"/>
  <c r="Q644" i="20"/>
  <c r="Q642" i="20"/>
  <c r="Q641" i="20"/>
  <c r="S641" i="20" s="1"/>
  <c r="Q638" i="20"/>
  <c r="Q637" i="20"/>
  <c r="S637" i="20" s="1"/>
  <c r="P636" i="20"/>
  <c r="O636" i="20"/>
  <c r="N636" i="20"/>
  <c r="M636" i="20"/>
  <c r="L636" i="20"/>
  <c r="K636" i="20"/>
  <c r="J636" i="20"/>
  <c r="I636" i="20"/>
  <c r="H636" i="20"/>
  <c r="G636" i="20"/>
  <c r="F636" i="20"/>
  <c r="E636" i="20"/>
  <c r="P635" i="20"/>
  <c r="O635" i="20"/>
  <c r="N635" i="20"/>
  <c r="M635" i="20"/>
  <c r="L635" i="20"/>
  <c r="K635" i="20"/>
  <c r="J635" i="20"/>
  <c r="I635" i="20"/>
  <c r="H635" i="20"/>
  <c r="G635" i="20"/>
  <c r="F635" i="20"/>
  <c r="E635" i="20"/>
  <c r="P632" i="20"/>
  <c r="O632" i="20"/>
  <c r="N632" i="20"/>
  <c r="M632" i="20"/>
  <c r="L632" i="20"/>
  <c r="K632" i="20"/>
  <c r="J632" i="20"/>
  <c r="I632" i="20"/>
  <c r="H632" i="20"/>
  <c r="G632" i="20"/>
  <c r="F632" i="20"/>
  <c r="E632" i="20"/>
  <c r="P631" i="20"/>
  <c r="O631" i="20"/>
  <c r="N631" i="20"/>
  <c r="L631" i="20"/>
  <c r="K631" i="20"/>
  <c r="J631" i="20"/>
  <c r="H631" i="20"/>
  <c r="G631" i="20"/>
  <c r="F631" i="20"/>
  <c r="Q621" i="20"/>
  <c r="Q620" i="20"/>
  <c r="Q617" i="20"/>
  <c r="Q616" i="20"/>
  <c r="Q615" i="20"/>
  <c r="Q614" i="20"/>
  <c r="Q611" i="20"/>
  <c r="Q610" i="20"/>
  <c r="Q609" i="20"/>
  <c r="Q608" i="20"/>
  <c r="Q605" i="20"/>
  <c r="Q604" i="20"/>
  <c r="Q603" i="20"/>
  <c r="Q602" i="20"/>
  <c r="Q599" i="20"/>
  <c r="Q598" i="20"/>
  <c r="Q597" i="20"/>
  <c r="Q596" i="20"/>
  <c r="Q593" i="20"/>
  <c r="Q592" i="20"/>
  <c r="Q591" i="20"/>
  <c r="Q590" i="20"/>
  <c r="Q587" i="20"/>
  <c r="Q586" i="20"/>
  <c r="Q585" i="20"/>
  <c r="Q584" i="20"/>
  <c r="Q581" i="20"/>
  <c r="Q580" i="20"/>
  <c r="P579" i="20"/>
  <c r="O579" i="20"/>
  <c r="N579" i="20"/>
  <c r="M579" i="20"/>
  <c r="L579" i="20"/>
  <c r="K579" i="20"/>
  <c r="J579" i="20"/>
  <c r="I579" i="20"/>
  <c r="H579" i="20"/>
  <c r="G579" i="20"/>
  <c r="F579" i="20"/>
  <c r="E579" i="20"/>
  <c r="P578" i="20"/>
  <c r="O578" i="20"/>
  <c r="N578" i="20"/>
  <c r="M578" i="20"/>
  <c r="L578" i="20"/>
  <c r="K578" i="20"/>
  <c r="J578" i="20"/>
  <c r="I578" i="20"/>
  <c r="H578" i="20"/>
  <c r="G578" i="20"/>
  <c r="F578" i="20"/>
  <c r="E578" i="20"/>
  <c r="P575" i="20"/>
  <c r="O575" i="20"/>
  <c r="N575" i="20"/>
  <c r="M575" i="20"/>
  <c r="L575" i="20"/>
  <c r="K575" i="20"/>
  <c r="J575" i="20"/>
  <c r="I575" i="20"/>
  <c r="H575" i="20"/>
  <c r="G575" i="20"/>
  <c r="F575" i="20"/>
  <c r="E575" i="20"/>
  <c r="P574" i="20"/>
  <c r="O574" i="20"/>
  <c r="N574" i="20"/>
  <c r="M574" i="20"/>
  <c r="L574" i="20"/>
  <c r="K574" i="20"/>
  <c r="J574" i="20"/>
  <c r="I574" i="20"/>
  <c r="H574" i="20"/>
  <c r="G574" i="20"/>
  <c r="F574" i="20"/>
  <c r="E574" i="20"/>
  <c r="Q570" i="20"/>
  <c r="Q569" i="20"/>
  <c r="S569" i="20" s="1"/>
  <c r="Q566" i="20"/>
  <c r="Q565" i="20"/>
  <c r="S565" i="20" s="1"/>
  <c r="Q564" i="20"/>
  <c r="Q563" i="20"/>
  <c r="Q560" i="20"/>
  <c r="Q559" i="20"/>
  <c r="Q558" i="20"/>
  <c r="Q557" i="20"/>
  <c r="S557" i="20" s="1"/>
  <c r="Q554" i="20"/>
  <c r="Q553" i="20"/>
  <c r="S553" i="20" s="1"/>
  <c r="Q552" i="20"/>
  <c r="Q551" i="20"/>
  <c r="Q548" i="20"/>
  <c r="Q547" i="20"/>
  <c r="S547" i="20" s="1"/>
  <c r="Q546" i="20"/>
  <c r="Q545" i="20"/>
  <c r="S545" i="20" s="1"/>
  <c r="Q542" i="20"/>
  <c r="Q541" i="20"/>
  <c r="S541" i="20" s="1"/>
  <c r="Q540" i="20"/>
  <c r="Q539" i="20"/>
  <c r="Q536" i="20"/>
  <c r="Q535" i="20"/>
  <c r="Q534" i="20"/>
  <c r="Q533" i="20"/>
  <c r="S533" i="20" s="1"/>
  <c r="Q530" i="20"/>
  <c r="Q529" i="20"/>
  <c r="S529" i="20" s="1"/>
  <c r="Q528" i="20"/>
  <c r="Q527" i="20"/>
  <c r="Q524" i="20"/>
  <c r="Q523" i="20"/>
  <c r="S523" i="20" s="1"/>
  <c r="Q522" i="20"/>
  <c r="Q521" i="20"/>
  <c r="S521" i="20" s="1"/>
  <c r="Q518" i="20"/>
  <c r="Q517" i="20"/>
  <c r="S517" i="20" s="1"/>
  <c r="Q513" i="20"/>
  <c r="Q512" i="20"/>
  <c r="Q509" i="20"/>
  <c r="Q508" i="20"/>
  <c r="S508" i="20" s="1"/>
  <c r="Q507" i="20"/>
  <c r="Q506" i="20"/>
  <c r="S506" i="20" s="1"/>
  <c r="Q503" i="20"/>
  <c r="Q502" i="20"/>
  <c r="S502" i="20" s="1"/>
  <c r="P501" i="20"/>
  <c r="O501" i="20"/>
  <c r="N501" i="20"/>
  <c r="M501" i="20"/>
  <c r="L501" i="20"/>
  <c r="K501" i="20"/>
  <c r="J501" i="20"/>
  <c r="I501" i="20"/>
  <c r="H501" i="20"/>
  <c r="G501" i="20"/>
  <c r="F501" i="20"/>
  <c r="E501" i="20"/>
  <c r="P500" i="20"/>
  <c r="O500" i="20"/>
  <c r="N500" i="20"/>
  <c r="M500" i="20"/>
  <c r="L500" i="20"/>
  <c r="K500" i="20"/>
  <c r="J500" i="20"/>
  <c r="I500" i="20"/>
  <c r="H500" i="20"/>
  <c r="G500" i="20"/>
  <c r="F500" i="20"/>
  <c r="E500" i="20"/>
  <c r="P497" i="20"/>
  <c r="O497" i="20"/>
  <c r="N497" i="20"/>
  <c r="M497" i="20"/>
  <c r="L497" i="20"/>
  <c r="K497" i="20"/>
  <c r="J497" i="20"/>
  <c r="I497" i="20"/>
  <c r="H497" i="20"/>
  <c r="G497" i="20"/>
  <c r="F497" i="20"/>
  <c r="E497" i="20"/>
  <c r="P496" i="20"/>
  <c r="O496" i="20"/>
  <c r="N496" i="20"/>
  <c r="M496" i="20"/>
  <c r="L496" i="20"/>
  <c r="K496" i="20"/>
  <c r="J496" i="20"/>
  <c r="I496" i="20"/>
  <c r="H496" i="20"/>
  <c r="G496" i="20"/>
  <c r="F496" i="20"/>
  <c r="E496" i="20"/>
  <c r="Q489" i="20"/>
  <c r="Q488" i="20"/>
  <c r="Q485" i="20"/>
  <c r="Q484" i="20"/>
  <c r="S484" i="20" s="1"/>
  <c r="Q483" i="20"/>
  <c r="Q482" i="20"/>
  <c r="S482" i="20" s="1"/>
  <c r="Q479" i="20"/>
  <c r="Q478" i="20"/>
  <c r="Q477" i="20"/>
  <c r="Q476" i="20"/>
  <c r="Q473" i="20"/>
  <c r="Q472" i="20"/>
  <c r="Q471" i="20"/>
  <c r="Q470" i="20"/>
  <c r="S470" i="20" s="1"/>
  <c r="Q467" i="20"/>
  <c r="Q466" i="20"/>
  <c r="S466" i="20" s="1"/>
  <c r="Q465" i="20"/>
  <c r="Q464" i="20"/>
  <c r="Q461" i="20"/>
  <c r="Q460" i="20"/>
  <c r="Q456" i="20"/>
  <c r="Q455" i="20"/>
  <c r="S455" i="20" s="1"/>
  <c r="Q452" i="20"/>
  <c r="Q451" i="20"/>
  <c r="S451" i="20" s="1"/>
  <c r="Q450" i="20"/>
  <c r="Q449" i="20"/>
  <c r="Q446" i="20"/>
  <c r="Q445" i="20"/>
  <c r="P444" i="20"/>
  <c r="O444" i="20"/>
  <c r="N444" i="20"/>
  <c r="M444" i="20"/>
  <c r="L444" i="20"/>
  <c r="K444" i="20"/>
  <c r="J444" i="20"/>
  <c r="I444" i="20"/>
  <c r="H444" i="20"/>
  <c r="G444" i="20"/>
  <c r="F444" i="20"/>
  <c r="E444" i="20"/>
  <c r="P443" i="20"/>
  <c r="O443" i="20"/>
  <c r="N443" i="20"/>
  <c r="M443" i="20"/>
  <c r="L443" i="20"/>
  <c r="K443" i="20"/>
  <c r="J443" i="20"/>
  <c r="I443" i="20"/>
  <c r="H443" i="20"/>
  <c r="G443" i="20"/>
  <c r="F443" i="20"/>
  <c r="E443" i="20"/>
  <c r="P440" i="20"/>
  <c r="O440" i="20"/>
  <c r="N440" i="20"/>
  <c r="M440" i="20"/>
  <c r="L440" i="20"/>
  <c r="K440" i="20"/>
  <c r="J440" i="20"/>
  <c r="I440" i="20"/>
  <c r="H440" i="20"/>
  <c r="G440" i="20"/>
  <c r="F440" i="20"/>
  <c r="E440" i="20"/>
  <c r="P439" i="20"/>
  <c r="O439" i="20"/>
  <c r="N439" i="20"/>
  <c r="M439" i="20"/>
  <c r="L439" i="20"/>
  <c r="K439" i="20"/>
  <c r="J439" i="20"/>
  <c r="I439" i="20"/>
  <c r="H439" i="20"/>
  <c r="G439" i="20"/>
  <c r="F439" i="20"/>
  <c r="E439" i="20"/>
  <c r="Q438" i="20"/>
  <c r="Q437" i="20"/>
  <c r="S437" i="20" s="1"/>
  <c r="Q434" i="20"/>
  <c r="Q433" i="20"/>
  <c r="S433" i="20" s="1"/>
  <c r="Q432" i="20"/>
  <c r="Q431" i="20"/>
  <c r="Q428" i="20"/>
  <c r="Q427" i="20"/>
  <c r="S427" i="20" s="1"/>
  <c r="Q426" i="20"/>
  <c r="Q425" i="20"/>
  <c r="S425" i="20" s="1"/>
  <c r="Q422" i="20"/>
  <c r="Q421" i="20"/>
  <c r="S421" i="20" s="1"/>
  <c r="Q420" i="20"/>
  <c r="Q419" i="20"/>
  <c r="Q416" i="20"/>
  <c r="Q415" i="20"/>
  <c r="S415" i="20" s="1"/>
  <c r="Q414" i="20"/>
  <c r="Q413" i="20"/>
  <c r="S413" i="20" s="1"/>
  <c r="Q410" i="20"/>
  <c r="Q409" i="20"/>
  <c r="S409" i="20" s="1"/>
  <c r="Q408" i="20"/>
  <c r="Q407" i="20"/>
  <c r="Q404" i="20"/>
  <c r="Q403" i="20"/>
  <c r="S403" i="20" s="1"/>
  <c r="Q399" i="20"/>
  <c r="Q398" i="20"/>
  <c r="S398" i="20" s="1"/>
  <c r="Q395" i="20"/>
  <c r="Q394" i="20"/>
  <c r="S394" i="20" s="1"/>
  <c r="Q393" i="20"/>
  <c r="Q392" i="20"/>
  <c r="Q389" i="20"/>
  <c r="Q388" i="20"/>
  <c r="S387" i="20"/>
  <c r="Q381" i="20"/>
  <c r="Q380" i="20"/>
  <c r="Q377" i="20"/>
  <c r="Q376" i="20"/>
  <c r="S376" i="20" s="1"/>
  <c r="Q375" i="20"/>
  <c r="Q374" i="20"/>
  <c r="Q371" i="20"/>
  <c r="Q370" i="20"/>
  <c r="S370" i="20" s="1"/>
  <c r="P369" i="20"/>
  <c r="O369" i="20"/>
  <c r="N369" i="20"/>
  <c r="M369" i="20"/>
  <c r="L369" i="20"/>
  <c r="K369" i="20"/>
  <c r="J369" i="20"/>
  <c r="I369" i="20"/>
  <c r="H369" i="20"/>
  <c r="G369" i="20"/>
  <c r="F369" i="20"/>
  <c r="E369" i="20"/>
  <c r="P368" i="20"/>
  <c r="O368" i="20"/>
  <c r="N368" i="20"/>
  <c r="M368" i="20"/>
  <c r="L368" i="20"/>
  <c r="K368" i="20"/>
  <c r="J368" i="20"/>
  <c r="I368" i="20"/>
  <c r="H368" i="20"/>
  <c r="G368" i="20"/>
  <c r="F368" i="20"/>
  <c r="E368" i="20"/>
  <c r="P365" i="20"/>
  <c r="O365" i="20"/>
  <c r="N365" i="20"/>
  <c r="M365" i="20"/>
  <c r="L365" i="20"/>
  <c r="K365" i="20"/>
  <c r="J365" i="20"/>
  <c r="I365" i="20"/>
  <c r="H365" i="20"/>
  <c r="G365" i="20"/>
  <c r="F365" i="20"/>
  <c r="E365" i="20"/>
  <c r="P364" i="20"/>
  <c r="O364" i="20"/>
  <c r="N364" i="20"/>
  <c r="M364" i="20"/>
  <c r="L364" i="20"/>
  <c r="K364" i="20"/>
  <c r="J364" i="20"/>
  <c r="I364" i="20"/>
  <c r="H364" i="20"/>
  <c r="G364" i="20"/>
  <c r="F364" i="20"/>
  <c r="E364" i="20"/>
  <c r="Q363" i="20"/>
  <c r="Q362" i="20"/>
  <c r="S362" i="20" s="1"/>
  <c r="Q359" i="20"/>
  <c r="Q358" i="20"/>
  <c r="S358" i="20" s="1"/>
  <c r="Q357" i="20"/>
  <c r="Q356" i="20"/>
  <c r="Q353" i="20"/>
  <c r="Q352" i="20"/>
  <c r="Q351" i="20"/>
  <c r="Q350" i="20"/>
  <c r="S350" i="20" s="1"/>
  <c r="Q347" i="20"/>
  <c r="Q346" i="20"/>
  <c r="Q342" i="20"/>
  <c r="Q341" i="20"/>
  <c r="Q338" i="20"/>
  <c r="Q337" i="20"/>
  <c r="Q336" i="20"/>
  <c r="Q335" i="20"/>
  <c r="Q332" i="20"/>
  <c r="Q331" i="20"/>
  <c r="S331" i="20" s="1"/>
  <c r="Q330" i="20"/>
  <c r="Q329" i="20"/>
  <c r="S329" i="20" s="1"/>
  <c r="Q326" i="20"/>
  <c r="Q325" i="20"/>
  <c r="Q324" i="20"/>
  <c r="Q323" i="20"/>
  <c r="Q320" i="20"/>
  <c r="Q319" i="20"/>
  <c r="Q318" i="20"/>
  <c r="Q317" i="20"/>
  <c r="Q314" i="20"/>
  <c r="Q313" i="20"/>
  <c r="Q312" i="20"/>
  <c r="S312" i="20" s="1"/>
  <c r="Q311" i="20"/>
  <c r="Q308" i="20"/>
  <c r="S308" i="20" s="1"/>
  <c r="Q307" i="20"/>
  <c r="Q306" i="20"/>
  <c r="S306" i="20" s="1"/>
  <c r="Q305" i="20"/>
  <c r="Q302" i="20"/>
  <c r="Q301" i="20"/>
  <c r="Q300" i="20"/>
  <c r="Q299" i="20"/>
  <c r="Q296" i="20"/>
  <c r="Q295" i="20"/>
  <c r="Q294" i="20"/>
  <c r="Q293" i="20"/>
  <c r="P237" i="20"/>
  <c r="N237" i="20"/>
  <c r="M237" i="20"/>
  <c r="L237" i="20"/>
  <c r="I237" i="20"/>
  <c r="Q290" i="20"/>
  <c r="Q289" i="20"/>
  <c r="Q284" i="20"/>
  <c r="Q281" i="20"/>
  <c r="S281" i="20" s="1"/>
  <c r="Q279" i="20"/>
  <c r="Q278" i="20"/>
  <c r="Q275" i="20"/>
  <c r="Q274" i="20"/>
  <c r="Q273" i="20"/>
  <c r="S273" i="20" s="1"/>
  <c r="Q272" i="20"/>
  <c r="Q269" i="20"/>
  <c r="S269" i="20" s="1"/>
  <c r="Q268" i="20"/>
  <c r="S268" i="20" s="1"/>
  <c r="Q267" i="20"/>
  <c r="Q266" i="20"/>
  <c r="Q263" i="20"/>
  <c r="S263" i="20" s="1"/>
  <c r="Q262" i="20"/>
  <c r="S262" i="20" s="1"/>
  <c r="Q261" i="20"/>
  <c r="Q260" i="20"/>
  <c r="Q257" i="20"/>
  <c r="Q256" i="20"/>
  <c r="Q255" i="20"/>
  <c r="Q254" i="20"/>
  <c r="Q251" i="20"/>
  <c r="Q250" i="20"/>
  <c r="Q249" i="20"/>
  <c r="S249" i="20" s="1"/>
  <c r="Q248" i="20"/>
  <c r="Q245" i="20"/>
  <c r="S245" i="20" s="1"/>
  <c r="Q244" i="20"/>
  <c r="Q243" i="20"/>
  <c r="Q242" i="20"/>
  <c r="Q239" i="20"/>
  <c r="Q238" i="20"/>
  <c r="J237" i="20"/>
  <c r="H237" i="20"/>
  <c r="F237" i="20"/>
  <c r="P236" i="20"/>
  <c r="O236" i="20"/>
  <c r="N236" i="20"/>
  <c r="M236" i="20"/>
  <c r="L236" i="20"/>
  <c r="K236" i="20"/>
  <c r="J236" i="20"/>
  <c r="I236" i="20"/>
  <c r="H236" i="20"/>
  <c r="G236" i="20"/>
  <c r="F236" i="20"/>
  <c r="E236" i="20"/>
  <c r="P233" i="20"/>
  <c r="O233" i="20"/>
  <c r="N233" i="20"/>
  <c r="M233" i="20"/>
  <c r="L233" i="20"/>
  <c r="K233" i="20"/>
  <c r="J233" i="20"/>
  <c r="I233" i="20"/>
  <c r="H233" i="20"/>
  <c r="G233" i="20"/>
  <c r="F233" i="20"/>
  <c r="E233" i="20"/>
  <c r="Q228" i="20"/>
  <c r="Q227" i="20"/>
  <c r="Q224" i="20"/>
  <c r="Q223" i="20"/>
  <c r="Q222" i="20"/>
  <c r="S222" i="20" s="1"/>
  <c r="Q221" i="20"/>
  <c r="Q218" i="20"/>
  <c r="Q217" i="20"/>
  <c r="S216" i="20"/>
  <c r="S215" i="20"/>
  <c r="S212" i="20"/>
  <c r="S211" i="20"/>
  <c r="Q210" i="20"/>
  <c r="Q209" i="20"/>
  <c r="Q206" i="20"/>
  <c r="Q205" i="20"/>
  <c r="Q204" i="20"/>
  <c r="S204" i="20" s="1"/>
  <c r="Q203" i="20"/>
  <c r="Q200" i="20"/>
  <c r="Q199" i="20"/>
  <c r="Q198" i="20"/>
  <c r="Q197" i="20"/>
  <c r="S197" i="20" s="1"/>
  <c r="Q194" i="20"/>
  <c r="Q193" i="20"/>
  <c r="Q192" i="20"/>
  <c r="Q191" i="20"/>
  <c r="Q188" i="20"/>
  <c r="Q187" i="20"/>
  <c r="P180" i="20"/>
  <c r="O180" i="20"/>
  <c r="N180" i="20"/>
  <c r="M180" i="20"/>
  <c r="L180" i="20"/>
  <c r="K180" i="20"/>
  <c r="J180" i="20"/>
  <c r="I180" i="20"/>
  <c r="H180" i="20"/>
  <c r="G180" i="20"/>
  <c r="F180" i="20"/>
  <c r="E180" i="20"/>
  <c r="P179" i="20"/>
  <c r="O179" i="20"/>
  <c r="N179" i="20"/>
  <c r="M179" i="20"/>
  <c r="L179" i="20"/>
  <c r="K179" i="20"/>
  <c r="J179" i="20"/>
  <c r="I179" i="20"/>
  <c r="H179" i="20"/>
  <c r="G179" i="20"/>
  <c r="F179" i="20"/>
  <c r="E179" i="20"/>
  <c r="P176" i="20"/>
  <c r="O176" i="20"/>
  <c r="N176" i="20"/>
  <c r="M176" i="20"/>
  <c r="L176" i="20"/>
  <c r="K176" i="20"/>
  <c r="J176" i="20"/>
  <c r="I176" i="20"/>
  <c r="H176" i="20"/>
  <c r="G176" i="20"/>
  <c r="F176" i="20"/>
  <c r="E176" i="20"/>
  <c r="P175" i="20"/>
  <c r="O175" i="20"/>
  <c r="N175" i="20"/>
  <c r="M175" i="20"/>
  <c r="L175" i="20"/>
  <c r="K175" i="20"/>
  <c r="J175" i="20"/>
  <c r="I175" i="20"/>
  <c r="H175" i="20"/>
  <c r="G175" i="20"/>
  <c r="F175" i="20"/>
  <c r="E175" i="20"/>
  <c r="Q171" i="20"/>
  <c r="Q170" i="20"/>
  <c r="S170" i="20" s="1"/>
  <c r="Q167" i="20"/>
  <c r="Q166" i="20"/>
  <c r="S166" i="20" s="1"/>
  <c r="Q165" i="20"/>
  <c r="Q164" i="20"/>
  <c r="Q161" i="20"/>
  <c r="Q160" i="20"/>
  <c r="Q159" i="20"/>
  <c r="Q158" i="20"/>
  <c r="S158" i="20" s="1"/>
  <c r="Q155" i="20"/>
  <c r="Q154" i="20"/>
  <c r="S154" i="20" s="1"/>
  <c r="Q153" i="20"/>
  <c r="Q152" i="20"/>
  <c r="Q149" i="20"/>
  <c r="Q148" i="20"/>
  <c r="Q147" i="20"/>
  <c r="Q146" i="20"/>
  <c r="S146" i="20" s="1"/>
  <c r="Q143" i="20"/>
  <c r="Q142" i="20"/>
  <c r="S142" i="20" s="1"/>
  <c r="Q135" i="20"/>
  <c r="Q134" i="20"/>
  <c r="S134" i="20" s="1"/>
  <c r="Q131" i="20"/>
  <c r="S131" i="20" s="1"/>
  <c r="Q130" i="20"/>
  <c r="Q129" i="20"/>
  <c r="Q128" i="20"/>
  <c r="Q125" i="20"/>
  <c r="S125" i="20" s="1"/>
  <c r="Q124" i="20"/>
  <c r="Q123" i="20"/>
  <c r="S123" i="20" s="1"/>
  <c r="Q122" i="20"/>
  <c r="Q119" i="20"/>
  <c r="S119" i="20" s="1"/>
  <c r="Q118" i="20"/>
  <c r="Q114" i="20"/>
  <c r="Q113" i="20"/>
  <c r="Q110" i="20"/>
  <c r="S110" i="20" s="1"/>
  <c r="Q109" i="20"/>
  <c r="Q108" i="20"/>
  <c r="Q107" i="20"/>
  <c r="Q104" i="20"/>
  <c r="S104" i="20" s="1"/>
  <c r="Q103" i="20"/>
  <c r="Q102" i="20"/>
  <c r="Q101" i="20"/>
  <c r="Q98" i="20"/>
  <c r="S98" i="20" s="1"/>
  <c r="Q97" i="20"/>
  <c r="S97" i="20" s="1"/>
  <c r="Q96" i="20"/>
  <c r="S96" i="20" s="1"/>
  <c r="Q95" i="20"/>
  <c r="Q92" i="20"/>
  <c r="S92" i="20" s="1"/>
  <c r="Q91" i="20"/>
  <c r="Q90" i="20"/>
  <c r="S90" i="20" s="1"/>
  <c r="Q89" i="20"/>
  <c r="Q86" i="20"/>
  <c r="Q85" i="20"/>
  <c r="Q84" i="20"/>
  <c r="S84" i="20" s="1"/>
  <c r="Q83" i="20"/>
  <c r="Q80" i="20"/>
  <c r="S80" i="20" s="1"/>
  <c r="Q79" i="20"/>
  <c r="Q78" i="20"/>
  <c r="S78" i="20" s="1"/>
  <c r="Q77" i="20"/>
  <c r="Q74" i="20"/>
  <c r="Q73" i="20"/>
  <c r="Q72" i="20"/>
  <c r="S72" i="20" s="1"/>
  <c r="Q71" i="20"/>
  <c r="Q68" i="20"/>
  <c r="S68" i="20" s="1"/>
  <c r="Q67" i="20"/>
  <c r="Q66" i="20"/>
  <c r="Q65" i="20"/>
  <c r="S65" i="20" s="1"/>
  <c r="Q62" i="20"/>
  <c r="Q61" i="20"/>
  <c r="S61" i="20" s="1"/>
  <c r="Q57" i="20"/>
  <c r="Q56" i="20"/>
  <c r="S56" i="20" s="1"/>
  <c r="Q53" i="20"/>
  <c r="Q52" i="20"/>
  <c r="Q51" i="20"/>
  <c r="Q50" i="20"/>
  <c r="S50" i="20" s="1"/>
  <c r="Q47" i="20"/>
  <c r="Q46" i="20"/>
  <c r="S46" i="20" s="1"/>
  <c r="Q45" i="20"/>
  <c r="Q44" i="20"/>
  <c r="S44" i="20" s="1"/>
  <c r="Q41" i="20"/>
  <c r="Q40" i="20"/>
  <c r="Q39" i="20"/>
  <c r="Q38" i="20"/>
  <c r="S38" i="20" s="1"/>
  <c r="Q35" i="20"/>
  <c r="S34" i="20"/>
  <c r="S32" i="20"/>
  <c r="Q29" i="20"/>
  <c r="Q28" i="20"/>
  <c r="Q26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Q23" i="20"/>
  <c r="Q22" i="20"/>
  <c r="S22" i="20" s="1"/>
  <c r="L21" i="20"/>
  <c r="K21" i="20"/>
  <c r="J21" i="20"/>
  <c r="I21" i="20"/>
  <c r="H21" i="20"/>
  <c r="G21" i="20"/>
  <c r="F21" i="20"/>
  <c r="L20" i="20"/>
  <c r="K20" i="20"/>
  <c r="J20" i="20"/>
  <c r="I20" i="20"/>
  <c r="H20" i="20"/>
  <c r="G20" i="20"/>
  <c r="L17" i="20"/>
  <c r="K17" i="20"/>
  <c r="J17" i="20"/>
  <c r="I17" i="20"/>
  <c r="H17" i="20"/>
  <c r="G17" i="20"/>
  <c r="F17" i="20"/>
  <c r="L16" i="20"/>
  <c r="K16" i="20"/>
  <c r="J16" i="20"/>
  <c r="I16" i="20"/>
  <c r="H16" i="20"/>
  <c r="G16" i="20"/>
  <c r="S67" i="19"/>
  <c r="S132" i="19" s="1"/>
  <c r="S197" i="19" s="1"/>
  <c r="S262" i="19" s="1"/>
  <c r="S327" i="19" s="1"/>
  <c r="S392" i="19" s="1"/>
  <c r="Z67" i="18"/>
  <c r="Z132" i="18" s="1"/>
  <c r="Z197" i="18" s="1"/>
  <c r="Z262" i="18" s="1"/>
  <c r="Z327" i="18" s="1"/>
  <c r="Z392" i="18" s="1"/>
  <c r="Q1042" i="20" l="1"/>
  <c r="O34" i="19"/>
  <c r="O28" i="19"/>
  <c r="N646" i="20"/>
  <c r="N645" i="20"/>
  <c r="K646" i="20"/>
  <c r="K645" i="20"/>
  <c r="K633" i="20" s="1"/>
  <c r="O646" i="20"/>
  <c r="O634" i="20" s="1"/>
  <c r="O645" i="20"/>
  <c r="O633" i="20" s="1"/>
  <c r="M631" i="20"/>
  <c r="M622" i="20" s="1"/>
  <c r="M645" i="20"/>
  <c r="M633" i="20" s="1"/>
  <c r="M646" i="20"/>
  <c r="L646" i="20"/>
  <c r="L645" i="20"/>
  <c r="P646" i="20"/>
  <c r="P634" i="20" s="1"/>
  <c r="P645" i="20"/>
  <c r="P633" i="20" s="1"/>
  <c r="N283" i="20"/>
  <c r="N235" i="20" s="1"/>
  <c r="N282" i="20"/>
  <c r="N234" i="20" s="1"/>
  <c r="M283" i="20"/>
  <c r="M235" i="20" s="1"/>
  <c r="M282" i="20"/>
  <c r="M234" i="20" s="1"/>
  <c r="E631" i="20"/>
  <c r="E622" i="20" s="1"/>
  <c r="N232" i="20"/>
  <c r="F235" i="20"/>
  <c r="E232" i="20"/>
  <c r="I232" i="20"/>
  <c r="I10" i="20" s="1"/>
  <c r="G10" i="19" s="1"/>
  <c r="M232" i="20"/>
  <c r="G237" i="20"/>
  <c r="G15" i="20" s="1"/>
  <c r="E15" i="19" s="1"/>
  <c r="K237" i="20"/>
  <c r="K15" i="20" s="1"/>
  <c r="O237" i="20"/>
  <c r="E237" i="20"/>
  <c r="P28" i="19"/>
  <c r="P39" i="19"/>
  <c r="Q874" i="20"/>
  <c r="S874" i="20" s="1"/>
  <c r="Q1222" i="20"/>
  <c r="S1222" i="20" s="1"/>
  <c r="S610" i="20"/>
  <c r="Q196" i="20"/>
  <c r="S196" i="20" s="1"/>
  <c r="S101" i="20"/>
  <c r="S35" i="20"/>
  <c r="Q1137" i="20"/>
  <c r="S1137" i="20" s="1"/>
  <c r="Q862" i="20"/>
  <c r="S862" i="20" s="1"/>
  <c r="S749" i="20"/>
  <c r="S214" i="20"/>
  <c r="S213" i="20"/>
  <c r="S191" i="20"/>
  <c r="Q175" i="20"/>
  <c r="G1168" i="20"/>
  <c r="E40" i="19" s="1"/>
  <c r="K1168" i="20"/>
  <c r="O1168" i="20"/>
  <c r="H1169" i="20"/>
  <c r="F41" i="19" s="1"/>
  <c r="L1169" i="20"/>
  <c r="P1169" i="20"/>
  <c r="Q1000" i="20"/>
  <c r="S1000" i="20" s="1"/>
  <c r="Q454" i="20"/>
  <c r="S381" i="20"/>
  <c r="F16" i="20"/>
  <c r="F10" i="20" s="1"/>
  <c r="F20" i="20"/>
  <c r="F14" i="20" s="1"/>
  <c r="F19" i="20"/>
  <c r="S114" i="20"/>
  <c r="S301" i="20"/>
  <c r="S335" i="20"/>
  <c r="S507" i="20"/>
  <c r="S1262" i="20"/>
  <c r="S1263" i="20"/>
  <c r="S650" i="20"/>
  <c r="S1127" i="20"/>
  <c r="S689" i="20"/>
  <c r="Q988" i="20"/>
  <c r="S1034" i="20"/>
  <c r="S1093" i="20"/>
  <c r="S1162" i="20"/>
  <c r="S77" i="20"/>
  <c r="S414" i="20"/>
  <c r="S1019" i="20"/>
  <c r="S307" i="20"/>
  <c r="S317" i="20"/>
  <c r="S380" i="20"/>
  <c r="S426" i="20"/>
  <c r="S431" i="20"/>
  <c r="S1082" i="20"/>
  <c r="Q1090" i="20"/>
  <c r="S1090" i="20" s="1"/>
  <c r="Q1131" i="20"/>
  <c r="S1131" i="20" s="1"/>
  <c r="Q81" i="20"/>
  <c r="Q93" i="20"/>
  <c r="S206" i="20"/>
  <c r="S238" i="20"/>
  <c r="S351" i="20"/>
  <c r="S388" i="20"/>
  <c r="S591" i="20"/>
  <c r="S956" i="20"/>
  <c r="S957" i="20"/>
  <c r="S968" i="20"/>
  <c r="S969" i="20"/>
  <c r="S1015" i="20"/>
  <c r="Q1108" i="20"/>
  <c r="S1108" i="20" s="1"/>
  <c r="Q1146" i="20"/>
  <c r="S1146" i="20" s="1"/>
  <c r="Q1182" i="20"/>
  <c r="S1182" i="20" s="1"/>
  <c r="Q1240" i="20"/>
  <c r="S1226" i="20"/>
  <c r="S1214" i="20"/>
  <c r="Q1203" i="20"/>
  <c r="S1203" i="20" s="1"/>
  <c r="Q1195" i="20"/>
  <c r="S1196" i="20"/>
  <c r="Q1188" i="20"/>
  <c r="S1188" i="20" s="1"/>
  <c r="S1187" i="20"/>
  <c r="S1163" i="20"/>
  <c r="S1161" i="20"/>
  <c r="S1155" i="20"/>
  <c r="S1151" i="20"/>
  <c r="Q1152" i="20"/>
  <c r="S1152" i="20" s="1"/>
  <c r="S1136" i="20"/>
  <c r="S1129" i="20"/>
  <c r="S1128" i="20"/>
  <c r="S1109" i="20"/>
  <c r="Q1107" i="20"/>
  <c r="S1107" i="20" s="1"/>
  <c r="S1100" i="20"/>
  <c r="Q1101" i="20"/>
  <c r="S1101" i="20" s="1"/>
  <c r="S1094" i="20"/>
  <c r="S1016" i="20"/>
  <c r="G918" i="20"/>
  <c r="G909" i="20" s="1"/>
  <c r="E30" i="19" s="1"/>
  <c r="F919" i="20"/>
  <c r="S979" i="20"/>
  <c r="S964" i="20"/>
  <c r="Q967" i="20"/>
  <c r="S967" i="20" s="1"/>
  <c r="Q966" i="20"/>
  <c r="H918" i="20"/>
  <c r="H909" i="20" s="1"/>
  <c r="F30" i="19" s="1"/>
  <c r="G919" i="20"/>
  <c r="G910" i="20" s="1"/>
  <c r="E31" i="19" s="1"/>
  <c r="F918" i="20"/>
  <c r="F909" i="20" s="1"/>
  <c r="D30" i="19" s="1"/>
  <c r="E919" i="20"/>
  <c r="E910" i="20" s="1"/>
  <c r="C31" i="19" s="1"/>
  <c r="I919" i="20"/>
  <c r="I910" i="20" s="1"/>
  <c r="G31" i="19" s="1"/>
  <c r="Q925" i="20"/>
  <c r="S901" i="20"/>
  <c r="S889" i="20"/>
  <c r="S865" i="20"/>
  <c r="S832" i="20"/>
  <c r="S768" i="20"/>
  <c r="S761" i="20"/>
  <c r="S757" i="20"/>
  <c r="S756" i="20"/>
  <c r="S745" i="20"/>
  <c r="S729" i="20"/>
  <c r="S725" i="20"/>
  <c r="S701" i="20"/>
  <c r="S693" i="20"/>
  <c r="S611" i="20"/>
  <c r="S590" i="20"/>
  <c r="S551" i="20"/>
  <c r="Q544" i="20"/>
  <c r="S544" i="20" s="1"/>
  <c r="S535" i="20"/>
  <c r="S534" i="20"/>
  <c r="P495" i="20"/>
  <c r="P21" i="20" s="1"/>
  <c r="P15" i="20" s="1"/>
  <c r="S488" i="20"/>
  <c r="Q481" i="20"/>
  <c r="S481" i="20" s="1"/>
  <c r="S438" i="20"/>
  <c r="S434" i="20"/>
  <c r="S410" i="20"/>
  <c r="S395" i="20"/>
  <c r="S392" i="20"/>
  <c r="S385" i="20"/>
  <c r="S374" i="20"/>
  <c r="Q340" i="20"/>
  <c r="S341" i="20"/>
  <c r="S336" i="20"/>
  <c r="S325" i="20"/>
  <c r="S318" i="20"/>
  <c r="S313" i="20"/>
  <c r="Q291" i="20"/>
  <c r="S291" i="20" s="1"/>
  <c r="S278" i="20"/>
  <c r="S272" i="20"/>
  <c r="Q241" i="20"/>
  <c r="S241" i="20" s="1"/>
  <c r="S239" i="20"/>
  <c r="Q226" i="20"/>
  <c r="S226" i="20" s="1"/>
  <c r="S224" i="20"/>
  <c r="Q225" i="20"/>
  <c r="S221" i="20"/>
  <c r="M177" i="20"/>
  <c r="S217" i="20"/>
  <c r="S210" i="20"/>
  <c r="G177" i="20"/>
  <c r="K177" i="20"/>
  <c r="O177" i="20"/>
  <c r="Q180" i="20"/>
  <c r="S192" i="20"/>
  <c r="S188" i="20"/>
  <c r="S187" i="20"/>
  <c r="Q176" i="20"/>
  <c r="S167" i="20"/>
  <c r="Q163" i="20"/>
  <c r="S155" i="20"/>
  <c r="S143" i="20"/>
  <c r="Q111" i="20"/>
  <c r="S111" i="20" s="1"/>
  <c r="S89" i="20"/>
  <c r="S73" i="20"/>
  <c r="S62" i="20"/>
  <c r="S47" i="20"/>
  <c r="M441" i="20"/>
  <c r="J1168" i="20"/>
  <c r="H40" i="19" s="1"/>
  <c r="N576" i="20"/>
  <c r="E177" i="20"/>
  <c r="I177" i="20"/>
  <c r="E918" i="20"/>
  <c r="E909" i="20" s="1"/>
  <c r="C30" i="19" s="1"/>
  <c r="I918" i="20"/>
  <c r="I909" i="20" s="1"/>
  <c r="G30" i="19" s="1"/>
  <c r="H919" i="20"/>
  <c r="H910" i="20" s="1"/>
  <c r="F31" i="19" s="1"/>
  <c r="M1169" i="20"/>
  <c r="Q1267" i="20"/>
  <c r="S1268" i="20"/>
  <c r="Q1266" i="20"/>
  <c r="S1264" i="20"/>
  <c r="S1259" i="20"/>
  <c r="O1234" i="20"/>
  <c r="E1234" i="20"/>
  <c r="F1168" i="20"/>
  <c r="D40" i="19" s="1"/>
  <c r="N1168" i="20"/>
  <c r="O1169" i="20"/>
  <c r="F1172" i="20"/>
  <c r="D44" i="19" s="1"/>
  <c r="J1172" i="20"/>
  <c r="H44" i="19" s="1"/>
  <c r="N1172" i="20"/>
  <c r="G1173" i="20"/>
  <c r="E45" i="19" s="1"/>
  <c r="K1173" i="20"/>
  <c r="O1173" i="20"/>
  <c r="G1172" i="20"/>
  <c r="E44" i="19" s="1"/>
  <c r="O1172" i="20"/>
  <c r="H1173" i="20"/>
  <c r="F45" i="19" s="1"/>
  <c r="L1173" i="20"/>
  <c r="P1173" i="20"/>
  <c r="S1248" i="20"/>
  <c r="Q1245" i="20"/>
  <c r="S1244" i="20"/>
  <c r="E1233" i="20"/>
  <c r="E1169" i="20"/>
  <c r="C41" i="19" s="1"/>
  <c r="I1169" i="20"/>
  <c r="G41" i="19" s="1"/>
  <c r="I1233" i="20"/>
  <c r="G1234" i="20"/>
  <c r="K1234" i="20"/>
  <c r="F1169" i="20"/>
  <c r="D41" i="19" s="1"/>
  <c r="J1169" i="20"/>
  <c r="H41" i="19" s="1"/>
  <c r="N1169" i="20"/>
  <c r="J1233" i="20"/>
  <c r="N1233" i="20"/>
  <c r="H1172" i="20"/>
  <c r="F44" i="19" s="1"/>
  <c r="L1172" i="20"/>
  <c r="P1172" i="20"/>
  <c r="E1173" i="20"/>
  <c r="C45" i="19" s="1"/>
  <c r="I1173" i="20"/>
  <c r="G45" i="19" s="1"/>
  <c r="E1172" i="20"/>
  <c r="C44" i="19" s="1"/>
  <c r="I1172" i="20"/>
  <c r="G44" i="19" s="1"/>
  <c r="M1172" i="20"/>
  <c r="F1173" i="20"/>
  <c r="D45" i="19" s="1"/>
  <c r="J1173" i="20"/>
  <c r="H45" i="19" s="1"/>
  <c r="N1173" i="20"/>
  <c r="S1241" i="20"/>
  <c r="F1234" i="20"/>
  <c r="Q1231" i="20"/>
  <c r="S1237" i="20"/>
  <c r="F1233" i="20"/>
  <c r="K1233" i="20"/>
  <c r="O1233" i="20"/>
  <c r="H1168" i="20"/>
  <c r="F40" i="19" s="1"/>
  <c r="L1168" i="20"/>
  <c r="P1168" i="20"/>
  <c r="Q1239" i="20"/>
  <c r="S1239" i="20" s="1"/>
  <c r="I1234" i="20"/>
  <c r="M1234" i="20"/>
  <c r="S1230" i="20"/>
  <c r="S1223" i="20"/>
  <c r="S1219" i="20"/>
  <c r="S1218" i="20"/>
  <c r="Q1178" i="20"/>
  <c r="J1177" i="20"/>
  <c r="S1206" i="20"/>
  <c r="E1168" i="20"/>
  <c r="C40" i="19" s="1"/>
  <c r="I1168" i="20"/>
  <c r="G40" i="19" s="1"/>
  <c r="M1168" i="20"/>
  <c r="Q1204" i="20"/>
  <c r="S1204" i="20" s="1"/>
  <c r="E1176" i="20"/>
  <c r="I1176" i="20"/>
  <c r="M1176" i="20"/>
  <c r="S1202" i="20"/>
  <c r="I1177" i="20"/>
  <c r="S1192" i="20"/>
  <c r="S1191" i="20"/>
  <c r="E1177" i="20"/>
  <c r="M1177" i="20"/>
  <c r="H1176" i="20"/>
  <c r="L1176" i="20"/>
  <c r="P1176" i="20"/>
  <c r="F1177" i="20"/>
  <c r="N1177" i="20"/>
  <c r="K1172" i="20"/>
  <c r="M1173" i="20"/>
  <c r="G1176" i="20"/>
  <c r="K1176" i="20"/>
  <c r="O1176" i="20"/>
  <c r="F1176" i="20"/>
  <c r="J1176" i="20"/>
  <c r="N1176" i="20"/>
  <c r="G1177" i="20"/>
  <c r="K1177" i="20"/>
  <c r="O1177" i="20"/>
  <c r="G1169" i="20"/>
  <c r="E41" i="19" s="1"/>
  <c r="K1169" i="20"/>
  <c r="S1167" i="20"/>
  <c r="Q1159" i="20"/>
  <c r="S1157" i="20"/>
  <c r="S1148" i="20"/>
  <c r="S1144" i="20"/>
  <c r="S1140" i="20"/>
  <c r="Q1132" i="20"/>
  <c r="S1133" i="20"/>
  <c r="L1044" i="20"/>
  <c r="L1038" i="20" s="1"/>
  <c r="S1124" i="20"/>
  <c r="S1116" i="20"/>
  <c r="S1112" i="20"/>
  <c r="I1045" i="20"/>
  <c r="I1039" i="20" s="1"/>
  <c r="G37" i="19" s="1"/>
  <c r="S1105" i="20"/>
  <c r="S1106" i="20"/>
  <c r="S1104" i="20"/>
  <c r="S1079" i="20"/>
  <c r="S1078" i="20"/>
  <c r="Q1081" i="20"/>
  <c r="S1081" i="20" s="1"/>
  <c r="H1044" i="20"/>
  <c r="H1038" i="20" s="1"/>
  <c r="F36" i="19" s="1"/>
  <c r="P1044" i="20"/>
  <c r="P1038" i="20" s="1"/>
  <c r="S1070" i="20"/>
  <c r="S1071" i="20"/>
  <c r="Q1069" i="20"/>
  <c r="S1066" i="20"/>
  <c r="Q1063" i="20"/>
  <c r="P34" i="19"/>
  <c r="O39" i="19"/>
  <c r="O38" i="19"/>
  <c r="S1058" i="20"/>
  <c r="S1059" i="20"/>
  <c r="Q1057" i="20"/>
  <c r="S1057" i="20" s="1"/>
  <c r="L1045" i="20"/>
  <c r="L1039" i="20" s="1"/>
  <c r="S1054" i="20"/>
  <c r="F1044" i="20"/>
  <c r="F1038" i="20" s="1"/>
  <c r="D36" i="19" s="1"/>
  <c r="J1044" i="20"/>
  <c r="J1038" i="20" s="1"/>
  <c r="H36" i="19" s="1"/>
  <c r="N1044" i="20"/>
  <c r="N1038" i="20" s="1"/>
  <c r="Q1056" i="20"/>
  <c r="O35" i="19"/>
  <c r="M1044" i="20"/>
  <c r="M1038" i="20" s="1"/>
  <c r="S1030" i="20"/>
  <c r="S1031" i="20"/>
  <c r="Q1033" i="20"/>
  <c r="S1033" i="20" s="1"/>
  <c r="Q1018" i="20"/>
  <c r="S1018" i="20" s="1"/>
  <c r="Q1012" i="20"/>
  <c r="S1007" i="20"/>
  <c r="S1003" i="20"/>
  <c r="S1004" i="20"/>
  <c r="Q1006" i="20"/>
  <c r="S1006" i="20" s="1"/>
  <c r="S995" i="20"/>
  <c r="S996" i="20"/>
  <c r="Q994" i="20"/>
  <c r="S991" i="20"/>
  <c r="S983" i="20"/>
  <c r="S984" i="20"/>
  <c r="Q981" i="20"/>
  <c r="S981" i="20" s="1"/>
  <c r="Q982" i="20"/>
  <c r="Q976" i="20"/>
  <c r="Q961" i="20"/>
  <c r="Q955" i="20"/>
  <c r="S955" i="20" s="1"/>
  <c r="S952" i="20"/>
  <c r="Q949" i="20"/>
  <c r="S944" i="20"/>
  <c r="Q943" i="20"/>
  <c r="S943" i="20" s="1"/>
  <c r="S940" i="20"/>
  <c r="S941" i="20"/>
  <c r="K918" i="20"/>
  <c r="K909" i="20" s="1"/>
  <c r="O918" i="20"/>
  <c r="O909" i="20" s="1"/>
  <c r="O33" i="19"/>
  <c r="O32" i="19"/>
  <c r="Q921" i="20"/>
  <c r="O29" i="19"/>
  <c r="K919" i="20"/>
  <c r="K910" i="20" s="1"/>
  <c r="N918" i="20"/>
  <c r="N909" i="20" s="1"/>
  <c r="S905" i="20"/>
  <c r="S906" i="20"/>
  <c r="Q904" i="20"/>
  <c r="S904" i="20" s="1"/>
  <c r="Q903" i="20"/>
  <c r="Q892" i="20"/>
  <c r="S892" i="20" s="1"/>
  <c r="S893" i="20"/>
  <c r="Q891" i="20"/>
  <c r="S891" i="20" s="1"/>
  <c r="S881" i="20"/>
  <c r="S877" i="20"/>
  <c r="S878" i="20"/>
  <c r="Q880" i="20"/>
  <c r="S880" i="20" s="1"/>
  <c r="I841" i="20"/>
  <c r="S869" i="20"/>
  <c r="Q868" i="20"/>
  <c r="S868" i="20" s="1"/>
  <c r="Q838" i="20"/>
  <c r="S854" i="20"/>
  <c r="S855" i="20"/>
  <c r="Q842" i="20"/>
  <c r="F841" i="20"/>
  <c r="J841" i="20"/>
  <c r="N841" i="20"/>
  <c r="Q853" i="20"/>
  <c r="I840" i="20"/>
  <c r="S850" i="20"/>
  <c r="H627" i="20"/>
  <c r="F27" i="19" s="1"/>
  <c r="H841" i="20"/>
  <c r="L840" i="20"/>
  <c r="P841" i="20"/>
  <c r="E841" i="20"/>
  <c r="M841" i="20"/>
  <c r="Q786" i="20"/>
  <c r="S786" i="20" s="1"/>
  <c r="S836" i="20"/>
  <c r="Q835" i="20"/>
  <c r="S835" i="20" s="1"/>
  <c r="Q829" i="20"/>
  <c r="S829" i="20" s="1"/>
  <c r="S825" i="20"/>
  <c r="Q823" i="20"/>
  <c r="S823" i="20" s="1"/>
  <c r="S824" i="20"/>
  <c r="M783" i="20"/>
  <c r="E783" i="20"/>
  <c r="S820" i="20"/>
  <c r="N784" i="20"/>
  <c r="G626" i="20"/>
  <c r="E26" i="19" s="1"/>
  <c r="O626" i="20"/>
  <c r="P627" i="20"/>
  <c r="H626" i="20"/>
  <c r="F26" i="19" s="1"/>
  <c r="L626" i="20"/>
  <c r="S812" i="20"/>
  <c r="K626" i="20"/>
  <c r="L627" i="20"/>
  <c r="H622" i="20"/>
  <c r="F22" i="19" s="1"/>
  <c r="L622" i="20"/>
  <c r="P622" i="20"/>
  <c r="E623" i="20"/>
  <c r="I623" i="20"/>
  <c r="G23" i="19" s="1"/>
  <c r="M623" i="20"/>
  <c r="Q811" i="20"/>
  <c r="I783" i="20"/>
  <c r="S808" i="20"/>
  <c r="F627" i="20"/>
  <c r="D27" i="19" s="1"/>
  <c r="N627" i="20"/>
  <c r="F626" i="20"/>
  <c r="D26" i="19" s="1"/>
  <c r="J626" i="20"/>
  <c r="H26" i="19" s="1"/>
  <c r="N626" i="20"/>
  <c r="Q805" i="20"/>
  <c r="J627" i="20"/>
  <c r="H27" i="19" s="1"/>
  <c r="F783" i="20"/>
  <c r="J783" i="20"/>
  <c r="N783" i="20"/>
  <c r="S797" i="20"/>
  <c r="G784" i="20"/>
  <c r="K784" i="20"/>
  <c r="O784" i="20"/>
  <c r="S793" i="20"/>
  <c r="S794" i="20"/>
  <c r="Q796" i="20"/>
  <c r="G622" i="20"/>
  <c r="E22" i="19" s="1"/>
  <c r="K622" i="20"/>
  <c r="O622" i="20"/>
  <c r="H623" i="20"/>
  <c r="F23" i="19" s="1"/>
  <c r="L623" i="20"/>
  <c r="P623" i="20"/>
  <c r="P17" i="20" s="1"/>
  <c r="P11" i="20" s="1"/>
  <c r="H784" i="20"/>
  <c r="L784" i="20"/>
  <c r="P784" i="20"/>
  <c r="G627" i="20"/>
  <c r="E27" i="19" s="1"/>
  <c r="K627" i="20"/>
  <c r="O627" i="20"/>
  <c r="G623" i="20"/>
  <c r="E23" i="19" s="1"/>
  <c r="K623" i="20"/>
  <c r="O623" i="20"/>
  <c r="H783" i="20"/>
  <c r="I784" i="20"/>
  <c r="M784" i="20"/>
  <c r="S780" i="20"/>
  <c r="Q778" i="20"/>
  <c r="Q777" i="20"/>
  <c r="S777" i="20" s="1"/>
  <c r="S776" i="20"/>
  <c r="S769" i="20"/>
  <c r="Q765" i="20"/>
  <c r="S764" i="20"/>
  <c r="Q766" i="20"/>
  <c r="Q753" i="20"/>
  <c r="S753" i="20" s="1"/>
  <c r="S752" i="20"/>
  <c r="Q754" i="20"/>
  <c r="S741" i="20"/>
  <c r="Q738" i="20"/>
  <c r="Q739" i="20"/>
  <c r="S737" i="20"/>
  <c r="Q726" i="20"/>
  <c r="Q727" i="20"/>
  <c r="S717" i="20"/>
  <c r="Q714" i="20"/>
  <c r="S713" i="20"/>
  <c r="Q715" i="20"/>
  <c r="S705" i="20"/>
  <c r="Q703" i="20"/>
  <c r="Q702" i="20"/>
  <c r="Q691" i="20"/>
  <c r="Q690" i="20"/>
  <c r="S678" i="20"/>
  <c r="S674" i="20"/>
  <c r="Q675" i="20"/>
  <c r="Q676" i="20"/>
  <c r="Q663" i="20"/>
  <c r="S662" i="20"/>
  <c r="Q664" i="20"/>
  <c r="S654" i="20"/>
  <c r="I622" i="20"/>
  <c r="G22" i="19" s="1"/>
  <c r="F623" i="20"/>
  <c r="D23" i="19" s="1"/>
  <c r="J623" i="20"/>
  <c r="H23" i="19" s="1"/>
  <c r="Q652" i="20"/>
  <c r="G634" i="20"/>
  <c r="N623" i="20"/>
  <c r="Q651" i="20"/>
  <c r="S651" i="20" s="1"/>
  <c r="F633" i="20"/>
  <c r="J633" i="20"/>
  <c r="N633" i="20"/>
  <c r="E627" i="20"/>
  <c r="C27" i="19" s="1"/>
  <c r="I627" i="20"/>
  <c r="G27" i="19" s="1"/>
  <c r="M627" i="20"/>
  <c r="Q640" i="20"/>
  <c r="S642" i="20"/>
  <c r="P626" i="20"/>
  <c r="E626" i="20"/>
  <c r="C26" i="19" s="1"/>
  <c r="I626" i="20"/>
  <c r="G26" i="19" s="1"/>
  <c r="M626" i="20"/>
  <c r="H634" i="20"/>
  <c r="F622" i="20"/>
  <c r="D22" i="19" s="1"/>
  <c r="J622" i="20"/>
  <c r="H22" i="19" s="1"/>
  <c r="N622" i="20"/>
  <c r="Q639" i="20"/>
  <c r="S639" i="20" s="1"/>
  <c r="S638" i="20"/>
  <c r="H633" i="20"/>
  <c r="L633" i="20"/>
  <c r="G495" i="20"/>
  <c r="E21" i="19" s="1"/>
  <c r="K495" i="20"/>
  <c r="O495" i="20"/>
  <c r="O21" i="20" s="1"/>
  <c r="S614" i="20"/>
  <c r="S615" i="20"/>
  <c r="Q612" i="20"/>
  <c r="Q613" i="20"/>
  <c r="G494" i="20"/>
  <c r="E20" i="19" s="1"/>
  <c r="K494" i="20"/>
  <c r="O494" i="20"/>
  <c r="H494" i="20"/>
  <c r="F20" i="19" s="1"/>
  <c r="L494" i="20"/>
  <c r="P494" i="20"/>
  <c r="S602" i="20"/>
  <c r="S603" i="20"/>
  <c r="Q601" i="20"/>
  <c r="Q600" i="20"/>
  <c r="S598" i="20"/>
  <c r="S599" i="20"/>
  <c r="H490" i="20"/>
  <c r="F16" i="19" s="1"/>
  <c r="L490" i="20"/>
  <c r="P490" i="20"/>
  <c r="F576" i="20"/>
  <c r="F577" i="20"/>
  <c r="N577" i="20"/>
  <c r="Q588" i="20"/>
  <c r="Q589" i="20"/>
  <c r="S586" i="20"/>
  <c r="S587" i="20"/>
  <c r="E576" i="20"/>
  <c r="I576" i="20"/>
  <c r="M576" i="20"/>
  <c r="H495" i="20"/>
  <c r="F21" i="19" s="1"/>
  <c r="L495" i="20"/>
  <c r="G491" i="20"/>
  <c r="E17" i="19" s="1"/>
  <c r="K491" i="20"/>
  <c r="O491" i="20"/>
  <c r="G490" i="20"/>
  <c r="E16" i="19" s="1"/>
  <c r="K490" i="20"/>
  <c r="O490" i="20"/>
  <c r="H491" i="20"/>
  <c r="F17" i="19" s="1"/>
  <c r="L491" i="20"/>
  <c r="P491" i="20"/>
  <c r="J577" i="20"/>
  <c r="E577" i="20"/>
  <c r="I577" i="20"/>
  <c r="M577" i="20"/>
  <c r="S570" i="20"/>
  <c r="Q567" i="20"/>
  <c r="S566" i="20"/>
  <c r="Q568" i="20"/>
  <c r="S563" i="20"/>
  <c r="S559" i="20"/>
  <c r="S558" i="20"/>
  <c r="S554" i="20"/>
  <c r="Q555" i="20"/>
  <c r="Q556" i="20"/>
  <c r="S546" i="20"/>
  <c r="Q543" i="20"/>
  <c r="S543" i="20" s="1"/>
  <c r="S542" i="20"/>
  <c r="S539" i="20"/>
  <c r="Q532" i="20"/>
  <c r="Q531" i="20"/>
  <c r="G499" i="20"/>
  <c r="K499" i="20"/>
  <c r="O499" i="20"/>
  <c r="S530" i="20"/>
  <c r="S527" i="20"/>
  <c r="F498" i="20"/>
  <c r="J498" i="20"/>
  <c r="N498" i="20"/>
  <c r="E499" i="20"/>
  <c r="I499" i="20"/>
  <c r="M499" i="20"/>
  <c r="L499" i="20"/>
  <c r="Q520" i="20"/>
  <c r="S520" i="20" s="1"/>
  <c r="F494" i="20"/>
  <c r="D20" i="19" s="1"/>
  <c r="J494" i="20"/>
  <c r="H20" i="19" s="1"/>
  <c r="N494" i="20"/>
  <c r="S522" i="20"/>
  <c r="Q519" i="20"/>
  <c r="S518" i="20"/>
  <c r="S512" i="20"/>
  <c r="F495" i="20"/>
  <c r="D21" i="19" s="1"/>
  <c r="J495" i="20"/>
  <c r="H21" i="19" s="1"/>
  <c r="N495" i="20"/>
  <c r="N21" i="20" s="1"/>
  <c r="N15" i="20" s="1"/>
  <c r="E490" i="20"/>
  <c r="C16" i="19" s="1"/>
  <c r="I490" i="20"/>
  <c r="G16" i="19" s="1"/>
  <c r="M490" i="20"/>
  <c r="E494" i="20"/>
  <c r="I494" i="20"/>
  <c r="G20" i="19" s="1"/>
  <c r="M494" i="20"/>
  <c r="E495" i="20"/>
  <c r="I495" i="20"/>
  <c r="G21" i="19" s="1"/>
  <c r="M495" i="20"/>
  <c r="M21" i="20" s="1"/>
  <c r="M15" i="20" s="1"/>
  <c r="G498" i="20"/>
  <c r="K498" i="20"/>
  <c r="O498" i="20"/>
  <c r="Q505" i="20"/>
  <c r="S505" i="20" s="1"/>
  <c r="Q504" i="20"/>
  <c r="E491" i="20"/>
  <c r="C17" i="19" s="1"/>
  <c r="I491" i="20"/>
  <c r="G17" i="19" s="1"/>
  <c r="M491" i="20"/>
  <c r="S503" i="20"/>
  <c r="F490" i="20"/>
  <c r="D16" i="19" s="1"/>
  <c r="J490" i="20"/>
  <c r="H16" i="19" s="1"/>
  <c r="N490" i="20"/>
  <c r="F491" i="20"/>
  <c r="D17" i="19" s="1"/>
  <c r="J491" i="20"/>
  <c r="H17" i="19" s="1"/>
  <c r="N491" i="20"/>
  <c r="G442" i="20"/>
  <c r="K442" i="20"/>
  <c r="O442" i="20"/>
  <c r="Q439" i="20"/>
  <c r="S483" i="20"/>
  <c r="Q480" i="20"/>
  <c r="S480" i="20" s="1"/>
  <c r="S478" i="20"/>
  <c r="S479" i="20"/>
  <c r="J441" i="20"/>
  <c r="M442" i="20"/>
  <c r="E442" i="20"/>
  <c r="S471" i="20"/>
  <c r="Q468" i="20"/>
  <c r="S468" i="20" s="1"/>
  <c r="F442" i="20"/>
  <c r="J442" i="20"/>
  <c r="N442" i="20"/>
  <c r="S467" i="20"/>
  <c r="E441" i="20"/>
  <c r="Q469" i="20"/>
  <c r="I441" i="20"/>
  <c r="Q444" i="20"/>
  <c r="S456" i="20"/>
  <c r="G441" i="20"/>
  <c r="K441" i="20"/>
  <c r="O441" i="20"/>
  <c r="Q453" i="20"/>
  <c r="S453" i="20" s="1"/>
  <c r="S452" i="20"/>
  <c r="H442" i="20"/>
  <c r="L442" i="20"/>
  <c r="P442" i="20"/>
  <c r="I442" i="20"/>
  <c r="Q440" i="20"/>
  <c r="F366" i="20"/>
  <c r="Q436" i="20"/>
  <c r="Q435" i="20"/>
  <c r="S435" i="20" s="1"/>
  <c r="Q424" i="20"/>
  <c r="S424" i="20" s="1"/>
  <c r="Q423" i="20"/>
  <c r="S422" i="20"/>
  <c r="S419" i="20"/>
  <c r="Q368" i="20"/>
  <c r="S368" i="20" s="1"/>
  <c r="Q412" i="20"/>
  <c r="Q411" i="20"/>
  <c r="N366" i="20"/>
  <c r="E367" i="20"/>
  <c r="S407" i="20"/>
  <c r="E366" i="20"/>
  <c r="S399" i="20"/>
  <c r="Q396" i="20"/>
  <c r="Q397" i="20"/>
  <c r="I366" i="20"/>
  <c r="Q391" i="20"/>
  <c r="I367" i="20"/>
  <c r="M367" i="20"/>
  <c r="G366" i="20"/>
  <c r="F367" i="20"/>
  <c r="N367" i="20"/>
  <c r="G367" i="20"/>
  <c r="K367" i="20"/>
  <c r="O367" i="20"/>
  <c r="S377" i="20"/>
  <c r="K366" i="20"/>
  <c r="O366" i="20"/>
  <c r="J367" i="20"/>
  <c r="Q364" i="20"/>
  <c r="J366" i="20"/>
  <c r="M366" i="20"/>
  <c r="S363" i="20"/>
  <c r="Q360" i="20"/>
  <c r="Q361" i="20"/>
  <c r="S359" i="20"/>
  <c r="S347" i="20"/>
  <c r="S337" i="20"/>
  <c r="S332" i="20"/>
  <c r="Q328" i="20"/>
  <c r="Q316" i="20"/>
  <c r="Q310" i="20"/>
  <c r="S310" i="20" s="1"/>
  <c r="S305" i="20"/>
  <c r="Q304" i="20"/>
  <c r="S304" i="20" s="1"/>
  <c r="S289" i="20"/>
  <c r="Q292" i="20"/>
  <c r="H14" i="20"/>
  <c r="F14" i="19" s="1"/>
  <c r="L14" i="20"/>
  <c r="Q276" i="20"/>
  <c r="S274" i="20"/>
  <c r="S275" i="20"/>
  <c r="Q277" i="20"/>
  <c r="S266" i="20"/>
  <c r="S267" i="20"/>
  <c r="S254" i="20"/>
  <c r="S255" i="20"/>
  <c r="Q252" i="20"/>
  <c r="S250" i="20"/>
  <c r="S251" i="20"/>
  <c r="Q253" i="20"/>
  <c r="S253" i="20" s="1"/>
  <c r="H15" i="20"/>
  <c r="L15" i="20"/>
  <c r="S242" i="20"/>
  <c r="S243" i="20"/>
  <c r="F234" i="20"/>
  <c r="Q240" i="20"/>
  <c r="E235" i="20"/>
  <c r="I235" i="20"/>
  <c r="S228" i="20"/>
  <c r="Q219" i="20"/>
  <c r="S219" i="20" s="1"/>
  <c r="Q208" i="20"/>
  <c r="S208" i="20" s="1"/>
  <c r="Q179" i="20"/>
  <c r="H177" i="20"/>
  <c r="L177" i="20"/>
  <c r="P177" i="20"/>
  <c r="G178" i="20"/>
  <c r="K178" i="20"/>
  <c r="O178" i="20"/>
  <c r="H178" i="20"/>
  <c r="L178" i="20"/>
  <c r="P178" i="20"/>
  <c r="Q207" i="20"/>
  <c r="S207" i="20" s="1"/>
  <c r="E178" i="20"/>
  <c r="I178" i="20"/>
  <c r="M178" i="20"/>
  <c r="S203" i="20"/>
  <c r="Q201" i="20"/>
  <c r="S201" i="20" s="1"/>
  <c r="H11" i="20"/>
  <c r="L11" i="20"/>
  <c r="S199" i="20"/>
  <c r="S198" i="20"/>
  <c r="G14" i="20"/>
  <c r="E14" i="19" s="1"/>
  <c r="K14" i="20"/>
  <c r="F178" i="20"/>
  <c r="J178" i="20"/>
  <c r="N178" i="20"/>
  <c r="Q189" i="20"/>
  <c r="S189" i="20" s="1"/>
  <c r="Q190" i="20"/>
  <c r="G11" i="20"/>
  <c r="E11" i="19" s="1"/>
  <c r="K11" i="20"/>
  <c r="J177" i="20"/>
  <c r="F177" i="20"/>
  <c r="N177" i="20"/>
  <c r="S171" i="20"/>
  <c r="Q169" i="20"/>
  <c r="Q168" i="20"/>
  <c r="S159" i="20"/>
  <c r="Q157" i="20"/>
  <c r="Q156" i="20"/>
  <c r="S156" i="20" s="1"/>
  <c r="Q151" i="20"/>
  <c r="S147" i="20"/>
  <c r="Q145" i="20"/>
  <c r="Q144" i="20"/>
  <c r="S135" i="20"/>
  <c r="Q132" i="20"/>
  <c r="S132" i="20" s="1"/>
  <c r="S128" i="20"/>
  <c r="S122" i="20"/>
  <c r="S118" i="20"/>
  <c r="Q112" i="20"/>
  <c r="S112" i="20" s="1"/>
  <c r="S107" i="20"/>
  <c r="Q94" i="20"/>
  <c r="S94" i="20" s="1"/>
  <c r="Q87" i="20"/>
  <c r="S87" i="20" s="1"/>
  <c r="S85" i="20"/>
  <c r="K18" i="20"/>
  <c r="Q82" i="20"/>
  <c r="S82" i="20" s="1"/>
  <c r="Q75" i="20"/>
  <c r="I18" i="20"/>
  <c r="Q69" i="20"/>
  <c r="S69" i="20" s="1"/>
  <c r="S66" i="20"/>
  <c r="Q64" i="20"/>
  <c r="Q63" i="20"/>
  <c r="S63" i="20" s="1"/>
  <c r="Q55" i="20"/>
  <c r="H19" i="20"/>
  <c r="L19" i="20"/>
  <c r="S51" i="20"/>
  <c r="Q49" i="20"/>
  <c r="Q48" i="20"/>
  <c r="S48" i="20" s="1"/>
  <c r="Q43" i="20"/>
  <c r="G18" i="20"/>
  <c r="J19" i="20"/>
  <c r="G19" i="20"/>
  <c r="K19" i="20"/>
  <c r="I19" i="20"/>
  <c r="S39" i="20"/>
  <c r="H18" i="20"/>
  <c r="L18" i="20"/>
  <c r="Q37" i="20"/>
  <c r="F18" i="20"/>
  <c r="J18" i="20"/>
  <c r="Q36" i="20"/>
  <c r="I14" i="20"/>
  <c r="G14" i="19" s="1"/>
  <c r="F11" i="20"/>
  <c r="D11" i="19" s="1"/>
  <c r="J11" i="20"/>
  <c r="H11" i="19" s="1"/>
  <c r="J14" i="20"/>
  <c r="I15" i="20"/>
  <c r="G15" i="19" s="1"/>
  <c r="F15" i="20"/>
  <c r="D15" i="19" s="1"/>
  <c r="J15" i="20"/>
  <c r="H15" i="19" s="1"/>
  <c r="Q24" i="20"/>
  <c r="S24" i="20" s="1"/>
  <c r="S23" i="20"/>
  <c r="Q25" i="20"/>
  <c r="I11" i="20"/>
  <c r="Q70" i="20"/>
  <c r="S260" i="20"/>
  <c r="Q297" i="20"/>
  <c r="S295" i="20"/>
  <c r="Q298" i="20"/>
  <c r="S299" i="20"/>
  <c r="Q303" i="20"/>
  <c r="S302" i="20"/>
  <c r="S320" i="20"/>
  <c r="S324" i="20"/>
  <c r="S338" i="20"/>
  <c r="S346" i="20"/>
  <c r="Q349" i="20"/>
  <c r="S40" i="20"/>
  <c r="S67" i="20"/>
  <c r="S74" i="20"/>
  <c r="S86" i="20"/>
  <c r="Q99" i="20"/>
  <c r="S102" i="20"/>
  <c r="Q105" i="20"/>
  <c r="S108" i="20"/>
  <c r="Q120" i="20"/>
  <c r="Q126" i="20"/>
  <c r="S129" i="20"/>
  <c r="Q133" i="20"/>
  <c r="S148" i="20"/>
  <c r="S152" i="20"/>
  <c r="S164" i="20"/>
  <c r="Q236" i="20"/>
  <c r="S248" i="20"/>
  <c r="S699" i="20"/>
  <c r="S735" i="20"/>
  <c r="S29" i="20"/>
  <c r="Q30" i="20"/>
  <c r="S41" i="20"/>
  <c r="Q42" i="20"/>
  <c r="S45" i="20"/>
  <c r="S53" i="20"/>
  <c r="Q54" i="20"/>
  <c r="S57" i="20"/>
  <c r="S71" i="20"/>
  <c r="Q76" i="20"/>
  <c r="S79" i="20"/>
  <c r="S83" i="20"/>
  <c r="Q88" i="20"/>
  <c r="S91" i="20"/>
  <c r="S95" i="20"/>
  <c r="Q100" i="20"/>
  <c r="S103" i="20"/>
  <c r="Q106" i="20"/>
  <c r="S109" i="20"/>
  <c r="S113" i="20"/>
  <c r="Q121" i="20"/>
  <c r="S124" i="20"/>
  <c r="Q127" i="20"/>
  <c r="S130" i="20"/>
  <c r="S149" i="20"/>
  <c r="Q150" i="20"/>
  <c r="S153" i="20"/>
  <c r="S161" i="20"/>
  <c r="Q162" i="20"/>
  <c r="S165" i="20"/>
  <c r="S194" i="20"/>
  <c r="Q195" i="20"/>
  <c r="Q202" i="20"/>
  <c r="S205" i="20"/>
  <c r="S209" i="20"/>
  <c r="Q220" i="20"/>
  <c r="S223" i="20"/>
  <c r="S227" i="20"/>
  <c r="S296" i="20"/>
  <c r="Q233" i="20"/>
  <c r="S300" i="20"/>
  <c r="Q321" i="20"/>
  <c r="S319" i="20"/>
  <c r="Q322" i="20"/>
  <c r="S323" i="20"/>
  <c r="Q327" i="20"/>
  <c r="S326" i="20"/>
  <c r="Q339" i="20"/>
  <c r="S342" i="20"/>
  <c r="Q348" i="20"/>
  <c r="S393" i="20"/>
  <c r="Q583" i="20"/>
  <c r="Q582" i="20"/>
  <c r="Q574" i="20"/>
  <c r="S580" i="20"/>
  <c r="S609" i="20"/>
  <c r="Q785" i="20"/>
  <c r="S791" i="20"/>
  <c r="S1247" i="20"/>
  <c r="Q1235" i="20"/>
  <c r="Q1246" i="20"/>
  <c r="Q246" i="20"/>
  <c r="S244" i="20"/>
  <c r="Q247" i="20"/>
  <c r="Q578" i="20"/>
  <c r="S584" i="20"/>
  <c r="S605" i="20"/>
  <c r="S28" i="20"/>
  <c r="S52" i="20"/>
  <c r="S160" i="20"/>
  <c r="S193" i="20"/>
  <c r="S200" i="20"/>
  <c r="S218" i="20"/>
  <c r="S279" i="20"/>
  <c r="L498" i="20"/>
  <c r="S683" i="20"/>
  <c r="S1115" i="20"/>
  <c r="E234" i="20"/>
  <c r="I234" i="20"/>
  <c r="Q259" i="20"/>
  <c r="Q258" i="20"/>
  <c r="S256" i="20"/>
  <c r="F441" i="20"/>
  <c r="N441" i="20"/>
  <c r="S465" i="20"/>
  <c r="S477" i="20"/>
  <c r="F634" i="20"/>
  <c r="J634" i="20"/>
  <c r="N634" i="20"/>
  <c r="Q682" i="20"/>
  <c r="Q681" i="20"/>
  <c r="S679" i="20"/>
  <c r="S695" i="20"/>
  <c r="G633" i="20"/>
  <c r="S731" i="20"/>
  <c r="Q936" i="20"/>
  <c r="S934" i="20"/>
  <c r="Q937" i="20"/>
  <c r="Q270" i="20"/>
  <c r="S311" i="20"/>
  <c r="S314" i="20"/>
  <c r="Q315" i="20"/>
  <c r="S330" i="20"/>
  <c r="Q334" i="20"/>
  <c r="Q373" i="20"/>
  <c r="Q372" i="20"/>
  <c r="S371" i="20"/>
  <c r="H367" i="20"/>
  <c r="L367" i="20"/>
  <c r="P367" i="20"/>
  <c r="S375" i="20"/>
  <c r="S386" i="20"/>
  <c r="Q406" i="20"/>
  <c r="Q405" i="20"/>
  <c r="S404" i="20"/>
  <c r="S408" i="20"/>
  <c r="Q418" i="20"/>
  <c r="Q417" i="20"/>
  <c r="S416" i="20"/>
  <c r="S420" i="20"/>
  <c r="Q430" i="20"/>
  <c r="Q429" i="20"/>
  <c r="S428" i="20"/>
  <c r="S432" i="20"/>
  <c r="Q443" i="20"/>
  <c r="H441" i="20"/>
  <c r="L441" i="20"/>
  <c r="P441" i="20"/>
  <c r="Q463" i="20"/>
  <c r="Q462" i="20"/>
  <c r="S460" i="20"/>
  <c r="Q475" i="20"/>
  <c r="Q474" i="20"/>
  <c r="S472" i="20"/>
  <c r="H499" i="20"/>
  <c r="P499" i="20"/>
  <c r="H498" i="20"/>
  <c r="P498" i="20"/>
  <c r="S581" i="20"/>
  <c r="Q575" i="20"/>
  <c r="G576" i="20"/>
  <c r="K576" i="20"/>
  <c r="O576" i="20"/>
  <c r="S585" i="20"/>
  <c r="Q579" i="20"/>
  <c r="E633" i="20"/>
  <c r="I633" i="20"/>
  <c r="Q670" i="20"/>
  <c r="Q669" i="20"/>
  <c r="S680" i="20"/>
  <c r="S684" i="20"/>
  <c r="Q721" i="20"/>
  <c r="Q720" i="20"/>
  <c r="L919" i="20"/>
  <c r="L910" i="20" s="1"/>
  <c r="S1098" i="20"/>
  <c r="Q355" i="20"/>
  <c r="Q354" i="20"/>
  <c r="S353" i="20"/>
  <c r="S357" i="20"/>
  <c r="H366" i="20"/>
  <c r="L366" i="20"/>
  <c r="P366" i="20"/>
  <c r="Q390" i="20"/>
  <c r="Q448" i="20"/>
  <c r="Q447" i="20"/>
  <c r="S446" i="20"/>
  <c r="S450" i="20"/>
  <c r="S464" i="20"/>
  <c r="S476" i="20"/>
  <c r="E498" i="20"/>
  <c r="I498" i="20"/>
  <c r="M498" i="20"/>
  <c r="Q607" i="20"/>
  <c r="Q606" i="20"/>
  <c r="K634" i="20"/>
  <c r="L634" i="20"/>
  <c r="Q697" i="20"/>
  <c r="Q696" i="20"/>
  <c r="S707" i="20"/>
  <c r="S711" i="20"/>
  <c r="Q733" i="20"/>
  <c r="Q732" i="20"/>
  <c r="Q789" i="20"/>
  <c r="Q790" i="20"/>
  <c r="Q781" i="20"/>
  <c r="S787" i="20"/>
  <c r="E1044" i="20"/>
  <c r="E1038" i="20" s="1"/>
  <c r="C36" i="19" s="1"/>
  <c r="I1044" i="20"/>
  <c r="I1038" i="20" s="1"/>
  <c r="G36" i="19" s="1"/>
  <c r="S257" i="20"/>
  <c r="S261" i="20"/>
  <c r="Q264" i="20"/>
  <c r="Q265" i="20"/>
  <c r="Q271" i="20"/>
  <c r="S284" i="20"/>
  <c r="S290" i="20"/>
  <c r="Q309" i="20"/>
  <c r="Q333" i="20"/>
  <c r="S352" i="20"/>
  <c r="S356" i="20"/>
  <c r="Q365" i="20"/>
  <c r="Q369" i="20"/>
  <c r="S382" i="20"/>
  <c r="S389" i="20"/>
  <c r="S445" i="20"/>
  <c r="S449" i="20"/>
  <c r="S461" i="20"/>
  <c r="S473" i="20"/>
  <c r="F499" i="20"/>
  <c r="J499" i="20"/>
  <c r="N499" i="20"/>
  <c r="J576" i="20"/>
  <c r="S604" i="20"/>
  <c r="S608" i="20"/>
  <c r="E634" i="20"/>
  <c r="I634" i="20"/>
  <c r="M634" i="20"/>
  <c r="S668" i="20"/>
  <c r="S672" i="20"/>
  <c r="S694" i="20"/>
  <c r="S698" i="20"/>
  <c r="Q709" i="20"/>
  <c r="Q708" i="20"/>
  <c r="S719" i="20"/>
  <c r="S723" i="20"/>
  <c r="S730" i="20"/>
  <c r="S734" i="20"/>
  <c r="S798" i="20"/>
  <c r="S946" i="20"/>
  <c r="S992" i="20"/>
  <c r="Q993" i="20"/>
  <c r="S1224" i="20"/>
  <c r="S788" i="20"/>
  <c r="Q782" i="20"/>
  <c r="S792" i="20"/>
  <c r="S821" i="20"/>
  <c r="Q839" i="20"/>
  <c r="S851" i="20"/>
  <c r="L841" i="20"/>
  <c r="S882" i="20"/>
  <c r="M919" i="20"/>
  <c r="M910" i="20" s="1"/>
  <c r="S977" i="20"/>
  <c r="S1013" i="20"/>
  <c r="S1020" i="20"/>
  <c r="S1035" i="20"/>
  <c r="G1045" i="20"/>
  <c r="G1039" i="20" s="1"/>
  <c r="E37" i="19" s="1"/>
  <c r="K1045" i="20"/>
  <c r="K1039" i="20" s="1"/>
  <c r="O1045" i="20"/>
  <c r="O1039" i="20" s="1"/>
  <c r="S1067" i="20"/>
  <c r="H1045" i="20"/>
  <c r="H1039" i="20" s="1"/>
  <c r="F37" i="19" s="1"/>
  <c r="P1045" i="20"/>
  <c r="P1039" i="20" s="1"/>
  <c r="S1139" i="20"/>
  <c r="Q1236" i="20"/>
  <c r="S1242" i="20"/>
  <c r="H576" i="20"/>
  <c r="L576" i="20"/>
  <c r="P576" i="20"/>
  <c r="H577" i="20"/>
  <c r="L577" i="20"/>
  <c r="P577" i="20"/>
  <c r="Q595" i="20"/>
  <c r="Q594" i="20"/>
  <c r="S593" i="20"/>
  <c r="S597" i="20"/>
  <c r="Q619" i="20"/>
  <c r="Q618" i="20"/>
  <c r="S617" i="20"/>
  <c r="S621" i="20"/>
  <c r="Q646" i="20"/>
  <c r="Q645" i="20"/>
  <c r="Q631" i="20"/>
  <c r="S644" i="20"/>
  <c r="Q632" i="20"/>
  <c r="Q635" i="20"/>
  <c r="S648" i="20"/>
  <c r="Q636" i="20"/>
  <c r="Q658" i="20"/>
  <c r="Q657" i="20"/>
  <c r="S656" i="20"/>
  <c r="S660" i="20"/>
  <c r="L783" i="20"/>
  <c r="P783" i="20"/>
  <c r="E784" i="20"/>
  <c r="F840" i="20"/>
  <c r="J840" i="20"/>
  <c r="N840" i="20"/>
  <c r="G841" i="20"/>
  <c r="K841" i="20"/>
  <c r="O841" i="20"/>
  <c r="H840" i="20"/>
  <c r="P840" i="20"/>
  <c r="Q873" i="20"/>
  <c r="S871" i="20"/>
  <c r="S902" i="20"/>
  <c r="Q924" i="20"/>
  <c r="S922" i="20"/>
  <c r="Q916" i="20"/>
  <c r="L918" i="20"/>
  <c r="L909" i="20" s="1"/>
  <c r="P918" i="20"/>
  <c r="P909" i="20" s="1"/>
  <c r="S938" i="20"/>
  <c r="O919" i="20"/>
  <c r="O910" i="20" s="1"/>
  <c r="S945" i="20"/>
  <c r="S965" i="20"/>
  <c r="G1044" i="20"/>
  <c r="G1038" i="20" s="1"/>
  <c r="E36" i="19" s="1"/>
  <c r="K1044" i="20"/>
  <c r="K1038" i="20" s="1"/>
  <c r="O1044" i="20"/>
  <c r="O1038" i="20" s="1"/>
  <c r="Q1043" i="20"/>
  <c r="S1076" i="20"/>
  <c r="Q1046" i="20"/>
  <c r="Q1089" i="20"/>
  <c r="S1087" i="20"/>
  <c r="Q1114" i="20"/>
  <c r="S1121" i="20"/>
  <c r="Q1138" i="20"/>
  <c r="S1253" i="20"/>
  <c r="Q487" i="20"/>
  <c r="Q486" i="20"/>
  <c r="S485" i="20"/>
  <c r="S489" i="20"/>
  <c r="Q511" i="20"/>
  <c r="Q510" i="20"/>
  <c r="Q496" i="20"/>
  <c r="S509" i="20"/>
  <c r="Q497" i="20"/>
  <c r="Q500" i="20"/>
  <c r="S513" i="20"/>
  <c r="Q501" i="20"/>
  <c r="Q526" i="20"/>
  <c r="Q525" i="20"/>
  <c r="S524" i="20"/>
  <c r="S528" i="20"/>
  <c r="Q538" i="20"/>
  <c r="Q537" i="20"/>
  <c r="S536" i="20"/>
  <c r="S540" i="20"/>
  <c r="Q550" i="20"/>
  <c r="Q549" i="20"/>
  <c r="S548" i="20"/>
  <c r="S552" i="20"/>
  <c r="Q562" i="20"/>
  <c r="Q561" i="20"/>
  <c r="S560" i="20"/>
  <c r="S564" i="20"/>
  <c r="G577" i="20"/>
  <c r="K577" i="20"/>
  <c r="O577" i="20"/>
  <c r="S592" i="20"/>
  <c r="S596" i="20"/>
  <c r="S616" i="20"/>
  <c r="S620" i="20"/>
  <c r="S643" i="20"/>
  <c r="S647" i="20"/>
  <c r="S655" i="20"/>
  <c r="S659" i="20"/>
  <c r="Q748" i="20"/>
  <c r="Q747" i="20"/>
  <c r="S746" i="20"/>
  <c r="S750" i="20"/>
  <c r="Q760" i="20"/>
  <c r="Q759" i="20"/>
  <c r="S758" i="20"/>
  <c r="S762" i="20"/>
  <c r="Q772" i="20"/>
  <c r="Q771" i="20"/>
  <c r="S770" i="20"/>
  <c r="S774" i="20"/>
  <c r="F784" i="20"/>
  <c r="J784" i="20"/>
  <c r="Q795" i="20"/>
  <c r="Q810" i="20"/>
  <c r="Q822" i="20"/>
  <c r="S830" i="20"/>
  <c r="E840" i="20"/>
  <c r="M840" i="20"/>
  <c r="Q852" i="20"/>
  <c r="S863" i="20"/>
  <c r="Q843" i="20"/>
  <c r="S875" i="20"/>
  <c r="Q885" i="20"/>
  <c r="S883" i="20"/>
  <c r="Q886" i="20"/>
  <c r="Q917" i="20"/>
  <c r="S926" i="20"/>
  <c r="Q920" i="20"/>
  <c r="P919" i="20"/>
  <c r="P910" i="20" s="1"/>
  <c r="J918" i="20"/>
  <c r="J909" i="20" s="1"/>
  <c r="H30" i="19" s="1"/>
  <c r="M918" i="20"/>
  <c r="M909" i="20" s="1"/>
  <c r="Q954" i="20"/>
  <c r="S1001" i="20"/>
  <c r="Q1011" i="20"/>
  <c r="S1009" i="20"/>
  <c r="Q1023" i="20"/>
  <c r="S1021" i="20"/>
  <c r="Q1024" i="20"/>
  <c r="Q1050" i="20"/>
  <c r="S1048" i="20"/>
  <c r="Q1051" i="20"/>
  <c r="S1055" i="20"/>
  <c r="E1045" i="20"/>
  <c r="E1039" i="20" s="1"/>
  <c r="C37" i="19" s="1"/>
  <c r="M1045" i="20"/>
  <c r="M1039" i="20" s="1"/>
  <c r="Q1068" i="20"/>
  <c r="Q1075" i="20"/>
  <c r="S1097" i="20"/>
  <c r="Q1120" i="20"/>
  <c r="Q1119" i="20"/>
  <c r="S1117" i="20"/>
  <c r="S1150" i="20"/>
  <c r="Q1153" i="20"/>
  <c r="S1166" i="20"/>
  <c r="Q1165" i="20"/>
  <c r="S1193" i="20"/>
  <c r="Q1194" i="20"/>
  <c r="Q1221" i="20"/>
  <c r="S1220" i="20"/>
  <c r="Q378" i="20"/>
  <c r="Q379" i="20"/>
  <c r="G783" i="20"/>
  <c r="K783" i="20"/>
  <c r="O783" i="20"/>
  <c r="Q804" i="20"/>
  <c r="S806" i="20"/>
  <c r="Q816" i="20"/>
  <c r="S814" i="20"/>
  <c r="Q834" i="20"/>
  <c r="Q846" i="20"/>
  <c r="S844" i="20"/>
  <c r="G840" i="20"/>
  <c r="K840" i="20"/>
  <c r="O840" i="20"/>
  <c r="Q867" i="20"/>
  <c r="S887" i="20"/>
  <c r="Q897" i="20"/>
  <c r="S895" i="20"/>
  <c r="J919" i="20"/>
  <c r="J910" i="20" s="1"/>
  <c r="H31" i="19" s="1"/>
  <c r="N919" i="20"/>
  <c r="N910" i="20" s="1"/>
  <c r="S950" i="20"/>
  <c r="Q960" i="20"/>
  <c r="S958" i="20"/>
  <c r="Q987" i="20"/>
  <c r="S985" i="20"/>
  <c r="Q1005" i="20"/>
  <c r="S1025" i="20"/>
  <c r="Q1047" i="20"/>
  <c r="S1052" i="20"/>
  <c r="Q1062" i="20"/>
  <c r="S1060" i="20"/>
  <c r="Q1080" i="20"/>
  <c r="Q1113" i="20"/>
  <c r="S1135" i="20"/>
  <c r="Q1147" i="20"/>
  <c r="S1145" i="20"/>
  <c r="S1149" i="20"/>
  <c r="S1186" i="20"/>
  <c r="Q1189" i="20"/>
  <c r="S1201" i="20"/>
  <c r="S1225" i="20"/>
  <c r="Q1228" i="20"/>
  <c r="Q1227" i="20"/>
  <c r="Q1252" i="20"/>
  <c r="Q1251" i="20"/>
  <c r="S1249" i="20"/>
  <c r="S802" i="20"/>
  <c r="S813" i="20"/>
  <c r="Q817" i="20"/>
  <c r="S818" i="20"/>
  <c r="Q828" i="20"/>
  <c r="S826" i="20"/>
  <c r="S833" i="20"/>
  <c r="Q847" i="20"/>
  <c r="S848" i="20"/>
  <c r="Q861" i="20"/>
  <c r="S859" i="20"/>
  <c r="S866" i="20"/>
  <c r="Q879" i="20"/>
  <c r="S894" i="20"/>
  <c r="Q898" i="20"/>
  <c r="S899" i="20"/>
  <c r="Q942" i="20"/>
  <c r="Q948" i="20"/>
  <c r="S962" i="20"/>
  <c r="Q975" i="20"/>
  <c r="S973" i="20"/>
  <c r="S989" i="20"/>
  <c r="Q999" i="20"/>
  <c r="S997" i="20"/>
  <c r="Q1017" i="20"/>
  <c r="Q1032" i="20"/>
  <c r="F1045" i="20"/>
  <c r="F1039" i="20" s="1"/>
  <c r="D37" i="19" s="1"/>
  <c r="J1045" i="20"/>
  <c r="J1039" i="20" s="1"/>
  <c r="H37" i="19" s="1"/>
  <c r="N1045" i="20"/>
  <c r="N1039" i="20" s="1"/>
  <c r="S1064" i="20"/>
  <c r="Q1074" i="20"/>
  <c r="S1072" i="20"/>
  <c r="Q1095" i="20"/>
  <c r="S1099" i="20"/>
  <c r="Q1102" i="20"/>
  <c r="S1111" i="20"/>
  <c r="G1233" i="20"/>
  <c r="J1234" i="20"/>
  <c r="Q1125" i="20"/>
  <c r="Q1183" i="20"/>
  <c r="Q1174" i="20"/>
  <c r="S1181" i="20"/>
  <c r="S1185" i="20"/>
  <c r="Q1179" i="20"/>
  <c r="Q1210" i="20"/>
  <c r="Q1209" i="20"/>
  <c r="S1207" i="20"/>
  <c r="S1229" i="20"/>
  <c r="M1233" i="20"/>
  <c r="N1234" i="20"/>
  <c r="Q1096" i="20"/>
  <c r="S1118" i="20"/>
  <c r="S1122" i="20"/>
  <c r="Q1126" i="20"/>
  <c r="S1156" i="20"/>
  <c r="Q1158" i="20"/>
  <c r="Q1175" i="20"/>
  <c r="S1180" i="20"/>
  <c r="H1177" i="20"/>
  <c r="L1177" i="20"/>
  <c r="P1177" i="20"/>
  <c r="S1184" i="20"/>
  <c r="S1197" i="20"/>
  <c r="S1205" i="20"/>
  <c r="S1211" i="20"/>
  <c r="Q1232" i="20"/>
  <c r="S1243" i="20"/>
  <c r="S1265" i="20"/>
  <c r="Q1215" i="20"/>
  <c r="Q1260" i="20"/>
  <c r="Q1164" i="20"/>
  <c r="S1208" i="20"/>
  <c r="S1212" i="20"/>
  <c r="Q1216" i="20"/>
  <c r="H1233" i="20"/>
  <c r="L1233" i="20"/>
  <c r="P1233" i="20"/>
  <c r="H1234" i="20"/>
  <c r="L1234" i="20"/>
  <c r="P1234" i="20"/>
  <c r="S1250" i="20"/>
  <c r="S1254" i="20"/>
  <c r="Q1261" i="20"/>
  <c r="O40" i="19" l="1"/>
  <c r="O16" i="19"/>
  <c r="S988" i="20"/>
  <c r="Q919" i="20"/>
  <c r="Q910" i="20" s="1"/>
  <c r="P283" i="20"/>
  <c r="P235" i="20" s="1"/>
  <c r="P282" i="20"/>
  <c r="P234" i="20" s="1"/>
  <c r="L283" i="20"/>
  <c r="L235" i="20" s="1"/>
  <c r="L13" i="20" s="1"/>
  <c r="L282" i="20"/>
  <c r="L234" i="20" s="1"/>
  <c r="L12" i="20" s="1"/>
  <c r="O283" i="20"/>
  <c r="O282" i="20"/>
  <c r="O234" i="20" s="1"/>
  <c r="K283" i="20"/>
  <c r="K235" i="20" s="1"/>
  <c r="K13" i="20" s="1"/>
  <c r="K282" i="20"/>
  <c r="K234" i="20" s="1"/>
  <c r="K12" i="20" s="1"/>
  <c r="H234" i="20"/>
  <c r="H12" i="20" s="1"/>
  <c r="F12" i="19" s="1"/>
  <c r="H235" i="20"/>
  <c r="H13" i="20" s="1"/>
  <c r="H232" i="20"/>
  <c r="H10" i="20" s="1"/>
  <c r="F10" i="19" s="1"/>
  <c r="F4" i="19" s="1"/>
  <c r="O232" i="20"/>
  <c r="O235" i="20"/>
  <c r="Q280" i="20"/>
  <c r="Q282" i="20" s="1"/>
  <c r="S282" i="20" s="1"/>
  <c r="P232" i="20"/>
  <c r="K232" i="20"/>
  <c r="K10" i="20" s="1"/>
  <c r="K4" i="20" s="1"/>
  <c r="L232" i="20"/>
  <c r="L10" i="20" s="1"/>
  <c r="L4" i="20" s="1"/>
  <c r="G232" i="20"/>
  <c r="G10" i="20" s="1"/>
  <c r="E10" i="19" s="1"/>
  <c r="E4" i="19" s="1"/>
  <c r="G235" i="20"/>
  <c r="G13" i="20" s="1"/>
  <c r="G234" i="20"/>
  <c r="G12" i="20" s="1"/>
  <c r="E12" i="19" s="1"/>
  <c r="J232" i="20"/>
  <c r="J10" i="20" s="1"/>
  <c r="J4" i="20" s="1"/>
  <c r="J235" i="20"/>
  <c r="J13" i="20" s="1"/>
  <c r="H13" i="19" s="1"/>
  <c r="J234" i="20"/>
  <c r="J12" i="20" s="1"/>
  <c r="H12" i="19" s="1"/>
  <c r="O15" i="20"/>
  <c r="O9" i="20" s="1"/>
  <c r="Q285" i="20"/>
  <c r="P15" i="19"/>
  <c r="P10" i="19"/>
  <c r="P37" i="19"/>
  <c r="P30" i="19"/>
  <c r="P14" i="19"/>
  <c r="P35" i="19"/>
  <c r="Q35" i="19" s="1"/>
  <c r="P12" i="19"/>
  <c r="F492" i="20"/>
  <c r="D18" i="19" s="1"/>
  <c r="S903" i="20"/>
  <c r="I1170" i="20"/>
  <c r="G42" i="19" s="1"/>
  <c r="S925" i="20"/>
  <c r="S664" i="20"/>
  <c r="S601" i="20"/>
  <c r="S175" i="20"/>
  <c r="S163" i="20"/>
  <c r="S81" i="20"/>
  <c r="S36" i="20"/>
  <c r="S1266" i="20"/>
  <c r="S1267" i="20"/>
  <c r="N1170" i="20"/>
  <c r="S1245" i="20"/>
  <c r="M17" i="20"/>
  <c r="M11" i="20" s="1"/>
  <c r="M5" i="20" s="1"/>
  <c r="S1240" i="20"/>
  <c r="E1171" i="20"/>
  <c r="C43" i="19" s="1"/>
  <c r="N17" i="20"/>
  <c r="N11" i="20" s="1"/>
  <c r="N5" i="20" s="1"/>
  <c r="O17" i="20"/>
  <c r="O11" i="20" s="1"/>
  <c r="O5" i="20" s="1"/>
  <c r="S1195" i="20"/>
  <c r="S1063" i="20"/>
  <c r="P16" i="20"/>
  <c r="O16" i="20"/>
  <c r="S714" i="20"/>
  <c r="S690" i="20"/>
  <c r="C23" i="19"/>
  <c r="O23" i="19" s="1"/>
  <c r="C22" i="19"/>
  <c r="O22" i="19" s="1"/>
  <c r="S519" i="20"/>
  <c r="O20" i="20"/>
  <c r="O14" i="20" s="1"/>
  <c r="O8" i="20" s="1"/>
  <c r="C20" i="19"/>
  <c r="O20" i="19" s="1"/>
  <c r="P20" i="20"/>
  <c r="P14" i="20" s="1"/>
  <c r="P8" i="20" s="1"/>
  <c r="C21" i="19"/>
  <c r="O21" i="19" s="1"/>
  <c r="N20" i="20"/>
  <c r="N14" i="20" s="1"/>
  <c r="N8" i="20" s="1"/>
  <c r="M20" i="20"/>
  <c r="M14" i="20" s="1"/>
  <c r="M8" i="20" s="1"/>
  <c r="S469" i="20"/>
  <c r="S454" i="20"/>
  <c r="S423" i="20"/>
  <c r="S190" i="20"/>
  <c r="S31" i="20"/>
  <c r="S225" i="20"/>
  <c r="S93" i="20"/>
  <c r="S328" i="20"/>
  <c r="S567" i="20"/>
  <c r="S49" i="20"/>
  <c r="S340" i="20"/>
  <c r="M1170" i="20"/>
  <c r="S1159" i="20"/>
  <c r="S976" i="20"/>
  <c r="S966" i="20"/>
  <c r="S842" i="20"/>
  <c r="S805" i="20"/>
  <c r="S766" i="20"/>
  <c r="S765" i="20"/>
  <c r="S754" i="20"/>
  <c r="S727" i="20"/>
  <c r="S715" i="20"/>
  <c r="S703" i="20"/>
  <c r="S691" i="20"/>
  <c r="S652" i="20"/>
  <c r="S640" i="20"/>
  <c r="N493" i="20"/>
  <c r="N492" i="20"/>
  <c r="S556" i="20"/>
  <c r="S532" i="20"/>
  <c r="S412" i="20"/>
  <c r="S180" i="20"/>
  <c r="S176" i="20"/>
  <c r="S75" i="20"/>
  <c r="S43" i="20"/>
  <c r="P1170" i="20"/>
  <c r="S675" i="20"/>
  <c r="S778" i="20"/>
  <c r="S663" i="20"/>
  <c r="S411" i="20"/>
  <c r="S1231" i="20"/>
  <c r="S568" i="20"/>
  <c r="S55" i="20"/>
  <c r="H1170" i="20"/>
  <c r="F42" i="19" s="1"/>
  <c r="S702" i="20"/>
  <c r="S555" i="20"/>
  <c r="S504" i="20"/>
  <c r="S252" i="20"/>
  <c r="S961" i="20"/>
  <c r="Q1233" i="20"/>
  <c r="O1171" i="20"/>
  <c r="O41" i="19"/>
  <c r="E1170" i="20"/>
  <c r="C42" i="19" s="1"/>
  <c r="P43" i="19"/>
  <c r="P40" i="19"/>
  <c r="O45" i="19"/>
  <c r="O44" i="19"/>
  <c r="J1170" i="20"/>
  <c r="H42" i="19" s="1"/>
  <c r="F1171" i="20"/>
  <c r="D43" i="19" s="1"/>
  <c r="K1171" i="20"/>
  <c r="F1170" i="20"/>
  <c r="D42" i="19" s="1"/>
  <c r="G1171" i="20"/>
  <c r="E43" i="19" s="1"/>
  <c r="O1170" i="20"/>
  <c r="Q1172" i="20"/>
  <c r="S1172" i="20" s="1"/>
  <c r="M1171" i="20"/>
  <c r="K1170" i="20"/>
  <c r="I1171" i="20"/>
  <c r="G43" i="19" s="1"/>
  <c r="J1171" i="20"/>
  <c r="H43" i="19" s="1"/>
  <c r="L1170" i="20"/>
  <c r="P45" i="19"/>
  <c r="S1178" i="20"/>
  <c r="Q1176" i="20"/>
  <c r="N1171" i="20"/>
  <c r="K8" i="20"/>
  <c r="G1170" i="20"/>
  <c r="E42" i="19" s="1"/>
  <c r="S1132" i="20"/>
  <c r="Q39" i="19"/>
  <c r="S1069" i="20"/>
  <c r="Q34" i="19"/>
  <c r="S1056" i="20"/>
  <c r="P36" i="19"/>
  <c r="P38" i="19"/>
  <c r="Q38" i="19" s="1"/>
  <c r="O36" i="19"/>
  <c r="S1012" i="20"/>
  <c r="S994" i="20"/>
  <c r="S982" i="20"/>
  <c r="S949" i="20"/>
  <c r="P31" i="19"/>
  <c r="Q912" i="20"/>
  <c r="S921" i="20"/>
  <c r="Q28" i="19"/>
  <c r="P32" i="19"/>
  <c r="Q32" i="19" s="1"/>
  <c r="P29" i="19"/>
  <c r="Q29" i="19" s="1"/>
  <c r="P33" i="19"/>
  <c r="Q33" i="19" s="1"/>
  <c r="O30" i="19"/>
  <c r="Q30" i="19" s="1"/>
  <c r="S838" i="20"/>
  <c r="N625" i="20"/>
  <c r="S853" i="20"/>
  <c r="E624" i="20"/>
  <c r="C24" i="19" s="1"/>
  <c r="I624" i="20"/>
  <c r="G24" i="19" s="1"/>
  <c r="P27" i="19"/>
  <c r="F624" i="20"/>
  <c r="D24" i="19" s="1"/>
  <c r="H625" i="20"/>
  <c r="F25" i="19" s="1"/>
  <c r="D9" i="19"/>
  <c r="E9" i="19"/>
  <c r="G9" i="20"/>
  <c r="P9" i="20"/>
  <c r="P625" i="20"/>
  <c r="S811" i="20"/>
  <c r="I625" i="20"/>
  <c r="G25" i="19" s="1"/>
  <c r="S796" i="20"/>
  <c r="K9" i="20"/>
  <c r="P624" i="20"/>
  <c r="L624" i="20"/>
  <c r="M625" i="20"/>
  <c r="F625" i="20"/>
  <c r="D25" i="19" s="1"/>
  <c r="S739" i="20"/>
  <c r="S738" i="20"/>
  <c r="S726" i="20"/>
  <c r="G625" i="20"/>
  <c r="E25" i="19" s="1"/>
  <c r="N624" i="20"/>
  <c r="S676" i="20"/>
  <c r="O26" i="19"/>
  <c r="O625" i="20"/>
  <c r="J624" i="20"/>
  <c r="H24" i="19" s="1"/>
  <c r="P26" i="19"/>
  <c r="O27" i="19"/>
  <c r="H624" i="20"/>
  <c r="F24" i="19" s="1"/>
  <c r="M492" i="20"/>
  <c r="E8" i="19"/>
  <c r="L8" i="20"/>
  <c r="S613" i="20"/>
  <c r="S612" i="20"/>
  <c r="H9" i="20"/>
  <c r="F8" i="19"/>
  <c r="J493" i="20"/>
  <c r="H19" i="19" s="1"/>
  <c r="I492" i="20"/>
  <c r="G18" i="19" s="1"/>
  <c r="S600" i="20"/>
  <c r="E492" i="20"/>
  <c r="C18" i="19" s="1"/>
  <c r="F493" i="20"/>
  <c r="D19" i="19" s="1"/>
  <c r="L9" i="20"/>
  <c r="E5" i="19"/>
  <c r="P5" i="20"/>
  <c r="E493" i="20"/>
  <c r="C19" i="19" s="1"/>
  <c r="S589" i="20"/>
  <c r="H5" i="20"/>
  <c r="M493" i="20"/>
  <c r="J492" i="20"/>
  <c r="H18" i="19" s="1"/>
  <c r="S588" i="20"/>
  <c r="H492" i="20"/>
  <c r="F18" i="19" s="1"/>
  <c r="L5" i="20"/>
  <c r="K5" i="20"/>
  <c r="O492" i="20"/>
  <c r="I493" i="20"/>
  <c r="G19" i="19" s="1"/>
  <c r="F8" i="20"/>
  <c r="G493" i="20"/>
  <c r="E19" i="19" s="1"/>
  <c r="G9" i="19"/>
  <c r="K492" i="20"/>
  <c r="P17" i="19"/>
  <c r="K493" i="20"/>
  <c r="J8" i="20"/>
  <c r="S531" i="20"/>
  <c r="O493" i="20"/>
  <c r="P19" i="19"/>
  <c r="L493" i="20"/>
  <c r="N9" i="20"/>
  <c r="H9" i="19"/>
  <c r="D5" i="19"/>
  <c r="G492" i="20"/>
  <c r="E18" i="19" s="1"/>
  <c r="G4" i="19"/>
  <c r="P18" i="19"/>
  <c r="P16" i="19"/>
  <c r="P20" i="19"/>
  <c r="M9" i="20"/>
  <c r="G8" i="19"/>
  <c r="H5" i="19"/>
  <c r="O17" i="19"/>
  <c r="I5" i="20"/>
  <c r="F4" i="20"/>
  <c r="S439" i="20"/>
  <c r="S444" i="20"/>
  <c r="S440" i="20"/>
  <c r="S436" i="20"/>
  <c r="S397" i="20"/>
  <c r="S396" i="20"/>
  <c r="S391" i="20"/>
  <c r="S364" i="20"/>
  <c r="S361" i="20"/>
  <c r="S360" i="20"/>
  <c r="S316" i="20"/>
  <c r="S292" i="20"/>
  <c r="S277" i="20"/>
  <c r="H8" i="20"/>
  <c r="S276" i="20"/>
  <c r="F15" i="19"/>
  <c r="F9" i="19" s="1"/>
  <c r="S240" i="20"/>
  <c r="I12" i="20"/>
  <c r="G12" i="19" s="1"/>
  <c r="S179" i="20"/>
  <c r="F11" i="19"/>
  <c r="F5" i="19" s="1"/>
  <c r="I13" i="20"/>
  <c r="G13" i="19" s="1"/>
  <c r="F13" i="20"/>
  <c r="D13" i="19" s="1"/>
  <c r="G5" i="20"/>
  <c r="G8" i="20"/>
  <c r="S169" i="20"/>
  <c r="S168" i="20"/>
  <c r="S157" i="20"/>
  <c r="S151" i="20"/>
  <c r="S145" i="20"/>
  <c r="S144" i="20"/>
  <c r="J5" i="20"/>
  <c r="H14" i="19"/>
  <c r="H8" i="19" s="1"/>
  <c r="I8" i="20"/>
  <c r="F5" i="20"/>
  <c r="S64" i="20"/>
  <c r="P11" i="19"/>
  <c r="P13" i="19"/>
  <c r="J9" i="20"/>
  <c r="I9" i="20"/>
  <c r="F12" i="20"/>
  <c r="D12" i="19" s="1"/>
  <c r="I4" i="20"/>
  <c r="S37" i="20"/>
  <c r="F9" i="20"/>
  <c r="D14" i="19"/>
  <c r="D8" i="19" s="1"/>
  <c r="S25" i="20"/>
  <c r="G11" i="19"/>
  <c r="G5" i="19" s="1"/>
  <c r="D10" i="19"/>
  <c r="D4" i="19" s="1"/>
  <c r="H1171" i="20"/>
  <c r="F43" i="19" s="1"/>
  <c r="S879" i="20"/>
  <c r="S1113" i="20"/>
  <c r="S897" i="20"/>
  <c r="S379" i="20"/>
  <c r="S1051" i="20"/>
  <c r="Q1045" i="20"/>
  <c r="S917" i="20"/>
  <c r="Q908" i="20"/>
  <c r="S810" i="20"/>
  <c r="S759" i="20"/>
  <c r="S748" i="20"/>
  <c r="S537" i="20"/>
  <c r="S526" i="20"/>
  <c r="S511" i="20"/>
  <c r="S1114" i="20"/>
  <c r="S618" i="20"/>
  <c r="S595" i="20"/>
  <c r="S839" i="20"/>
  <c r="S993" i="20"/>
  <c r="E625" i="20"/>
  <c r="S365" i="20"/>
  <c r="Q783" i="20"/>
  <c r="S789" i="20"/>
  <c r="S443" i="20"/>
  <c r="S405" i="20"/>
  <c r="O624" i="20"/>
  <c r="S681" i="20"/>
  <c r="P21" i="19"/>
  <c r="S583" i="20"/>
  <c r="Q577" i="20"/>
  <c r="S339" i="20"/>
  <c r="S106" i="20"/>
  <c r="S105" i="20"/>
  <c r="S1232" i="20"/>
  <c r="S1096" i="20"/>
  <c r="P44" i="19"/>
  <c r="S1125" i="20"/>
  <c r="S1095" i="20"/>
  <c r="S975" i="20"/>
  <c r="S1047" i="20"/>
  <c r="Q1041" i="20"/>
  <c r="S816" i="20"/>
  <c r="S886" i="20"/>
  <c r="S885" i="20"/>
  <c r="S549" i="20"/>
  <c r="Q495" i="20"/>
  <c r="S501" i="20"/>
  <c r="S1046" i="20"/>
  <c r="Q1040" i="20"/>
  <c r="S657" i="20"/>
  <c r="S782" i="20"/>
  <c r="K625" i="20"/>
  <c r="S720" i="20"/>
  <c r="S669" i="20"/>
  <c r="S417" i="20"/>
  <c r="S406" i="20"/>
  <c r="S372" i="20"/>
  <c r="Q366" i="20"/>
  <c r="G624" i="20"/>
  <c r="E24" i="19" s="1"/>
  <c r="S259" i="20"/>
  <c r="S578" i="20"/>
  <c r="S202" i="20"/>
  <c r="S30" i="20"/>
  <c r="S236" i="20"/>
  <c r="S349" i="20"/>
  <c r="S1261" i="20"/>
  <c r="S1260" i="20"/>
  <c r="S1215" i="20"/>
  <c r="P1171" i="20"/>
  <c r="P42" i="19"/>
  <c r="S1158" i="20"/>
  <c r="S1126" i="20"/>
  <c r="S1210" i="20"/>
  <c r="S1174" i="20"/>
  <c r="Q1168" i="20"/>
  <c r="S942" i="20"/>
  <c r="S898" i="20"/>
  <c r="S817" i="20"/>
  <c r="S1227" i="20"/>
  <c r="S1189" i="20"/>
  <c r="S1080" i="20"/>
  <c r="S1062" i="20"/>
  <c r="S1005" i="20"/>
  <c r="S987" i="20"/>
  <c r="S960" i="20"/>
  <c r="S930" i="20"/>
  <c r="S834" i="20"/>
  <c r="S1153" i="20"/>
  <c r="S1120" i="20"/>
  <c r="O37" i="19"/>
  <c r="S1024" i="20"/>
  <c r="S1023" i="20"/>
  <c r="S1011" i="20"/>
  <c r="S772" i="20"/>
  <c r="S561" i="20"/>
  <c r="S550" i="20"/>
  <c r="Q491" i="20"/>
  <c r="S497" i="20"/>
  <c r="S486" i="20"/>
  <c r="S916" i="20"/>
  <c r="Q907" i="20"/>
  <c r="S924" i="20"/>
  <c r="Q918" i="20"/>
  <c r="S658" i="20"/>
  <c r="Q626" i="20"/>
  <c r="S635" i="20"/>
  <c r="S646" i="20"/>
  <c r="S369" i="20"/>
  <c r="S309" i="20"/>
  <c r="S265" i="20"/>
  <c r="Q784" i="20"/>
  <c r="S790" i="20"/>
  <c r="P24" i="19"/>
  <c r="S733" i="20"/>
  <c r="S697" i="20"/>
  <c r="S390" i="20"/>
  <c r="S354" i="20"/>
  <c r="P22" i="19"/>
  <c r="S721" i="20"/>
  <c r="S670" i="20"/>
  <c r="M624" i="20"/>
  <c r="H493" i="20"/>
  <c r="F19" i="19" s="1"/>
  <c r="S474" i="20"/>
  <c r="S462" i="20"/>
  <c r="S429" i="20"/>
  <c r="S418" i="20"/>
  <c r="S373" i="20"/>
  <c r="Q367" i="20"/>
  <c r="S937" i="20"/>
  <c r="S936" i="20"/>
  <c r="L492" i="20"/>
  <c r="S327" i="20"/>
  <c r="S321" i="20"/>
  <c r="Q177" i="20"/>
  <c r="S162" i="20"/>
  <c r="S126" i="20"/>
  <c r="S297" i="20"/>
  <c r="Q178" i="20"/>
  <c r="S1164" i="20"/>
  <c r="S1175" i="20"/>
  <c r="Q1169" i="20"/>
  <c r="S1209" i="20"/>
  <c r="Q1177" i="20"/>
  <c r="S1183" i="20"/>
  <c r="S1074" i="20"/>
  <c r="S1017" i="20"/>
  <c r="S861" i="20"/>
  <c r="S1194" i="20"/>
  <c r="S1165" i="20"/>
  <c r="S1119" i="20"/>
  <c r="S1068" i="20"/>
  <c r="S954" i="20"/>
  <c r="S920" i="20"/>
  <c r="Q911" i="20"/>
  <c r="Q494" i="20"/>
  <c r="S500" i="20"/>
  <c r="S1138" i="20"/>
  <c r="S873" i="20"/>
  <c r="Q623" i="20"/>
  <c r="S632" i="20"/>
  <c r="S708" i="20"/>
  <c r="S333" i="20"/>
  <c r="S781" i="20"/>
  <c r="S607" i="20"/>
  <c r="S448" i="20"/>
  <c r="Q442" i="20"/>
  <c r="Q633" i="20"/>
  <c r="S579" i="20"/>
  <c r="S270" i="20"/>
  <c r="P25" i="19"/>
  <c r="S1235" i="20"/>
  <c r="S574" i="20"/>
  <c r="S348" i="20"/>
  <c r="S195" i="20"/>
  <c r="S100" i="20"/>
  <c r="S42" i="20"/>
  <c r="S70" i="20"/>
  <c r="S1179" i="20"/>
  <c r="Q1173" i="20"/>
  <c r="S948" i="20"/>
  <c r="S1252" i="20"/>
  <c r="Q840" i="20"/>
  <c r="S846" i="20"/>
  <c r="S804" i="20"/>
  <c r="S378" i="20"/>
  <c r="S1221" i="20"/>
  <c r="S1042" i="20"/>
  <c r="Q1036" i="20"/>
  <c r="S1050" i="20"/>
  <c r="Q1044" i="20"/>
  <c r="S843" i="20"/>
  <c r="S771" i="20"/>
  <c r="S760" i="20"/>
  <c r="S538" i="20"/>
  <c r="Q490" i="20"/>
  <c r="S496" i="20"/>
  <c r="S1043" i="20"/>
  <c r="Q1037" i="20"/>
  <c r="S645" i="20"/>
  <c r="S619" i="20"/>
  <c r="S1236" i="20"/>
  <c r="S709" i="20"/>
  <c r="S732" i="20"/>
  <c r="S696" i="20"/>
  <c r="P493" i="20"/>
  <c r="S682" i="20"/>
  <c r="S1246" i="20"/>
  <c r="Q1234" i="20"/>
  <c r="Q499" i="20"/>
  <c r="S233" i="20"/>
  <c r="S303" i="20"/>
  <c r="S1216" i="20"/>
  <c r="L1171" i="20"/>
  <c r="S1102" i="20"/>
  <c r="S1032" i="20"/>
  <c r="S999" i="20"/>
  <c r="Q841" i="20"/>
  <c r="S847" i="20"/>
  <c r="S828" i="20"/>
  <c r="S1251" i="20"/>
  <c r="S1228" i="20"/>
  <c r="P41" i="19"/>
  <c r="S1147" i="20"/>
  <c r="S867" i="20"/>
  <c r="S1075" i="20"/>
  <c r="S852" i="20"/>
  <c r="S822" i="20"/>
  <c r="S795" i="20"/>
  <c r="P23" i="19"/>
  <c r="S747" i="20"/>
  <c r="S562" i="20"/>
  <c r="S525" i="20"/>
  <c r="S510" i="20"/>
  <c r="S487" i="20"/>
  <c r="S1089" i="20"/>
  <c r="F910" i="20"/>
  <c r="Q627" i="20"/>
  <c r="S636" i="20"/>
  <c r="Q622" i="20"/>
  <c r="S631" i="20"/>
  <c r="S594" i="20"/>
  <c r="K624" i="20"/>
  <c r="Q634" i="20"/>
  <c r="S271" i="20"/>
  <c r="S264" i="20"/>
  <c r="L625" i="20"/>
  <c r="S606" i="20"/>
  <c r="Q498" i="20"/>
  <c r="S447" i="20"/>
  <c r="Q441" i="20"/>
  <c r="S355" i="20"/>
  <c r="S575" i="20"/>
  <c r="P492" i="20"/>
  <c r="S475" i="20"/>
  <c r="S463" i="20"/>
  <c r="S430" i="20"/>
  <c r="S334" i="20"/>
  <c r="S315" i="20"/>
  <c r="J625" i="20"/>
  <c r="H25" i="19" s="1"/>
  <c r="S258" i="20"/>
  <c r="S247" i="20"/>
  <c r="S246" i="20"/>
  <c r="S785" i="20"/>
  <c r="S582" i="20"/>
  <c r="Q576" i="20"/>
  <c r="S322" i="20"/>
  <c r="S220" i="20"/>
  <c r="S150" i="20"/>
  <c r="S127" i="20"/>
  <c r="S121" i="20"/>
  <c r="S88" i="20"/>
  <c r="S76" i="20"/>
  <c r="S54" i="20"/>
  <c r="S133" i="20"/>
  <c r="S120" i="20"/>
  <c r="S99" i="20"/>
  <c r="S298" i="20"/>
  <c r="G4" i="20" l="1"/>
  <c r="P10" i="20"/>
  <c r="P4" i="20" s="1"/>
  <c r="P4" i="19"/>
  <c r="H10" i="19"/>
  <c r="H4" i="19" s="1"/>
  <c r="Q232" i="20"/>
  <c r="S232" i="20" s="1"/>
  <c r="Q37" i="19"/>
  <c r="Q234" i="20"/>
  <c r="S234" i="20" s="1"/>
  <c r="H4" i="20"/>
  <c r="O10" i="20"/>
  <c r="O4" i="20" s="1"/>
  <c r="S280" i="20"/>
  <c r="Q283" i="20"/>
  <c r="S285" i="20"/>
  <c r="Q237" i="20"/>
  <c r="S237" i="20" s="1"/>
  <c r="M18" i="20"/>
  <c r="M12" i="20" s="1"/>
  <c r="M6" i="20" s="1"/>
  <c r="Q1170" i="20"/>
  <c r="N18" i="20"/>
  <c r="N12" i="20" s="1"/>
  <c r="N6" i="20" s="1"/>
  <c r="Q40" i="19"/>
  <c r="Q45" i="19"/>
  <c r="M19" i="20"/>
  <c r="M13" i="20" s="1"/>
  <c r="M7" i="20" s="1"/>
  <c r="P19" i="20"/>
  <c r="P13" i="20" s="1"/>
  <c r="P7" i="20" s="1"/>
  <c r="P18" i="20"/>
  <c r="P12" i="20" s="1"/>
  <c r="P6" i="20" s="1"/>
  <c r="M16" i="20"/>
  <c r="M10" i="20" s="1"/>
  <c r="M4" i="20" s="1"/>
  <c r="N19" i="20"/>
  <c r="N13" i="20" s="1"/>
  <c r="N7" i="20" s="1"/>
  <c r="N16" i="20"/>
  <c r="N10" i="20" s="1"/>
  <c r="O18" i="20"/>
  <c r="O12" i="20" s="1"/>
  <c r="O6" i="20" s="1"/>
  <c r="O19" i="20"/>
  <c r="O13" i="20" s="1"/>
  <c r="O7" i="20" s="1"/>
  <c r="E17" i="20"/>
  <c r="E11" i="20" s="1"/>
  <c r="Q137" i="20"/>
  <c r="E18" i="20"/>
  <c r="E12" i="20" s="1"/>
  <c r="C12" i="19" s="1"/>
  <c r="O12" i="19" s="1"/>
  <c r="E16" i="20"/>
  <c r="E10" i="20" s="1"/>
  <c r="Q136" i="20"/>
  <c r="G6" i="19"/>
  <c r="E19" i="20"/>
  <c r="E13" i="20" s="1"/>
  <c r="C13" i="19" s="1"/>
  <c r="E20" i="20"/>
  <c r="E14" i="20" s="1"/>
  <c r="Q140" i="20"/>
  <c r="E21" i="20"/>
  <c r="E15" i="20" s="1"/>
  <c r="Q141" i="20"/>
  <c r="Q41" i="19"/>
  <c r="S919" i="20"/>
  <c r="S910" i="20"/>
  <c r="S1176" i="20"/>
  <c r="S1233" i="20"/>
  <c r="S912" i="20"/>
  <c r="Q44" i="19"/>
  <c r="O42" i="19"/>
  <c r="Q42" i="19" s="1"/>
  <c r="O43" i="19"/>
  <c r="Q43" i="19" s="1"/>
  <c r="Q36" i="19"/>
  <c r="D6" i="19"/>
  <c r="Q27" i="19"/>
  <c r="G7" i="19"/>
  <c r="Q22" i="19"/>
  <c r="Q23" i="19"/>
  <c r="O24" i="19"/>
  <c r="Q24" i="19" s="1"/>
  <c r="Q26" i="19"/>
  <c r="P6" i="19"/>
  <c r="K7" i="20"/>
  <c r="Q21" i="19"/>
  <c r="O19" i="19"/>
  <c r="Q19" i="19" s="1"/>
  <c r="O18" i="19"/>
  <c r="Q18" i="19" s="1"/>
  <c r="H6" i="20"/>
  <c r="H6" i="19"/>
  <c r="F6" i="19"/>
  <c r="G7" i="20"/>
  <c r="Q16" i="19"/>
  <c r="P5" i="19"/>
  <c r="Q17" i="19"/>
  <c r="Q20" i="19"/>
  <c r="H7" i="20"/>
  <c r="K6" i="20"/>
  <c r="E6" i="19"/>
  <c r="I6" i="20"/>
  <c r="E13" i="19"/>
  <c r="E7" i="19" s="1"/>
  <c r="H7" i="19"/>
  <c r="I7" i="20"/>
  <c r="J6" i="20"/>
  <c r="F6" i="20"/>
  <c r="L7" i="20"/>
  <c r="F13" i="19"/>
  <c r="F7" i="19" s="1"/>
  <c r="L6" i="20"/>
  <c r="P7" i="19"/>
  <c r="S1173" i="20"/>
  <c r="Q624" i="20"/>
  <c r="S633" i="20"/>
  <c r="S911" i="20"/>
  <c r="S177" i="20"/>
  <c r="S576" i="20"/>
  <c r="S441" i="20"/>
  <c r="Q492" i="20"/>
  <c r="S498" i="20"/>
  <c r="Q625" i="20"/>
  <c r="S634" i="20"/>
  <c r="S622" i="20"/>
  <c r="S627" i="20"/>
  <c r="Q493" i="20"/>
  <c r="S499" i="20"/>
  <c r="S442" i="20"/>
  <c r="P9" i="19"/>
  <c r="P8" i="19"/>
  <c r="S367" i="20"/>
  <c r="S626" i="20"/>
  <c r="S918" i="20"/>
  <c r="Q909" i="20"/>
  <c r="S1041" i="20"/>
  <c r="G6" i="20"/>
  <c r="S1044" i="20"/>
  <c r="Q1038" i="20"/>
  <c r="S783" i="20"/>
  <c r="C25" i="19"/>
  <c r="J7" i="20"/>
  <c r="D31" i="19"/>
  <c r="S841" i="20"/>
  <c r="S1037" i="20"/>
  <c r="S1036" i="20"/>
  <c r="S494" i="20"/>
  <c r="S1177" i="20"/>
  <c r="Q1171" i="20"/>
  <c r="S178" i="20"/>
  <c r="S784" i="20"/>
  <c r="S907" i="20"/>
  <c r="S1168" i="20"/>
  <c r="F7" i="20"/>
  <c r="S1234" i="20"/>
  <c r="S490" i="20"/>
  <c r="S623" i="20"/>
  <c r="S840" i="20"/>
  <c r="S1169" i="20"/>
  <c r="S491" i="20"/>
  <c r="S366" i="20"/>
  <c r="S1040" i="20"/>
  <c r="S495" i="20"/>
  <c r="S577" i="20"/>
  <c r="S908" i="20"/>
  <c r="S1045" i="20"/>
  <c r="Q1039" i="20"/>
  <c r="S283" i="20" l="1"/>
  <c r="Q235" i="20"/>
  <c r="S235" i="20" s="1"/>
  <c r="S1170" i="20"/>
  <c r="C10" i="19"/>
  <c r="O10" i="19" s="1"/>
  <c r="E4" i="20"/>
  <c r="C6" i="19"/>
  <c r="E6" i="20"/>
  <c r="Q17" i="20"/>
  <c r="S137" i="20"/>
  <c r="Q138" i="20"/>
  <c r="S136" i="20"/>
  <c r="Q16" i="20"/>
  <c r="E5" i="20"/>
  <c r="C11" i="19"/>
  <c r="E7" i="20"/>
  <c r="S140" i="20"/>
  <c r="Q139" i="20"/>
  <c r="Q20" i="20"/>
  <c r="C14" i="19"/>
  <c r="E8" i="20"/>
  <c r="E9" i="20"/>
  <c r="C15" i="19"/>
  <c r="Q21" i="20"/>
  <c r="S141" i="20"/>
  <c r="O13" i="19"/>
  <c r="Q13" i="19" s="1"/>
  <c r="S1039" i="20"/>
  <c r="S1171" i="20"/>
  <c r="S1038" i="20"/>
  <c r="S625" i="20"/>
  <c r="Q12" i="19"/>
  <c r="O6" i="19"/>
  <c r="Q6" i="19" s="1"/>
  <c r="S909" i="20"/>
  <c r="S493" i="20"/>
  <c r="S624" i="20"/>
  <c r="S492" i="20"/>
  <c r="O31" i="19"/>
  <c r="Q31" i="19" s="1"/>
  <c r="D7" i="19"/>
  <c r="O25" i="19"/>
  <c r="C7" i="19"/>
  <c r="C5" i="19" l="1"/>
  <c r="O11" i="19"/>
  <c r="Q18" i="20"/>
  <c r="S138" i="20"/>
  <c r="S17" i="20"/>
  <c r="Q11" i="20"/>
  <c r="S16" i="20"/>
  <c r="Q10" i="20"/>
  <c r="Q4" i="20" s="1"/>
  <c r="C4" i="19"/>
  <c r="S20" i="20"/>
  <c r="Q14" i="20"/>
  <c r="C8" i="19"/>
  <c r="O14" i="19"/>
  <c r="S139" i="20"/>
  <c r="Q19" i="20"/>
  <c r="S21" i="20"/>
  <c r="Q15" i="20"/>
  <c r="C9" i="19"/>
  <c r="O15" i="19"/>
  <c r="Q25" i="19"/>
  <c r="O7" i="19"/>
  <c r="Q7" i="19" s="1"/>
  <c r="Q10" i="19" l="1"/>
  <c r="O4" i="19"/>
  <c r="Q4" i="19" s="1"/>
  <c r="Q12" i="20"/>
  <c r="S18" i="20"/>
  <c r="S10" i="20"/>
  <c r="S11" i="20"/>
  <c r="Q5" i="20"/>
  <c r="O5" i="19"/>
  <c r="Q5" i="19" s="1"/>
  <c r="Q11" i="19"/>
  <c r="S15" i="20"/>
  <c r="Q9" i="20"/>
  <c r="S19" i="20"/>
  <c r="Q13" i="20"/>
  <c r="O8" i="19"/>
  <c r="Q8" i="19" s="1"/>
  <c r="Q14" i="19"/>
  <c r="Q15" i="19"/>
  <c r="O9" i="19"/>
  <c r="Q9" i="19" s="1"/>
  <c r="Q8" i="20"/>
  <c r="S14" i="20"/>
  <c r="S5" i="20" l="1"/>
  <c r="S4" i="20"/>
  <c r="S12" i="20"/>
  <c r="Q6" i="20"/>
  <c r="S13" i="20"/>
  <c r="Q7" i="20"/>
  <c r="S9" i="20"/>
  <c r="S8" i="20"/>
  <c r="S6" i="20" l="1"/>
  <c r="S7" i="20"/>
</calcChain>
</file>

<file path=xl/sharedStrings.xml><?xml version="1.0" encoding="utf-8"?>
<sst xmlns="http://schemas.openxmlformats.org/spreadsheetml/2006/main" count="2828" uniqueCount="329">
  <si>
    <t>十勝</t>
    <rPh sb="0" eb="2">
      <t>トカチ</t>
    </rPh>
    <phoneticPr fontId="4"/>
  </si>
  <si>
    <t>北海道計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</si>
  <si>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</si>
  <si>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</si>
  <si>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</si>
  <si>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</si>
  <si>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</si>
  <si>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</si>
  <si>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資料編</t>
    <rPh sb="0" eb="3">
      <t>シリョウヘン</t>
    </rPh>
    <phoneticPr fontId="4"/>
  </si>
  <si>
    <t>圏　域</t>
  </si>
  <si>
    <t>区　分</t>
  </si>
  <si>
    <t>１　月</t>
  </si>
  <si>
    <t>２　月</t>
  </si>
  <si>
    <t>３　月</t>
  </si>
  <si>
    <t>入込総数</t>
  </si>
  <si>
    <t>内道外客</t>
  </si>
  <si>
    <t>内道内客</t>
  </si>
  <si>
    <t>内日帰客</t>
  </si>
  <si>
    <t>内宿泊客</t>
  </si>
  <si>
    <t>宿泊客延数</t>
  </si>
  <si>
    <t>圏　域</t>
    <rPh sb="0" eb="1">
      <t>ケン</t>
    </rPh>
    <rPh sb="2" eb="3">
      <t>イキ</t>
    </rPh>
    <phoneticPr fontId="4"/>
  </si>
  <si>
    <t>市町村名</t>
    <rPh sb="0" eb="4">
      <t>シチョウソンメイ</t>
    </rPh>
    <phoneticPr fontId="4"/>
  </si>
  <si>
    <t>区　分</t>
    <rPh sb="0" eb="1">
      <t>ク</t>
    </rPh>
    <rPh sb="2" eb="3">
      <t>ブン</t>
    </rPh>
    <phoneticPr fontId="4"/>
  </si>
  <si>
    <t>４　月</t>
    <rPh sb="2" eb="3">
      <t>ガツ</t>
    </rPh>
    <phoneticPr fontId="4"/>
  </si>
  <si>
    <t>５　月</t>
    <rPh sb="2" eb="3">
      <t>ガツ</t>
    </rPh>
    <phoneticPr fontId="4"/>
  </si>
  <si>
    <t>６　月</t>
    <rPh sb="2" eb="3">
      <t>ガツ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</si>
  <si>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</si>
  <si>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</si>
  <si>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</si>
  <si>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１０月</t>
  </si>
  <si>
    <t>１１月</t>
  </si>
  <si>
    <t>１２月</t>
  </si>
  <si>
    <t>対前年比</t>
    <rPh sb="0" eb="1">
      <t>タイ</t>
    </rPh>
    <rPh sb="1" eb="4">
      <t>ゼンネンヒ</t>
    </rPh>
    <phoneticPr fontId="4"/>
  </si>
  <si>
    <t>入込総数</t>
    <rPh sb="0" eb="2">
      <t>イリコ</t>
    </rPh>
    <rPh sb="2" eb="4">
      <t>ソウスウ</t>
    </rPh>
    <phoneticPr fontId="4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</si>
  <si>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4"/>
  </si>
  <si>
    <t>内道内客</t>
    <rPh sb="0" eb="1">
      <t>ウチ</t>
    </rPh>
    <rPh sb="1" eb="3">
      <t>ドウナイ</t>
    </rPh>
    <rPh sb="3" eb="4">
      <t>キャク</t>
    </rPh>
    <phoneticPr fontId="4"/>
  </si>
  <si>
    <t>内日帰客</t>
    <rPh sb="0" eb="1">
      <t>ウチ</t>
    </rPh>
    <rPh sb="1" eb="3">
      <t>ヒガエ</t>
    </rPh>
    <rPh sb="3" eb="4">
      <t>キャク</t>
    </rPh>
    <phoneticPr fontId="4"/>
  </si>
  <si>
    <t>内宿泊客</t>
    <rPh sb="0" eb="1">
      <t>ウチ</t>
    </rPh>
    <rPh sb="1" eb="4">
      <t>シュクハクキャク</t>
    </rPh>
    <phoneticPr fontId="4"/>
  </si>
  <si>
    <t>宿泊客延数</t>
    <rPh sb="0" eb="3">
      <t>シュクハクキャク</t>
    </rPh>
    <rPh sb="3" eb="4">
      <t>ノ</t>
    </rPh>
    <rPh sb="4" eb="5">
      <t>スウ</t>
    </rPh>
    <phoneticPr fontId="4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</si>
  <si>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</si>
  <si>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</si>
  <si>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</si>
  <si>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</si>
  <si>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</si>
  <si>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</si>
  <si>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</si>
  <si>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</si>
  <si>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</si>
  <si>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</si>
  <si>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</si>
  <si>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</si>
  <si>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</si>
  <si>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</si>
  <si>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</si>
  <si>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</si>
  <si>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</si>
  <si>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</si>
  <si>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</si>
  <si>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</si>
  <si>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</si>
  <si>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</si>
  <si>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</si>
  <si>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</si>
  <si>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</si>
  <si>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</si>
  <si>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</si>
  <si>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</si>
  <si>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</si>
  <si>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</si>
  <si>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</si>
  <si>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</si>
  <si>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</si>
  <si>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</si>
  <si>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</si>
  <si>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</si>
  <si>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</si>
  <si>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</si>
  <si>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</si>
  <si>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</si>
  <si>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</si>
  <si>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</si>
  <si>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</si>
  <si>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</si>
  <si>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</si>
  <si>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</si>
  <si>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</si>
  <si>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</si>
  <si>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</si>
  <si>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</si>
  <si>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</si>
  <si>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</si>
  <si>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</si>
  <si>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</si>
  <si>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</si>
  <si>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</si>
  <si>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</si>
  <si>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</si>
  <si>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</si>
  <si>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</si>
  <si>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</si>
  <si>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</si>
  <si>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</si>
  <si>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</si>
  <si>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</si>
  <si>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</si>
  <si>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</si>
  <si>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</si>
  <si>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</si>
  <si>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</si>
  <si>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</si>
  <si>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</si>
  <si>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</si>
  <si>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</si>
  <si>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</si>
  <si>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</si>
  <si>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</si>
  <si>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4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</si>
  <si>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</si>
  <si>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</si>
  <si>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</si>
  <si>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</si>
  <si>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</si>
  <si>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</si>
  <si>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</si>
  <si>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</si>
  <si>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</si>
  <si>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</si>
  <si>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</si>
  <si>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</si>
  <si>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</si>
  <si>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</si>
  <si>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</si>
  <si>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</si>
  <si>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</si>
  <si>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</si>
  <si>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</si>
  <si>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</si>
  <si>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</si>
  <si>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</si>
  <si>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</si>
  <si>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</si>
  <si>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</si>
  <si>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</si>
  <si>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</si>
  <si>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</si>
  <si>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</si>
  <si>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</si>
  <si>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</si>
  <si>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</si>
  <si>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</si>
  <si>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</si>
  <si>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</si>
  <si>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</si>
  <si>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</si>
  <si>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</si>
  <si>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</si>
  <si>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</si>
  <si>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</si>
  <si>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</si>
  <si>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</si>
  <si>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</si>
  <si>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</si>
  <si>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</si>
  <si>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</si>
  <si>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</si>
  <si>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</si>
  <si>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</si>
  <si>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</si>
  <si>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</si>
  <si>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</si>
  <si>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</si>
  <si>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</si>
  <si>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</si>
  <si>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</si>
  <si>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</si>
  <si>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</si>
  <si>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</si>
  <si>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</si>
  <si>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</si>
  <si>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</si>
  <si>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</si>
  <si>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</si>
  <si>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</si>
  <si>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</si>
  <si>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</si>
  <si>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</si>
  <si>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</si>
  <si>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</si>
  <si>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</si>
  <si>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</si>
  <si>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</si>
  <si>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</si>
  <si>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</si>
  <si>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</si>
  <si>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</si>
  <si>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</si>
  <si>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</si>
  <si>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</si>
  <si>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</si>
  <si>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</si>
  <si>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</si>
  <si>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</si>
  <si>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</si>
  <si>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</si>
  <si>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</si>
  <si>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</si>
  <si>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</si>
  <si>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</si>
  <si>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</si>
  <si>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</si>
  <si>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</si>
  <si>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</si>
  <si>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</si>
  <si>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</si>
  <si>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</si>
  <si>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</si>
  <si>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</si>
  <si>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</si>
  <si>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</si>
  <si>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</si>
  <si>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</si>
  <si>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</si>
  <si>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</si>
  <si>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4"/>
  </si>
  <si>
    <t>神恵内村</t>
    <rPh sb="3" eb="4">
      <t>ムラ</t>
    </rPh>
    <phoneticPr fontId="4"/>
  </si>
  <si>
    <t>北斗市</t>
    <rPh sb="0" eb="2">
      <t>ホクト</t>
    </rPh>
    <rPh sb="2" eb="3">
      <t>シ</t>
    </rPh>
    <phoneticPr fontId="4"/>
  </si>
  <si>
    <t>石狩市</t>
  </si>
  <si>
    <t>洞爺湖町</t>
    <rPh sb="0" eb="3">
      <t>トウヤコ</t>
    </rPh>
    <phoneticPr fontId="4"/>
  </si>
  <si>
    <t>平取町</t>
  </si>
  <si>
    <t>大空町</t>
    <rPh sb="0" eb="2">
      <t>オオゾラ</t>
    </rPh>
    <phoneticPr fontId="4"/>
  </si>
  <si>
    <t>1頁</t>
    <rPh sb="1" eb="2">
      <t>ページ</t>
    </rPh>
    <phoneticPr fontId="4"/>
  </si>
  <si>
    <t>2頁</t>
    <rPh sb="1" eb="2">
      <t>ページ</t>
    </rPh>
    <phoneticPr fontId="4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</si>
  <si>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4"/>
  </si>
  <si>
    <t>道央圏域計</t>
    <rPh sb="0" eb="2">
      <t>ドウオウ</t>
    </rPh>
    <phoneticPr fontId="4"/>
  </si>
  <si>
    <t>道南圏域計</t>
    <rPh sb="0" eb="2">
      <t>ドウナン</t>
    </rPh>
    <phoneticPr fontId="4"/>
  </si>
  <si>
    <t>マレーシア</t>
  </si>
  <si>
    <t>タイ</t>
  </si>
  <si>
    <t>インド</t>
  </si>
  <si>
    <t>アメリカ</t>
    <phoneticPr fontId="4"/>
  </si>
  <si>
    <t>オーストラリア</t>
    <phoneticPr fontId="4"/>
  </si>
  <si>
    <t>その他</t>
    <rPh sb="2" eb="3">
      <t>タ</t>
    </rPh>
    <phoneticPr fontId="4"/>
  </si>
  <si>
    <t>石狩</t>
    <rPh sb="0" eb="2">
      <t>イシカリ</t>
    </rPh>
    <phoneticPr fontId="4"/>
  </si>
  <si>
    <t>全道計</t>
    <rPh sb="0" eb="2">
      <t>ゼンドウ</t>
    </rPh>
    <phoneticPr fontId="4"/>
  </si>
  <si>
    <t>空知総合振興局計</t>
    <rPh sb="2" eb="4">
      <t>ソウゴウ</t>
    </rPh>
    <rPh sb="4" eb="7">
      <t>シンコウキョク</t>
    </rPh>
    <phoneticPr fontId="4"/>
  </si>
  <si>
    <t>石狩振興局計</t>
    <rPh sb="2" eb="5">
      <t>シンコウキョク</t>
    </rPh>
    <phoneticPr fontId="4"/>
  </si>
  <si>
    <t>道央</t>
    <rPh sb="0" eb="2">
      <t>ドウオウ</t>
    </rPh>
    <phoneticPr fontId="4"/>
  </si>
  <si>
    <t>後志総合振興局計</t>
    <rPh sb="2" eb="4">
      <t>ソウゴウ</t>
    </rPh>
    <rPh sb="4" eb="7">
      <t>シンコウキョク</t>
    </rPh>
    <phoneticPr fontId="4"/>
  </si>
  <si>
    <t>胆振総合振興局計</t>
    <rPh sb="2" eb="4">
      <t>ソウゴウ</t>
    </rPh>
    <rPh sb="4" eb="7">
      <t>シンコウキョク</t>
    </rPh>
    <phoneticPr fontId="4"/>
  </si>
  <si>
    <t>胆振</t>
    <rPh sb="0" eb="2">
      <t>イブリ</t>
    </rPh>
    <phoneticPr fontId="4"/>
  </si>
  <si>
    <t>安平町</t>
    <rPh sb="0" eb="2">
      <t>アビラ</t>
    </rPh>
    <phoneticPr fontId="4"/>
  </si>
  <si>
    <t>日高振興局計</t>
    <rPh sb="2" eb="5">
      <t>シンコウキョク</t>
    </rPh>
    <phoneticPr fontId="4"/>
  </si>
  <si>
    <t>渡島総合振興局計</t>
    <rPh sb="2" eb="4">
      <t>ソウゴウ</t>
    </rPh>
    <rPh sb="4" eb="7">
      <t>シンコウキョク</t>
    </rPh>
    <phoneticPr fontId="4"/>
  </si>
  <si>
    <t>道南</t>
    <rPh sb="0" eb="2">
      <t>ドウナン</t>
    </rPh>
    <phoneticPr fontId="4"/>
  </si>
  <si>
    <t>檜山振興局計</t>
    <rPh sb="2" eb="5">
      <t>シンコウキョク</t>
    </rPh>
    <phoneticPr fontId="4"/>
  </si>
  <si>
    <t>上川総合振興局計</t>
    <rPh sb="2" eb="4">
      <t>ソウゴウ</t>
    </rPh>
    <rPh sb="4" eb="7">
      <t>シンコウキョク</t>
    </rPh>
    <phoneticPr fontId="4"/>
  </si>
  <si>
    <t>道北</t>
    <rPh sb="0" eb="2">
      <t>ドウホク</t>
    </rPh>
    <phoneticPr fontId="4"/>
  </si>
  <si>
    <t>上川</t>
    <rPh sb="0" eb="2">
      <t>カミカワ</t>
    </rPh>
    <phoneticPr fontId="4"/>
  </si>
  <si>
    <t>留萌振興局計</t>
    <rPh sb="2" eb="5">
      <t>シンコウキョク</t>
    </rPh>
    <rPh sb="5" eb="6">
      <t>ケイ</t>
    </rPh>
    <phoneticPr fontId="4"/>
  </si>
  <si>
    <t>宗谷総合振興局計</t>
    <rPh sb="2" eb="4">
      <t>ソウゴウ</t>
    </rPh>
    <rPh sb="4" eb="7">
      <t>シンコウキョク</t>
    </rPh>
    <phoneticPr fontId="4"/>
  </si>
  <si>
    <t>オホーツク総合振興局計</t>
    <rPh sb="5" eb="7">
      <t>ソウゴウ</t>
    </rPh>
    <rPh sb="7" eb="10">
      <t>シンコウキョク</t>
    </rPh>
    <phoneticPr fontId="4"/>
  </si>
  <si>
    <t>十勝総合振興局計</t>
    <rPh sb="2" eb="4">
      <t>ソウゴウ</t>
    </rPh>
    <rPh sb="4" eb="7">
      <t>シンコウキョク</t>
    </rPh>
    <phoneticPr fontId="4"/>
  </si>
  <si>
    <t>釧路総合振興局計</t>
    <rPh sb="2" eb="4">
      <t>ソウゴウ</t>
    </rPh>
    <rPh sb="4" eb="7">
      <t>シンコウキョク</t>
    </rPh>
    <phoneticPr fontId="4"/>
  </si>
  <si>
    <t>根室振興局計</t>
    <rPh sb="2" eb="5">
      <t>シンコウキョク</t>
    </rPh>
    <phoneticPr fontId="4"/>
  </si>
  <si>
    <t>宿泊客数</t>
    <rPh sb="0" eb="2">
      <t>シュクハク</t>
    </rPh>
    <rPh sb="2" eb="4">
      <t>キャクスウ</t>
    </rPh>
    <phoneticPr fontId="4"/>
  </si>
  <si>
    <t>札幌市</t>
    <phoneticPr fontId="4"/>
  </si>
  <si>
    <t>計</t>
    <rPh sb="0" eb="1">
      <t>ケイ</t>
    </rPh>
    <phoneticPr fontId="4"/>
  </si>
  <si>
    <t>振興局</t>
    <rPh sb="0" eb="3">
      <t>シンコウキョク</t>
    </rPh>
    <phoneticPr fontId="4"/>
  </si>
  <si>
    <t>合計</t>
    <phoneticPr fontId="4"/>
  </si>
  <si>
    <t>道　央</t>
    <phoneticPr fontId="4"/>
  </si>
  <si>
    <t>空　知</t>
    <rPh sb="0" eb="1">
      <t>ソラ</t>
    </rPh>
    <rPh sb="2" eb="3">
      <t>チ</t>
    </rPh>
    <phoneticPr fontId="4"/>
  </si>
  <si>
    <t>後　志</t>
    <phoneticPr fontId="4"/>
  </si>
  <si>
    <t>胆　振</t>
    <rPh sb="0" eb="1">
      <t>キモ</t>
    </rPh>
    <rPh sb="2" eb="3">
      <t>オサム</t>
    </rPh>
    <phoneticPr fontId="4"/>
  </si>
  <si>
    <t>道　南</t>
    <rPh sb="0" eb="1">
      <t>ミチ</t>
    </rPh>
    <rPh sb="2" eb="3">
      <t>ミナミ</t>
    </rPh>
    <phoneticPr fontId="4"/>
  </si>
  <si>
    <t>渡　島</t>
    <rPh sb="0" eb="1">
      <t>ワタリ</t>
    </rPh>
    <rPh sb="2" eb="3">
      <t>シマ</t>
    </rPh>
    <phoneticPr fontId="4"/>
  </si>
  <si>
    <t>道　北</t>
    <rPh sb="0" eb="1">
      <t>ミチ</t>
    </rPh>
    <rPh sb="2" eb="3">
      <t>キタ</t>
    </rPh>
    <phoneticPr fontId="4"/>
  </si>
  <si>
    <t>上　川</t>
    <rPh sb="0" eb="1">
      <t>ウエ</t>
    </rPh>
    <rPh sb="2" eb="3">
      <t>カワ</t>
    </rPh>
    <phoneticPr fontId="4"/>
  </si>
  <si>
    <t>留　萌</t>
    <rPh sb="0" eb="1">
      <t>トメ</t>
    </rPh>
    <rPh sb="2" eb="3">
      <t>モエ</t>
    </rPh>
    <phoneticPr fontId="4"/>
  </si>
  <si>
    <t>宗　谷</t>
    <rPh sb="0" eb="1">
      <t>シュウ</t>
    </rPh>
    <rPh sb="2" eb="3">
      <t>タニ</t>
    </rPh>
    <phoneticPr fontId="4"/>
  </si>
  <si>
    <t>十　勝</t>
    <rPh sb="0" eb="1">
      <t>ジュウ</t>
    </rPh>
    <rPh sb="2" eb="3">
      <t>カツ</t>
    </rPh>
    <phoneticPr fontId="4"/>
  </si>
  <si>
    <t>釧路・根室</t>
    <rPh sb="0" eb="2">
      <t>クシロ</t>
    </rPh>
    <rPh sb="3" eb="5">
      <t>ネムロ</t>
    </rPh>
    <phoneticPr fontId="4"/>
  </si>
  <si>
    <t>釧路</t>
    <rPh sb="0" eb="2">
      <t>クシロ</t>
    </rPh>
    <phoneticPr fontId="4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</si>
  <si>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4"/>
  </si>
  <si>
    <t>アメリカ</t>
  </si>
  <si>
    <t>オーストラリア</t>
  </si>
  <si>
    <t>中国</t>
    <rPh sb="0" eb="2">
      <t>チュウゴク</t>
    </rPh>
    <phoneticPr fontId="4"/>
  </si>
  <si>
    <t>韓国</t>
    <rPh sb="0" eb="2">
      <t>カンコク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</si>
  <si>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</si>
  <si>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</si>
  <si>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4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</si>
  <si>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4"/>
  </si>
  <si>
    <t xml:space="preserve"> </t>
    <phoneticPr fontId="4"/>
  </si>
  <si>
    <t>インドネシア</t>
    <phoneticPr fontId="4"/>
  </si>
  <si>
    <t>中札内村</t>
    <rPh sb="0" eb="3">
      <t>ナカサツナイ</t>
    </rPh>
    <rPh sb="3" eb="4">
      <t>ムラ</t>
    </rPh>
    <phoneticPr fontId="4"/>
  </si>
  <si>
    <t>26頁</t>
    <rPh sb="2" eb="3">
      <t>ページ</t>
    </rPh>
    <phoneticPr fontId="4"/>
  </si>
  <si>
    <t>４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3">
      <t>ガイコク</t>
    </rPh>
    <rPh sb="13" eb="14">
      <t>ジン</t>
    </rPh>
    <rPh sb="14" eb="17">
      <t>シュクハクシャ</t>
    </rPh>
    <rPh sb="17" eb="18">
      <t>カズ</t>
    </rPh>
    <rPh sb="19" eb="20">
      <t>ノ</t>
    </rPh>
    <rPh sb="21" eb="23">
      <t>ニンズウ</t>
    </rPh>
    <phoneticPr fontId="4"/>
  </si>
  <si>
    <t>25頁</t>
    <rPh sb="2" eb="3">
      <t>ページ</t>
    </rPh>
    <phoneticPr fontId="4"/>
  </si>
  <si>
    <t>３　圏域別・国別訪日外国人宿泊者数（延べ人数）</t>
    <rPh sb="2" eb="4">
      <t>ケンイキ</t>
    </rPh>
    <rPh sb="4" eb="5">
      <t>ベツ</t>
    </rPh>
    <rPh sb="10" eb="12">
      <t>ガイコク</t>
    </rPh>
    <rPh sb="12" eb="13">
      <t>ジン</t>
    </rPh>
    <rPh sb="13" eb="16">
      <t>シュクハクシャ</t>
    </rPh>
    <rPh sb="16" eb="17">
      <t>カズ</t>
    </rPh>
    <rPh sb="18" eb="19">
      <t>ノ</t>
    </rPh>
    <rPh sb="20" eb="22">
      <t>ニンズウ</t>
    </rPh>
    <phoneticPr fontId="4"/>
  </si>
  <si>
    <t>２　市町村別・月別観光入込客数（延べ人数）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rPh sb="16" eb="17">
      <t>ノ</t>
    </rPh>
    <rPh sb="18" eb="20">
      <t>ニンズウ</t>
    </rPh>
    <phoneticPr fontId="4"/>
  </si>
  <si>
    <t>１　圏域別・月別観光入込客数（延べ人数）</t>
    <rPh sb="2" eb="4">
      <t>ケンイキ</t>
    </rPh>
    <rPh sb="4" eb="5">
      <t>ベツ</t>
    </rPh>
    <rPh sb="6" eb="8">
      <t>ツキベツ</t>
    </rPh>
    <rPh sb="8" eb="10">
      <t>カンコウ</t>
    </rPh>
    <rPh sb="10" eb="12">
      <t>イリコミ</t>
    </rPh>
    <rPh sb="12" eb="13">
      <t>キャク</t>
    </rPh>
    <rPh sb="13" eb="14">
      <t>カズ</t>
    </rPh>
    <rPh sb="15" eb="16">
      <t>ノ</t>
    </rPh>
    <rPh sb="17" eb="19">
      <t>ニンズウ</t>
    </rPh>
    <phoneticPr fontId="4"/>
  </si>
  <si>
    <t>北海道観光入込客数調査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phoneticPr fontId="4"/>
  </si>
  <si>
    <t>合計</t>
    <phoneticPr fontId="4"/>
  </si>
  <si>
    <t>合計</t>
    <phoneticPr fontId="4"/>
  </si>
  <si>
    <t>道　央</t>
    <phoneticPr fontId="4"/>
  </si>
  <si>
    <t>むかわ町</t>
    <phoneticPr fontId="4"/>
  </si>
  <si>
    <t>道　南</t>
    <phoneticPr fontId="4"/>
  </si>
  <si>
    <t>せたな町</t>
    <phoneticPr fontId="4"/>
  </si>
  <si>
    <t>オホーツク</t>
    <phoneticPr fontId="4"/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</si>
  <si>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2">
      <t>ゼンネン</t>
    </rPh>
    <rPh sb="22" eb="23">
      <t>ヒ</t>
    </rPh>
    <phoneticPr fontId="4"/>
  </si>
  <si>
    <t>圏　　　域</t>
    <phoneticPr fontId="4"/>
  </si>
  <si>
    <t>インドネシア</t>
  </si>
  <si>
    <t>フィリピン</t>
  </si>
  <si>
    <t>ベトナム</t>
  </si>
  <si>
    <t>北海道計</t>
    <rPh sb="0" eb="3">
      <t>ホッカイドウ</t>
    </rPh>
    <rPh sb="3" eb="4">
      <t>ケイ</t>
    </rPh>
    <phoneticPr fontId="4"/>
  </si>
  <si>
    <t>対前年比</t>
    <rPh sb="0" eb="1">
      <t>タイ</t>
    </rPh>
    <rPh sb="1" eb="3">
      <t>ゼンネン</t>
    </rPh>
    <rPh sb="3" eb="4">
      <t>ヒ</t>
    </rPh>
    <phoneticPr fontId="4"/>
  </si>
  <si>
    <t>オホーツク圏域計</t>
    <phoneticPr fontId="4"/>
  </si>
  <si>
    <t>十勝圏域計</t>
    <rPh sb="0" eb="2">
      <t>トカチ</t>
    </rPh>
    <phoneticPr fontId="4"/>
  </si>
  <si>
    <t>対前年比</t>
    <rPh sb="0" eb="1">
      <t>タイ</t>
    </rPh>
    <rPh sb="1" eb="2">
      <t>マエ</t>
    </rPh>
    <rPh sb="2" eb="3">
      <t>ドシ</t>
    </rPh>
    <rPh sb="3" eb="4">
      <t>ヒ</t>
    </rPh>
    <phoneticPr fontId="4"/>
  </si>
  <si>
    <t>北海道経済部観光局観光振興課　　</t>
    <rPh sb="0" eb="3">
      <t>ホッカイドウ</t>
    </rPh>
    <rPh sb="3" eb="6">
      <t>ケイザイブ</t>
    </rPh>
    <rPh sb="6" eb="8">
      <t>カンコウ</t>
    </rPh>
    <rPh sb="8" eb="9">
      <t>キョク</t>
    </rPh>
    <rPh sb="9" eb="11">
      <t>カンコウ</t>
    </rPh>
    <rPh sb="11" eb="13">
      <t>シンコウ</t>
    </rPh>
    <phoneticPr fontId="4"/>
  </si>
  <si>
    <t>－</t>
    <phoneticPr fontId="4"/>
  </si>
  <si>
    <t>令和４年度（２０２２年度）上期</t>
    <rPh sb="0" eb="2">
      <t>レイワ</t>
    </rPh>
    <rPh sb="3" eb="5">
      <t>ネンド</t>
    </rPh>
    <rPh sb="4" eb="5">
      <t>ド</t>
    </rPh>
    <rPh sb="10" eb="12">
      <t>ネンド</t>
    </rPh>
    <rPh sb="13" eb="15">
      <t>カミキ</t>
    </rPh>
    <phoneticPr fontId="4"/>
  </si>
  <si>
    <t>１　令和４年度（２０２２年度）上期　圏域別・月別観光入込客数（延べ人数）</t>
    <rPh sb="2" eb="4">
      <t>レイワ</t>
    </rPh>
    <rPh sb="5" eb="7">
      <t>ネンド</t>
    </rPh>
    <rPh sb="12" eb="14">
      <t>ネンド</t>
    </rPh>
    <rPh sb="15" eb="17">
      <t>カミキ</t>
    </rPh>
    <phoneticPr fontId="4"/>
  </si>
  <si>
    <t>１　令和４年度（２０２２年度）上期　市町村別・月別観光入込客数</t>
    <rPh sb="2" eb="4">
      <t>レイワ</t>
    </rPh>
    <rPh sb="5" eb="7">
      <t>ネンド</t>
    </rPh>
    <rPh sb="6" eb="7">
      <t>ガンネン</t>
    </rPh>
    <rPh sb="12" eb="14">
      <t>ネンド</t>
    </rPh>
    <rPh sb="15" eb="17">
      <t>カミキ</t>
    </rPh>
    <rPh sb="19" eb="21">
      <t>カミキ</t>
    </rPh>
    <rPh sb="22" eb="26">
      <t>シチョウソンベツ</t>
    </rPh>
    <rPh sb="27" eb="29">
      <t>ツキベツ</t>
    </rPh>
    <rPh sb="29" eb="31">
      <t>カンコウ</t>
    </rPh>
    <phoneticPr fontId="4"/>
  </si>
  <si>
    <t>R3年度上期</t>
    <rPh sb="2" eb="4">
      <t>ネンド</t>
    </rPh>
    <rPh sb="4" eb="6">
      <t>カミキ</t>
    </rPh>
    <phoneticPr fontId="3"/>
  </si>
  <si>
    <t>R３年度上期</t>
    <rPh sb="2" eb="4">
      <t>ネンド</t>
    </rPh>
    <rPh sb="4" eb="6">
      <t>カミキ</t>
    </rPh>
    <phoneticPr fontId="4"/>
  </si>
  <si>
    <t>３　令和４年度（２０２２年度）上期　圏域別・国別訪日外国人宿泊者数（延べ人数）</t>
    <rPh sb="2" eb="4">
      <t>レイワ</t>
    </rPh>
    <rPh sb="12" eb="14">
      <t>ネンド</t>
    </rPh>
    <rPh sb="15" eb="17">
      <t>カミキ</t>
    </rPh>
    <rPh sb="18" eb="20">
      <t>ケンイキ</t>
    </rPh>
    <rPh sb="20" eb="21">
      <t>ベツ</t>
    </rPh>
    <phoneticPr fontId="4"/>
  </si>
  <si>
    <t>４　令和４年度（２０２２年度）上期　市町村別・国別訪日外国人宿泊者数</t>
    <rPh sb="2" eb="4">
      <t>レイワ</t>
    </rPh>
    <rPh sb="5" eb="7">
      <t>ネンド</t>
    </rPh>
    <rPh sb="12" eb="14">
      <t>ネンド</t>
    </rPh>
    <rPh sb="15" eb="17">
      <t>カミキ</t>
    </rPh>
    <rPh sb="18" eb="21">
      <t>シチョウソン</t>
    </rPh>
    <rPh sb="21" eb="22">
      <t>ベツ</t>
    </rPh>
    <rPh sb="23" eb="25">
      <t>クニベツ</t>
    </rPh>
    <rPh sb="25" eb="27">
      <t>ホウニチ</t>
    </rPh>
    <rPh sb="27" eb="29">
      <t>ガイコク</t>
    </rPh>
    <rPh sb="29" eb="30">
      <t>ジン</t>
    </rPh>
    <rPh sb="30" eb="33">
      <t>シュクハクシャ</t>
    </rPh>
    <rPh sb="33" eb="34">
      <t>カズ</t>
    </rPh>
    <phoneticPr fontId="4"/>
  </si>
  <si>
    <t>－</t>
  </si>
  <si>
    <t>－</t>
    <phoneticPr fontId="4"/>
  </si>
  <si>
    <t>令和５年（２０２３年）３月　　</t>
    <rPh sb="0" eb="2">
      <t>レイワ</t>
    </rPh>
    <rPh sb="3" eb="4">
      <t>ネン</t>
    </rPh>
    <rPh sb="9" eb="10">
      <t>ネン</t>
    </rPh>
    <rPh sb="12" eb="1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</si>
</sst>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);[Red]\(#,##0.0\)"/>
    <numFmt numFmtId="183" formatCode="#,##0;&quot;▲&quot;#,##0;&quot;- &quot;"/>
    <numFmt numFmtId="184" formatCode="#,##0;&quot;▲&quot;#,##0;&quot;&quot;"/>
    <numFmt numFmtId="185" formatCode="&quot;＋&quot;#,##0.0;&quot;▲&quot;#,##0.0;&quot;&quot;"/>
    <numFmt numFmtId="186" formatCode="#,##0;&quot;▲&quot;#,##0;&quot;－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74">
    <xf numFmtId="0" fontId="0" fillId="0" borderId="0" xfId="0"/>
    <xf numFmtId="177" fontId="10" fillId="0" borderId="7" xfId="2" applyNumberFormat="1" applyFont="1" applyFill="1" applyBorder="1" applyAlignment="1">
      <alignment vertical="center"/>
    </xf>
    <xf numFmtId="177" fontId="10" fillId="0" borderId="10" xfId="2" applyNumberFormat="1" applyFont="1" applyFill="1" applyBorder="1" applyAlignment="1">
      <alignment horizontal="right" vertical="center"/>
    </xf>
    <xf numFmtId="177" fontId="10" fillId="0" borderId="11" xfId="2" applyNumberFormat="1" applyFont="1" applyFill="1" applyBorder="1" applyAlignment="1">
      <alignment vertical="center"/>
    </xf>
    <xf numFmtId="177" fontId="10" fillId="0" borderId="12" xfId="2" applyNumberFormat="1" applyFont="1" applyFill="1" applyBorder="1" applyAlignment="1">
      <alignment horizontal="right" vertical="center"/>
    </xf>
    <xf numFmtId="181" fontId="10" fillId="0" borderId="11" xfId="2" applyNumberFormat="1" applyFont="1" applyFill="1" applyBorder="1" applyAlignment="1">
      <alignment vertical="center"/>
    </xf>
    <xf numFmtId="177" fontId="10" fillId="0" borderId="6" xfId="2" applyNumberFormat="1" applyFont="1" applyFill="1" applyBorder="1" applyAlignment="1">
      <alignment vertical="center"/>
    </xf>
    <xf numFmtId="177" fontId="10" fillId="0" borderId="13" xfId="2" applyNumberFormat="1" applyFont="1" applyFill="1" applyBorder="1" applyAlignment="1">
      <alignment horizontal="right" vertical="center"/>
    </xf>
    <xf numFmtId="181" fontId="10" fillId="0" borderId="32" xfId="2" applyNumberFormat="1" applyFont="1" applyFill="1" applyBorder="1" applyAlignment="1">
      <alignment vertical="center"/>
    </xf>
    <xf numFmtId="181" fontId="10" fillId="0" borderId="7" xfId="2" applyNumberFormat="1" applyFont="1" applyFill="1" applyBorder="1" applyAlignment="1">
      <alignment vertical="center"/>
    </xf>
    <xf numFmtId="0" fontId="2" fillId="0" borderId="0" xfId="3" applyAlignment="1">
      <alignment vertical="center"/>
    </xf>
    <xf numFmtId="0" fontId="6" fillId="0" borderId="0" xfId="3" applyFont="1" applyAlignment="1">
      <alignment horizontal="left" vertical="center"/>
    </xf>
    <xf numFmtId="0" fontId="2" fillId="0" borderId="0" xfId="3" applyAlignment="1">
      <alignment horizontal="right" vertical="center"/>
    </xf>
    <xf numFmtId="0" fontId="2" fillId="0" borderId="0" xfId="3" applyAlignment="1">
      <alignment horizontal="center" shrinkToFit="1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2" fillId="0" borderId="0" xfId="3" applyAlignment="1">
      <alignment vertical="center" shrinkToFit="1"/>
    </xf>
    <xf numFmtId="0" fontId="2" fillId="0" borderId="0" xfId="3" applyAlignment="1">
      <alignment horizontal="center" vertical="center" shrinkToFit="1"/>
    </xf>
    <xf numFmtId="0" fontId="3" fillId="0" borderId="0" xfId="2" applyFont="1" applyBorder="1"/>
    <xf numFmtId="0" fontId="2" fillId="0" borderId="0" xfId="2" applyBorder="1"/>
    <xf numFmtId="0" fontId="2" fillId="0" borderId="0" xfId="4">
      <alignment vertical="center"/>
    </xf>
    <xf numFmtId="0" fontId="2" fillId="0" borderId="0" xfId="2"/>
    <xf numFmtId="0" fontId="2" fillId="0" borderId="0" xfId="2" applyBorder="1" applyAlignment="1">
      <alignment horizontal="right" vertical="top"/>
    </xf>
    <xf numFmtId="0" fontId="6" fillId="0" borderId="26" xfId="2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8" xfId="6" applyBorder="1" applyAlignment="1">
      <alignment horizontal="center" vertical="center"/>
    </xf>
    <xf numFmtId="0" fontId="2" fillId="0" borderId="8" xfId="6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center" vertical="center"/>
    </xf>
    <xf numFmtId="180" fontId="10" fillId="0" borderId="9" xfId="2" applyNumberFormat="1" applyFont="1" applyFill="1" applyBorder="1" applyAlignment="1">
      <alignment horizontal="center" vertical="center"/>
    </xf>
    <xf numFmtId="0" fontId="2" fillId="0" borderId="0" xfId="4" applyAlignment="1">
      <alignment horizontal="center" shrinkToFit="1"/>
    </xf>
    <xf numFmtId="0" fontId="2" fillId="0" borderId="7" xfId="2" applyBorder="1"/>
    <xf numFmtId="177" fontId="2" fillId="0" borderId="7" xfId="2" applyNumberFormat="1" applyBorder="1"/>
    <xf numFmtId="177" fontId="2" fillId="0" borderId="7" xfId="2" applyNumberFormat="1" applyBorder="1" applyAlignment="1">
      <alignment horizontal="center" vertical="center" shrinkToFit="1"/>
    </xf>
    <xf numFmtId="177" fontId="2" fillId="0" borderId="7" xfId="2" applyNumberFormat="1" applyBorder="1" applyAlignment="1">
      <alignment shrinkToFit="1"/>
    </xf>
    <xf numFmtId="177" fontId="2" fillId="0" borderId="10" xfId="2" applyNumberFormat="1" applyBorder="1"/>
    <xf numFmtId="0" fontId="2" fillId="0" borderId="11" xfId="2" applyBorder="1" applyAlignment="1">
      <alignment horizontal="center"/>
    </xf>
    <xf numFmtId="177" fontId="2" fillId="0" borderId="11" xfId="2" applyNumberFormat="1" applyBorder="1"/>
    <xf numFmtId="177" fontId="2" fillId="0" borderId="12" xfId="2" applyNumberFormat="1" applyBorder="1"/>
    <xf numFmtId="0" fontId="2" fillId="0" borderId="6" xfId="2" applyBorder="1"/>
    <xf numFmtId="177" fontId="2" fillId="0" borderId="6" xfId="2" applyNumberFormat="1" applyBorder="1"/>
    <xf numFmtId="177" fontId="2" fillId="0" borderId="13" xfId="2" applyNumberFormat="1" applyBorder="1"/>
    <xf numFmtId="0" fontId="11" fillId="0" borderId="0" xfId="2" applyFont="1" applyFill="1" applyAlignment="1">
      <alignment horizontal="left"/>
    </xf>
    <xf numFmtId="0" fontId="10" fillId="0" borderId="0" xfId="2" applyFont="1" applyFill="1"/>
    <xf numFmtId="180" fontId="10" fillId="0" borderId="0" xfId="2" applyNumberFormat="1" applyFont="1" applyFill="1"/>
    <xf numFmtId="0" fontId="10" fillId="0" borderId="0" xfId="6" applyFont="1" applyFill="1"/>
    <xf numFmtId="0" fontId="10" fillId="0" borderId="0" xfId="2" applyFont="1" applyFill="1" applyAlignment="1">
      <alignment horizontal="center"/>
    </xf>
    <xf numFmtId="180" fontId="10" fillId="0" borderId="0" xfId="2" applyNumberFormat="1" applyFont="1" applyFill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 shrinkToFit="1"/>
    </xf>
    <xf numFmtId="180" fontId="10" fillId="0" borderId="9" xfId="2" applyNumberFormat="1" applyFont="1" applyFill="1" applyBorder="1" applyAlignment="1">
      <alignment horizontal="center"/>
    </xf>
    <xf numFmtId="0" fontId="10" fillId="0" borderId="15" xfId="2" applyFont="1" applyFill="1" applyBorder="1"/>
    <xf numFmtId="177" fontId="10" fillId="0" borderId="7" xfId="2" applyNumberFormat="1" applyFont="1" applyFill="1" applyBorder="1"/>
    <xf numFmtId="184" fontId="10" fillId="0" borderId="7" xfId="2" applyNumberFormat="1" applyFont="1" applyFill="1" applyBorder="1"/>
    <xf numFmtId="184" fontId="10" fillId="0" borderId="7" xfId="2" applyNumberFormat="1" applyFont="1" applyFill="1" applyBorder="1" applyAlignment="1">
      <alignment horizontal="center" vertical="center" shrinkToFit="1"/>
    </xf>
    <xf numFmtId="184" fontId="10" fillId="0" borderId="7" xfId="2" applyNumberFormat="1" applyFont="1" applyFill="1" applyBorder="1" applyAlignment="1">
      <alignment shrinkToFit="1"/>
    </xf>
    <xf numFmtId="0" fontId="10" fillId="0" borderId="16" xfId="2" applyFont="1" applyFill="1" applyBorder="1" applyAlignment="1">
      <alignment horizontal="center"/>
    </xf>
    <xf numFmtId="177" fontId="10" fillId="0" borderId="11" xfId="2" applyNumberFormat="1" applyFont="1" applyFill="1" applyBorder="1"/>
    <xf numFmtId="184" fontId="10" fillId="0" borderId="11" xfId="2" applyNumberFormat="1" applyFont="1" applyFill="1" applyBorder="1"/>
    <xf numFmtId="0" fontId="10" fillId="0" borderId="14" xfId="2" applyFont="1" applyFill="1" applyBorder="1"/>
    <xf numFmtId="177" fontId="10" fillId="0" borderId="6" xfId="2" applyNumberFormat="1" applyFont="1" applyFill="1" applyBorder="1"/>
    <xf numFmtId="184" fontId="10" fillId="0" borderId="6" xfId="2" applyNumberFormat="1" applyFont="1" applyFill="1" applyBorder="1"/>
    <xf numFmtId="185" fontId="10" fillId="0" borderId="7" xfId="2" applyNumberFormat="1" applyFont="1" applyFill="1" applyBorder="1"/>
    <xf numFmtId="185" fontId="10" fillId="0" borderId="11" xfId="2" applyNumberFormat="1" applyFont="1" applyFill="1" applyBorder="1"/>
    <xf numFmtId="185" fontId="10" fillId="0" borderId="6" xfId="2" applyNumberFormat="1" applyFont="1" applyFill="1" applyBorder="1"/>
    <xf numFmtId="0" fontId="10" fillId="0" borderId="17" xfId="2" applyFont="1" applyFill="1" applyBorder="1" applyAlignment="1">
      <alignment horizontal="center"/>
    </xf>
    <xf numFmtId="185" fontId="10" fillId="0" borderId="7" xfId="2" applyNumberFormat="1" applyFont="1" applyFill="1" applyBorder="1" applyAlignment="1">
      <alignment vertical="center"/>
    </xf>
    <xf numFmtId="185" fontId="10" fillId="0" borderId="11" xfId="2" applyNumberFormat="1" applyFont="1" applyFill="1" applyBorder="1" applyAlignment="1">
      <alignment vertical="center"/>
    </xf>
    <xf numFmtId="185" fontId="10" fillId="0" borderId="6" xfId="2" applyNumberFormat="1" applyFont="1" applyFill="1" applyBorder="1" applyAlignment="1">
      <alignment vertical="center"/>
    </xf>
    <xf numFmtId="185" fontId="10" fillId="0" borderId="8" xfId="2" applyNumberFormat="1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185" fontId="10" fillId="0" borderId="0" xfId="2" applyNumberFormat="1" applyFont="1" applyFill="1"/>
    <xf numFmtId="0" fontId="10" fillId="0" borderId="2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10" fillId="0" borderId="46" xfId="2" applyFont="1" applyFill="1" applyBorder="1" applyAlignment="1">
      <alignment horizontal="center"/>
    </xf>
    <xf numFmtId="181" fontId="10" fillId="0" borderId="6" xfId="2" applyNumberFormat="1" applyFont="1" applyFill="1" applyBorder="1" applyAlignment="1">
      <alignment vertical="center"/>
    </xf>
    <xf numFmtId="0" fontId="10" fillId="0" borderId="45" xfId="2" applyFont="1" applyFill="1" applyBorder="1"/>
    <xf numFmtId="177" fontId="10" fillId="0" borderId="24" xfId="2" applyNumberFormat="1" applyFont="1" applyFill="1" applyBorder="1" applyAlignment="1">
      <alignment vertical="center"/>
    </xf>
    <xf numFmtId="0" fontId="3" fillId="0" borderId="0" xfId="2" applyFont="1"/>
    <xf numFmtId="178" fontId="0" fillId="0" borderId="0" xfId="8" applyNumberFormat="1" applyFont="1" applyFill="1" applyAlignment="1">
      <alignment horizontal="right" vertical="center"/>
    </xf>
    <xf numFmtId="0" fontId="2" fillId="0" borderId="57" xfId="2" applyFill="1" applyBorder="1" applyAlignment="1">
      <alignment horizontal="center" vertical="center" shrinkToFit="1"/>
    </xf>
    <xf numFmtId="0" fontId="2" fillId="0" borderId="35" xfId="2" applyFill="1" applyBorder="1" applyAlignment="1">
      <alignment horizontal="center" vertical="center"/>
    </xf>
    <xf numFmtId="0" fontId="2" fillId="0" borderId="57" xfId="2" applyFill="1" applyBorder="1" applyAlignment="1">
      <alignment horizontal="center" shrinkToFit="1"/>
    </xf>
    <xf numFmtId="0" fontId="8" fillId="0" borderId="6" xfId="2" applyFont="1" applyFill="1" applyBorder="1" applyAlignment="1">
      <alignment horizontal="center" vertical="center"/>
    </xf>
    <xf numFmtId="0" fontId="2" fillId="0" borderId="6" xfId="2" applyFill="1" applyBorder="1" applyAlignment="1">
      <alignment horizontal="center" vertical="center" shrinkToFit="1"/>
    </xf>
    <xf numFmtId="0" fontId="2" fillId="0" borderId="7" xfId="2" applyBorder="1" applyAlignment="1">
      <alignment horizontal="center"/>
    </xf>
    <xf numFmtId="178" fontId="2" fillId="0" borderId="7" xfId="2" applyNumberFormat="1" applyBorder="1"/>
    <xf numFmtId="178" fontId="2" fillId="0" borderId="10" xfId="2" applyNumberFormat="1" applyBorder="1"/>
    <xf numFmtId="178" fontId="2" fillId="0" borderId="11" xfId="2" applyNumberFormat="1" applyBorder="1"/>
    <xf numFmtId="178" fontId="2" fillId="0" borderId="12" xfId="2" applyNumberFormat="1" applyBorder="1"/>
    <xf numFmtId="0" fontId="2" fillId="0" borderId="20" xfId="2" applyBorder="1"/>
    <xf numFmtId="183" fontId="2" fillId="0" borderId="11" xfId="2" applyNumberFormat="1" applyBorder="1"/>
    <xf numFmtId="180" fontId="2" fillId="0" borderId="11" xfId="7" applyNumberFormat="1" applyBorder="1" applyAlignment="1">
      <alignment horizontal="right"/>
    </xf>
    <xf numFmtId="180" fontId="2" fillId="0" borderId="12" xfId="7" applyNumberFormat="1" applyBorder="1" applyAlignment="1">
      <alignment horizontal="right"/>
    </xf>
    <xf numFmtId="0" fontId="2" fillId="0" borderId="19" xfId="2" applyBorder="1"/>
    <xf numFmtId="0" fontId="2" fillId="0" borderId="6" xfId="2" applyBorder="1" applyAlignment="1">
      <alignment horizontal="center"/>
    </xf>
    <xf numFmtId="180" fontId="2" fillId="0" borderId="6" xfId="7" applyNumberFormat="1" applyBorder="1" applyAlignment="1">
      <alignment horizontal="right"/>
    </xf>
    <xf numFmtId="180" fontId="2" fillId="0" borderId="13" xfId="7" applyNumberFormat="1" applyBorder="1" applyAlignment="1">
      <alignment horizontal="right"/>
    </xf>
    <xf numFmtId="0" fontId="2" fillId="0" borderId="21" xfId="2" applyBorder="1"/>
    <xf numFmtId="0" fontId="2" fillId="0" borderId="0" xfId="2" applyAlignment="1">
      <alignment horizontal="center" shrinkToFit="1"/>
    </xf>
    <xf numFmtId="178" fontId="3" fillId="0" borderId="0" xfId="8" applyNumberFormat="1" applyFont="1" applyFill="1" applyAlignment="1">
      <alignment horizontal="left" vertical="center"/>
    </xf>
    <xf numFmtId="178" fontId="2" fillId="0" borderId="0" xfId="8" applyNumberFormat="1" applyFill="1" applyAlignment="1">
      <alignment vertical="center"/>
    </xf>
    <xf numFmtId="180" fontId="2" fillId="0" borderId="0" xfId="8" applyNumberFormat="1" applyFill="1" applyAlignment="1">
      <alignment vertical="center"/>
    </xf>
    <xf numFmtId="178" fontId="2" fillId="0" borderId="27" xfId="8" applyNumberFormat="1" applyFill="1" applyBorder="1" applyAlignment="1">
      <alignment horizontal="center" vertical="center"/>
    </xf>
    <xf numFmtId="178" fontId="2" fillId="0" borderId="44" xfId="8" applyNumberFormat="1" applyFill="1" applyBorder="1" applyAlignment="1">
      <alignment horizontal="center" vertical="center" shrinkToFit="1"/>
    </xf>
    <xf numFmtId="184" fontId="2" fillId="0" borderId="8" xfId="8" applyNumberFormat="1" applyFill="1" applyBorder="1" applyAlignment="1">
      <alignment horizontal="center" vertical="center" shrinkToFit="1"/>
    </xf>
    <xf numFmtId="184" fontId="0" fillId="0" borderId="8" xfId="8" applyNumberFormat="1" applyFont="1" applyFill="1" applyBorder="1" applyAlignment="1">
      <alignment horizontal="center" vertical="center" shrinkToFit="1"/>
    </xf>
    <xf numFmtId="184" fontId="2" fillId="0" borderId="8" xfId="8" applyNumberFormat="1" applyFill="1" applyBorder="1" applyAlignment="1">
      <alignment horizontal="center" shrinkToFit="1"/>
    </xf>
    <xf numFmtId="184" fontId="2" fillId="0" borderId="28" xfId="8" applyNumberFormat="1" applyFill="1" applyBorder="1" applyAlignment="1">
      <alignment horizontal="center" vertical="center" shrinkToFit="1"/>
    </xf>
    <xf numFmtId="180" fontId="0" fillId="0" borderId="9" xfId="8" applyNumberFormat="1" applyFont="1" applyFill="1" applyBorder="1" applyAlignment="1">
      <alignment horizontal="center" vertical="center" shrinkToFit="1"/>
    </xf>
    <xf numFmtId="178" fontId="2" fillId="0" borderId="0" xfId="8" applyNumberFormat="1" applyFill="1" applyAlignment="1">
      <alignment horizontal="center" vertical="center"/>
    </xf>
    <xf numFmtId="178" fontId="2" fillId="0" borderId="15" xfId="8" applyNumberFormat="1" applyFill="1" applyBorder="1" applyAlignment="1">
      <alignment horizontal="center" vertical="center"/>
    </xf>
    <xf numFmtId="184" fontId="2" fillId="0" borderId="7" xfId="8" applyNumberFormat="1" applyFill="1" applyBorder="1" applyAlignment="1">
      <alignment vertical="center"/>
    </xf>
    <xf numFmtId="179" fontId="2" fillId="0" borderId="10" xfId="8" applyNumberFormat="1" applyFill="1" applyBorder="1" applyAlignment="1">
      <alignment vertical="center"/>
    </xf>
    <xf numFmtId="178" fontId="2" fillId="0" borderId="14" xfId="8" applyNumberFormat="1" applyFill="1" applyBorder="1" applyAlignment="1">
      <alignment horizontal="center" vertical="center"/>
    </xf>
    <xf numFmtId="184" fontId="2" fillId="0" borderId="6" xfId="8" applyNumberFormat="1" applyFill="1" applyBorder="1" applyAlignment="1">
      <alignment vertical="center"/>
    </xf>
    <xf numFmtId="179" fontId="2" fillId="0" borderId="13" xfId="8" applyNumberFormat="1" applyFill="1" applyBorder="1" applyAlignment="1">
      <alignment horizontal="right" vertical="center"/>
    </xf>
    <xf numFmtId="179" fontId="2" fillId="0" borderId="10" xfId="8" applyNumberFormat="1" applyFill="1" applyBorder="1" applyAlignment="1">
      <alignment horizontal="right" vertical="center"/>
    </xf>
    <xf numFmtId="178" fontId="2" fillId="0" borderId="31" xfId="8" applyNumberFormat="1" applyFill="1" applyBorder="1" applyAlignment="1">
      <alignment horizontal="center" vertical="center"/>
    </xf>
    <xf numFmtId="184" fontId="2" fillId="0" borderId="22" xfId="8" applyNumberFormat="1" applyFill="1" applyBorder="1" applyAlignment="1">
      <alignment vertical="center"/>
    </xf>
    <xf numFmtId="186" fontId="2" fillId="0" borderId="39" xfId="8" applyNumberFormat="1" applyFill="1" applyBorder="1" applyAlignment="1">
      <alignment vertical="center"/>
    </xf>
    <xf numFmtId="186" fontId="2" fillId="0" borderId="22" xfId="8" applyNumberFormat="1" applyFill="1" applyBorder="1" applyAlignment="1">
      <alignment horizontal="right" vertical="center"/>
    </xf>
    <xf numFmtId="179" fontId="2" fillId="0" borderId="23" xfId="8" applyNumberFormat="1" applyFill="1" applyBorder="1" applyAlignment="1">
      <alignment horizontal="right" vertical="center"/>
    </xf>
    <xf numFmtId="178" fontId="2" fillId="0" borderId="32" xfId="8" applyNumberFormat="1" applyFill="1" applyBorder="1" applyAlignment="1">
      <alignment horizontal="center" vertical="center"/>
    </xf>
    <xf numFmtId="184" fontId="2" fillId="0" borderId="11" xfId="8" applyNumberFormat="1" applyFill="1" applyBorder="1" applyAlignment="1">
      <alignment vertical="center"/>
    </xf>
    <xf numFmtId="186" fontId="2" fillId="0" borderId="40" xfId="8" applyNumberFormat="1" applyFill="1" applyBorder="1" applyAlignment="1">
      <alignment vertical="center"/>
    </xf>
    <xf numFmtId="186" fontId="2" fillId="0" borderId="11" xfId="8" applyNumberFormat="1" applyFill="1" applyBorder="1" applyAlignment="1">
      <alignment horizontal="right" vertical="center"/>
    </xf>
    <xf numFmtId="179" fontId="2" fillId="0" borderId="12" xfId="8" applyNumberFormat="1" applyFill="1" applyBorder="1" applyAlignment="1">
      <alignment horizontal="right" vertical="center"/>
    </xf>
    <xf numFmtId="178" fontId="2" fillId="0" borderId="33" xfId="8" applyNumberFormat="1" applyFill="1" applyBorder="1" applyAlignment="1">
      <alignment horizontal="center" vertical="center"/>
    </xf>
    <xf numFmtId="186" fontId="2" fillId="0" borderId="41" xfId="8" applyNumberFormat="1" applyFill="1" applyBorder="1" applyAlignment="1">
      <alignment vertical="center"/>
    </xf>
    <xf numFmtId="186" fontId="2" fillId="0" borderId="6" xfId="8" applyNumberFormat="1" applyFill="1" applyBorder="1" applyAlignment="1">
      <alignment horizontal="right" vertical="center"/>
    </xf>
    <xf numFmtId="186" fontId="2" fillId="0" borderId="22" xfId="8" applyNumberFormat="1" applyFill="1" applyBorder="1" applyAlignment="1">
      <alignment vertical="center"/>
    </xf>
    <xf numFmtId="178" fontId="2" fillId="0" borderId="34" xfId="8" applyNumberFormat="1" applyFill="1" applyBorder="1" applyAlignment="1">
      <alignment horizontal="center" vertical="center"/>
    </xf>
    <xf numFmtId="179" fontId="2" fillId="0" borderId="25" xfId="8" applyNumberFormat="1" applyFill="1" applyBorder="1" applyAlignment="1">
      <alignment horizontal="right" vertical="center"/>
    </xf>
    <xf numFmtId="178" fontId="2" fillId="0" borderId="35" xfId="8" applyNumberFormat="1" applyFill="1" applyBorder="1" applyAlignment="1">
      <alignment horizontal="center" vertical="center"/>
    </xf>
    <xf numFmtId="184" fontId="2" fillId="0" borderId="7" xfId="8" applyNumberFormat="1" applyFont="1" applyFill="1" applyBorder="1" applyAlignment="1">
      <alignment vertical="center"/>
    </xf>
    <xf numFmtId="186" fontId="2" fillId="0" borderId="42" xfId="8" applyNumberFormat="1" applyFill="1" applyBorder="1" applyAlignment="1">
      <alignment vertical="center"/>
    </xf>
    <xf numFmtId="186" fontId="2" fillId="0" borderId="7" xfId="8" applyNumberFormat="1" applyFill="1" applyBorder="1" applyAlignment="1">
      <alignment horizontal="right" vertical="center"/>
    </xf>
    <xf numFmtId="184" fontId="2" fillId="0" borderId="11" xfId="8" applyNumberFormat="1" applyFont="1" applyFill="1" applyBorder="1" applyAlignment="1">
      <alignment vertical="center"/>
    </xf>
    <xf numFmtId="178" fontId="2" fillId="0" borderId="30" xfId="8" applyNumberFormat="1" applyFill="1" applyBorder="1" applyAlignment="1">
      <alignment horizontal="center" vertical="center" wrapText="1"/>
    </xf>
    <xf numFmtId="178" fontId="2" fillId="0" borderId="30" xfId="8" applyNumberFormat="1" applyFill="1" applyBorder="1" applyAlignment="1">
      <alignment horizontal="center" vertical="center"/>
    </xf>
    <xf numFmtId="178" fontId="2" fillId="0" borderId="30" xfId="8" applyNumberFormat="1" applyFill="1" applyBorder="1" applyAlignment="1">
      <alignment vertical="center"/>
    </xf>
    <xf numFmtId="180" fontId="2" fillId="0" borderId="30" xfId="8" applyNumberFormat="1" applyFill="1" applyBorder="1" applyAlignment="1">
      <alignment vertical="center"/>
    </xf>
    <xf numFmtId="178" fontId="2" fillId="0" borderId="0" xfId="8" applyNumberFormat="1" applyFill="1" applyBorder="1" applyAlignment="1">
      <alignment vertical="center"/>
    </xf>
    <xf numFmtId="178" fontId="2" fillId="0" borderId="0" xfId="8" applyNumberFormat="1" applyFill="1" applyBorder="1" applyAlignment="1">
      <alignment horizontal="center" vertical="center" wrapText="1"/>
    </xf>
    <xf numFmtId="180" fontId="2" fillId="0" borderId="0" xfId="8" applyNumberFormat="1" applyFill="1" applyBorder="1" applyAlignment="1">
      <alignment vertical="center"/>
    </xf>
    <xf numFmtId="178" fontId="2" fillId="0" borderId="0" xfId="8" applyNumberFormat="1" applyFont="1" applyFill="1" applyAlignment="1">
      <alignment horizontal="right" vertical="center"/>
    </xf>
    <xf numFmtId="184" fontId="2" fillId="0" borderId="8" xfId="8" applyNumberFormat="1" applyFont="1" applyFill="1" applyBorder="1" applyAlignment="1">
      <alignment horizontal="center" vertical="center" shrinkToFit="1"/>
    </xf>
    <xf numFmtId="180" fontId="2" fillId="0" borderId="9" xfId="8" applyNumberFormat="1" applyFont="1" applyFill="1" applyBorder="1" applyAlignment="1">
      <alignment horizontal="center" vertical="center" shrinkToFit="1"/>
    </xf>
    <xf numFmtId="176" fontId="2" fillId="0" borderId="23" xfId="8" applyNumberFormat="1" applyFill="1" applyBorder="1" applyAlignment="1">
      <alignment horizontal="right" vertical="center"/>
    </xf>
    <xf numFmtId="176" fontId="2" fillId="0" borderId="12" xfId="8" applyNumberFormat="1" applyFill="1" applyBorder="1" applyAlignment="1">
      <alignment horizontal="right" vertical="center"/>
    </xf>
    <xf numFmtId="186" fontId="2" fillId="0" borderId="24" xfId="8" applyNumberFormat="1" applyFill="1" applyBorder="1" applyAlignment="1">
      <alignment horizontal="right" vertical="center"/>
    </xf>
    <xf numFmtId="176" fontId="2" fillId="0" borderId="25" xfId="8" applyNumberFormat="1" applyFill="1" applyBorder="1" applyAlignment="1">
      <alignment horizontal="right" vertical="center"/>
    </xf>
    <xf numFmtId="186" fontId="2" fillId="0" borderId="7" xfId="8" applyNumberFormat="1" applyFill="1" applyBorder="1" applyAlignment="1">
      <alignment vertical="center"/>
    </xf>
    <xf numFmtId="176" fontId="2" fillId="0" borderId="10" xfId="8" applyNumberFormat="1" applyFill="1" applyBorder="1" applyAlignment="1">
      <alignment horizontal="right" vertical="center"/>
    </xf>
    <xf numFmtId="184" fontId="2" fillId="0" borderId="36" xfId="8" applyNumberFormat="1" applyFill="1" applyBorder="1" applyAlignment="1">
      <alignment vertical="center"/>
    </xf>
    <xf numFmtId="186" fontId="2" fillId="0" borderId="36" xfId="8" applyNumberFormat="1" applyFill="1" applyBorder="1" applyAlignment="1">
      <alignment vertical="center"/>
    </xf>
    <xf numFmtId="176" fontId="2" fillId="0" borderId="13" xfId="8" applyNumberFormat="1" applyFill="1" applyBorder="1" applyAlignment="1">
      <alignment horizontal="right" vertical="center"/>
    </xf>
    <xf numFmtId="186" fontId="2" fillId="0" borderId="11" xfId="8" applyNumberFormat="1" applyFill="1" applyBorder="1" applyAlignment="1">
      <alignment vertical="center"/>
    </xf>
    <xf numFmtId="184" fontId="2" fillId="0" borderId="11" xfId="8" applyNumberFormat="1" applyFill="1" applyBorder="1"/>
    <xf numFmtId="186" fontId="2" fillId="0" borderId="11" xfId="8" applyNumberFormat="1" applyFill="1" applyBorder="1"/>
    <xf numFmtId="184" fontId="2" fillId="0" borderId="30" xfId="8" applyNumberFormat="1" applyFill="1" applyBorder="1" applyAlignment="1">
      <alignment vertical="center"/>
    </xf>
    <xf numFmtId="184" fontId="2" fillId="0" borderId="0" xfId="8" applyNumberFormat="1" applyFill="1" applyBorder="1" applyAlignment="1">
      <alignment vertical="center"/>
    </xf>
    <xf numFmtId="184" fontId="2" fillId="0" borderId="0" xfId="8" applyNumberFormat="1" applyFill="1" applyAlignment="1">
      <alignment vertical="center"/>
    </xf>
    <xf numFmtId="178" fontId="2" fillId="0" borderId="26" xfId="8" applyNumberFormat="1" applyFill="1" applyBorder="1" applyAlignment="1">
      <alignment horizontal="center" vertical="center" shrinkToFit="1"/>
    </xf>
    <xf numFmtId="184" fontId="2" fillId="0" borderId="37" xfId="8" applyNumberFormat="1" applyFill="1" applyBorder="1" applyAlignment="1">
      <alignment vertical="center"/>
    </xf>
    <xf numFmtId="186" fontId="2" fillId="0" borderId="37" xfId="8" applyNumberFormat="1" applyFill="1" applyBorder="1" applyAlignment="1">
      <alignment vertical="center"/>
    </xf>
    <xf numFmtId="186" fontId="2" fillId="0" borderId="6" xfId="8" applyNumberFormat="1" applyFill="1" applyBorder="1" applyAlignment="1">
      <alignment vertical="center"/>
    </xf>
    <xf numFmtId="178" fontId="2" fillId="0" borderId="18" xfId="8" applyNumberFormat="1" applyFill="1" applyBorder="1" applyAlignment="1">
      <alignment horizontal="center" vertical="center"/>
    </xf>
    <xf numFmtId="178" fontId="2" fillId="0" borderId="2" xfId="8" applyNumberFormat="1" applyFill="1" applyBorder="1" applyAlignment="1">
      <alignment horizontal="center" vertical="center"/>
    </xf>
    <xf numFmtId="184" fontId="2" fillId="0" borderId="24" xfId="8" applyNumberFormat="1" applyFill="1" applyBorder="1" applyAlignment="1">
      <alignment vertical="center"/>
    </xf>
    <xf numFmtId="186" fontId="2" fillId="0" borderId="24" xfId="8" applyNumberFormat="1" applyFill="1" applyBorder="1" applyAlignment="1">
      <alignment vertical="center"/>
    </xf>
    <xf numFmtId="178" fontId="2" fillId="0" borderId="19" xfId="8" applyNumberFormat="1" applyFill="1" applyBorder="1" applyAlignment="1">
      <alignment horizontal="center" vertical="center"/>
    </xf>
    <xf numFmtId="177" fontId="10" fillId="0" borderId="0" xfId="2" applyNumberFormat="1" applyFont="1" applyFill="1"/>
    <xf numFmtId="177" fontId="10" fillId="0" borderId="8" xfId="2" applyNumberFormat="1" applyFont="1" applyFill="1" applyBorder="1" applyAlignment="1">
      <alignment horizontal="center"/>
    </xf>
    <xf numFmtId="177" fontId="10" fillId="2" borderId="12" xfId="2" applyNumberFormat="1" applyFont="1" applyFill="1" applyBorder="1" applyAlignment="1">
      <alignment horizontal="right" vertical="center"/>
    </xf>
    <xf numFmtId="186" fontId="0" fillId="0" borderId="11" xfId="8" applyNumberFormat="1" applyFont="1" applyFill="1" applyBorder="1" applyAlignment="1">
      <alignment horizontal="right" vertical="center"/>
    </xf>
    <xf numFmtId="178" fontId="0" fillId="0" borderId="14" xfId="8" applyNumberFormat="1" applyFont="1" applyFill="1" applyBorder="1" applyAlignment="1">
      <alignment horizontal="center" vertical="center"/>
    </xf>
    <xf numFmtId="184" fontId="2" fillId="0" borderId="7" xfId="8" applyNumberFormat="1" applyFill="1" applyBorder="1" applyAlignment="1">
      <alignment horizontal="right" shrinkToFit="1"/>
    </xf>
    <xf numFmtId="0" fontId="2" fillId="0" borderId="42" xfId="2" applyFill="1" applyBorder="1" applyAlignment="1">
      <alignment horizontal="center" vertical="center"/>
    </xf>
    <xf numFmtId="0" fontId="2" fillId="0" borderId="57" xfId="2" applyFill="1" applyBorder="1" applyAlignment="1">
      <alignment horizontal="center" vertical="center"/>
    </xf>
    <xf numFmtId="0" fontId="2" fillId="0" borderId="6" xfId="2" applyFill="1" applyBorder="1" applyAlignment="1">
      <alignment horizontal="center" vertical="center"/>
    </xf>
    <xf numFmtId="178" fontId="2" fillId="0" borderId="29" xfId="8" applyNumberFormat="1" applyFill="1" applyBorder="1" applyAlignment="1">
      <alignment horizontal="center" vertical="center"/>
    </xf>
    <xf numFmtId="178" fontId="2" fillId="0" borderId="0" xfId="8" applyNumberFormat="1" applyFill="1" applyBorder="1" applyAlignment="1">
      <alignment horizontal="center" vertical="center"/>
    </xf>
    <xf numFmtId="178" fontId="2" fillId="0" borderId="17" xfId="8" applyNumberFormat="1" applyFill="1" applyBorder="1" applyAlignment="1">
      <alignment horizontal="center" vertical="center"/>
    </xf>
    <xf numFmtId="180" fontId="0" fillId="0" borderId="0" xfId="8" applyNumberFormat="1" applyFont="1" applyFill="1" applyBorder="1" applyAlignment="1">
      <alignment horizontal="center" vertical="center" shrinkToFit="1"/>
    </xf>
    <xf numFmtId="179" fontId="2" fillId="0" borderId="0" xfId="8" applyNumberFormat="1" applyFill="1" applyBorder="1" applyAlignment="1">
      <alignment vertical="center"/>
    </xf>
    <xf numFmtId="179" fontId="2" fillId="0" borderId="0" xfId="8" applyNumberFormat="1" applyFill="1" applyBorder="1" applyAlignment="1">
      <alignment horizontal="right" vertical="center"/>
    </xf>
    <xf numFmtId="180" fontId="2" fillId="0" borderId="0" xfId="8" applyNumberFormat="1" applyFont="1" applyFill="1" applyBorder="1" applyAlignment="1">
      <alignment horizontal="center" vertical="center" shrinkToFit="1"/>
    </xf>
    <xf numFmtId="176" fontId="2" fillId="0" borderId="0" xfId="8" applyNumberFormat="1" applyFill="1" applyBorder="1" applyAlignment="1">
      <alignment horizontal="right" vertical="center"/>
    </xf>
    <xf numFmtId="0" fontId="2" fillId="0" borderId="24" xfId="2" applyBorder="1" applyAlignment="1">
      <alignment horizontal="center"/>
    </xf>
    <xf numFmtId="178" fontId="2" fillId="0" borderId="24" xfId="2" applyNumberFormat="1" applyBorder="1"/>
    <xf numFmtId="178" fontId="2" fillId="0" borderId="25" xfId="2" applyNumberFormat="1" applyBorder="1"/>
    <xf numFmtId="178" fontId="2" fillId="0" borderId="38" xfId="2" applyNumberFormat="1" applyBorder="1"/>
    <xf numFmtId="0" fontId="5" fillId="0" borderId="0" xfId="3" applyFont="1" applyAlignment="1">
      <alignment horizontal="center" vertical="center"/>
    </xf>
    <xf numFmtId="0" fontId="5" fillId="0" borderId="47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53" xfId="3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0" fillId="0" borderId="46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55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55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0" fillId="0" borderId="1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5" xfId="2" applyFont="1" applyBorder="1" applyAlignment="1">
      <alignment horizontal="center" vertical="center" wrapText="1"/>
    </xf>
    <xf numFmtId="0" fontId="2" fillId="0" borderId="56" xfId="2" applyBorder="1" applyAlignment="1">
      <alignment horizontal="center" vertical="center" wrapText="1"/>
    </xf>
    <xf numFmtId="0" fontId="2" fillId="0" borderId="43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0" xfId="2" applyBorder="1" applyAlignment="1">
      <alignment horizontal="center" vertical="center" wrapText="1"/>
    </xf>
    <xf numFmtId="0" fontId="2" fillId="0" borderId="58" xfId="2" applyBorder="1" applyAlignment="1">
      <alignment horizontal="center" vertical="center" wrapText="1"/>
    </xf>
    <xf numFmtId="0" fontId="2" fillId="0" borderId="11" xfId="2" applyBorder="1" applyAlignment="1">
      <alignment horizontal="center" vertical="center" wrapText="1"/>
    </xf>
    <xf numFmtId="0" fontId="2" fillId="0" borderId="55" xfId="2" applyBorder="1" applyAlignment="1">
      <alignment horizontal="center" vertical="center" wrapText="1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42" xfId="2" applyFill="1" applyBorder="1" applyAlignment="1">
      <alignment horizontal="center" vertical="center"/>
    </xf>
    <xf numFmtId="0" fontId="2" fillId="0" borderId="57" xfId="2" applyFill="1" applyBorder="1" applyAlignment="1">
      <alignment horizontal="center" vertical="center"/>
    </xf>
    <xf numFmtId="0" fontId="2" fillId="0" borderId="7" xfId="2" applyFill="1" applyBorder="1" applyAlignment="1">
      <alignment horizontal="center" vertical="center"/>
    </xf>
    <xf numFmtId="0" fontId="2" fillId="0" borderId="10" xfId="2" applyFill="1" applyBorder="1" applyAlignment="1">
      <alignment horizontal="center" vertical="center"/>
    </xf>
    <xf numFmtId="0" fontId="2" fillId="0" borderId="13" xfId="2" applyFill="1" applyBorder="1" applyAlignment="1">
      <alignment horizontal="center" vertical="center"/>
    </xf>
    <xf numFmtId="0" fontId="2" fillId="0" borderId="38" xfId="2" applyFill="1" applyBorder="1" applyAlignment="1">
      <alignment horizontal="center" vertical="center" wrapText="1"/>
    </xf>
    <xf numFmtId="0" fontId="2" fillId="0" borderId="36" xfId="2" applyFill="1" applyBorder="1" applyAlignment="1">
      <alignment horizontal="center" vertical="center" wrapText="1"/>
    </xf>
    <xf numFmtId="0" fontId="2" fillId="0" borderId="6" xfId="2" applyFill="1" applyBorder="1" applyAlignment="1">
      <alignment horizontal="center" vertical="center"/>
    </xf>
    <xf numFmtId="0" fontId="0" fillId="0" borderId="55" xfId="2" applyFont="1" applyBorder="1" applyAlignment="1">
      <alignment horizontal="center" vertical="center"/>
    </xf>
    <xf numFmtId="0" fontId="2" fillId="0" borderId="56" xfId="4" applyBorder="1" applyAlignment="1">
      <alignment horizontal="center" vertical="center"/>
    </xf>
    <xf numFmtId="0" fontId="2" fillId="0" borderId="43" xfId="4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19" xfId="4" applyBorder="1" applyAlignment="1">
      <alignment horizontal="center" vertical="center"/>
    </xf>
    <xf numFmtId="0" fontId="2" fillId="0" borderId="60" xfId="4" applyBorder="1" applyAlignment="1">
      <alignment horizontal="center" vertical="center"/>
    </xf>
    <xf numFmtId="178" fontId="2" fillId="0" borderId="4" xfId="8" applyNumberFormat="1" applyFill="1" applyBorder="1" applyAlignment="1">
      <alignment horizontal="center" vertical="center" wrapText="1"/>
    </xf>
    <xf numFmtId="178" fontId="2" fillId="0" borderId="5" xfId="8" applyNumberFormat="1" applyFill="1" applyBorder="1" applyAlignment="1">
      <alignment horizontal="center" vertical="center" wrapText="1"/>
    </xf>
    <xf numFmtId="178" fontId="2" fillId="0" borderId="55" xfId="8" applyNumberFormat="1" applyFill="1" applyBorder="1" applyAlignment="1">
      <alignment horizontal="center" vertical="center"/>
    </xf>
    <xf numFmtId="178" fontId="2" fillId="0" borderId="29" xfId="8" applyNumberFormat="1" applyFill="1" applyBorder="1" applyAlignment="1">
      <alignment horizontal="center" vertical="center"/>
    </xf>
    <xf numFmtId="178" fontId="2" fillId="0" borderId="20" xfId="8" applyNumberFormat="1" applyFill="1" applyBorder="1" applyAlignment="1">
      <alignment horizontal="center" vertical="center"/>
    </xf>
    <xf numFmtId="178" fontId="2" fillId="0" borderId="3" xfId="8" applyNumberFormat="1" applyFill="1" applyBorder="1" applyAlignment="1">
      <alignment horizontal="center" vertical="center" wrapText="1"/>
    </xf>
    <xf numFmtId="178" fontId="2" fillId="0" borderId="56" xfId="8" applyNumberFormat="1" applyFill="1" applyBorder="1" applyAlignment="1">
      <alignment horizontal="center" vertical="center"/>
    </xf>
    <xf numFmtId="178" fontId="2" fillId="0" borderId="0" xfId="8" applyNumberFormat="1" applyFill="1" applyBorder="1" applyAlignment="1">
      <alignment horizontal="center" vertical="center"/>
    </xf>
    <xf numFmtId="178" fontId="2" fillId="0" borderId="1" xfId="8" applyNumberFormat="1" applyFill="1" applyBorder="1" applyAlignment="1">
      <alignment horizontal="center" vertical="center"/>
    </xf>
    <xf numFmtId="178" fontId="2" fillId="0" borderId="17" xfId="8" applyNumberFormat="1" applyFill="1" applyBorder="1" applyAlignment="1">
      <alignment horizontal="center" vertical="center"/>
    </xf>
    <xf numFmtId="178" fontId="2" fillId="0" borderId="59" xfId="8" applyNumberFormat="1" applyFill="1" applyBorder="1" applyAlignment="1">
      <alignment horizontal="center" vertical="center" wrapText="1"/>
    </xf>
    <xf numFmtId="178" fontId="0" fillId="0" borderId="4" xfId="8" applyNumberFormat="1" applyFont="1" applyFill="1" applyBorder="1" applyAlignment="1">
      <alignment horizontal="center" vertical="center" wrapText="1"/>
    </xf>
    <xf numFmtId="178" fontId="12" fillId="0" borderId="46" xfId="8" applyNumberFormat="1" applyFont="1" applyFill="1" applyBorder="1" applyAlignment="1">
      <alignment horizontal="center" vertical="center"/>
    </xf>
    <xf numFmtId="178" fontId="12" fillId="0" borderId="17" xfId="8" applyNumberFormat="1" applyFont="1" applyFill="1" applyBorder="1" applyAlignment="1">
      <alignment horizontal="center" vertical="center"/>
    </xf>
    <xf numFmtId="178" fontId="9" fillId="0" borderId="55" xfId="8" applyNumberFormat="1" applyFont="1" applyFill="1" applyBorder="1" applyAlignment="1">
      <alignment horizontal="center" vertical="center" wrapText="1"/>
    </xf>
    <xf numFmtId="178" fontId="9" fillId="0" borderId="56" xfId="8" applyNumberFormat="1" applyFont="1" applyFill="1" applyBorder="1" applyAlignment="1">
      <alignment horizontal="center" vertical="center" wrapText="1"/>
    </xf>
    <xf numFmtId="178" fontId="9" fillId="0" borderId="20" xfId="8" applyNumberFormat="1" applyFont="1" applyFill="1" applyBorder="1" applyAlignment="1">
      <alignment horizontal="center" vertical="center" wrapText="1"/>
    </xf>
    <xf numFmtId="178" fontId="9" fillId="0" borderId="0" xfId="8" applyNumberFormat="1" applyFont="1" applyFill="1" applyBorder="1" applyAlignment="1">
      <alignment horizontal="center" vertical="center" wrapText="1"/>
    </xf>
    <xf numFmtId="178" fontId="2" fillId="0" borderId="46" xfId="8" applyNumberFormat="1" applyFill="1" applyBorder="1" applyAlignment="1">
      <alignment horizontal="center" vertical="center"/>
    </xf>
  </cellXfs>
  <cellStyles count="10">
    <cellStyle name="Normal" xfId="9"/>
    <cellStyle name="パーセント 2" xfId="7"/>
    <cellStyle name="桁区切り 2" xfId="5"/>
    <cellStyle name="標準" xfId="0" builtinId="0"/>
    <cellStyle name="標準 2" xfId="1"/>
    <cellStyle name="標準 3" xfId="4"/>
    <cellStyle name="標準_○H22資料編各シート20111110" xfId="3"/>
    <cellStyle name="標準_○H23上期・外国人宿泊者・集計表　20120315" xfId="8"/>
    <cellStyle name="標準_○H23上期・市町村別・月別観光入込客数　20120315" xfId="6"/>
    <cellStyle name="標準_H23資料編各シート　20120829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25</xdr:row>
      <xdr:rowOff>209550</xdr:rowOff>
    </xdr:from>
    <xdr:to>
      <xdr:col>10</xdr:col>
      <xdr:colOff>581025</xdr:colOff>
      <xdr:row>25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62475" y="4457700"/>
          <a:ext cx="2876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29</xdr:row>
      <xdr:rowOff>209550</xdr:rowOff>
    </xdr:from>
    <xdr:to>
      <xdr:col>10</xdr:col>
      <xdr:colOff>609600</xdr:colOff>
      <xdr:row>29</xdr:row>
      <xdr:rowOff>209550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5057775" y="5143500"/>
          <a:ext cx="24098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26</xdr:row>
      <xdr:rowOff>161925</xdr:rowOff>
    </xdr:from>
    <xdr:to>
      <xdr:col>10</xdr:col>
      <xdr:colOff>581025</xdr:colOff>
      <xdr:row>26</xdr:row>
      <xdr:rowOff>161925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>
          <a:off x="4562475" y="4619625"/>
          <a:ext cx="2876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257175</xdr:colOff>
      <xdr:row>30</xdr:row>
      <xdr:rowOff>209550</xdr:rowOff>
    </xdr:from>
    <xdr:to>
      <xdr:col>10</xdr:col>
      <xdr:colOff>609600</xdr:colOff>
      <xdr:row>30</xdr:row>
      <xdr:rowOff>209550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>
          <a:off x="5057775" y="5314950"/>
          <a:ext cx="24098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7" tint="0.39997558519241921"/>
  </sheetPr>
  <dimension ref="B3:Z1257"/>
  <sheetViews>
    <sheetView tabSelected="1" view="pageBreakPreview" zoomScaleNormal="100" zoomScaleSheetLayoutView="100" workbookViewId="0"/>
  </sheetViews>
  <sheetFormatPr defaultColWidth="9" defaultRowHeight="13.5" customHeight="1" x14ac:dyDescent="0.2"/>
  <cols>
    <col min="1" max="10" width="9" style="10"/>
    <col min="11" max="11" width="9" style="12"/>
    <col min="12" max="12" width="9" style="11"/>
    <col min="13" max="16384" width="9" style="10"/>
  </cols>
  <sheetData>
    <row r="3" spans="2:18" ht="13.5" customHeight="1" x14ac:dyDescent="0.2">
      <c r="N3" s="19"/>
      <c r="O3" s="19"/>
      <c r="R3" s="13"/>
    </row>
    <row r="4" spans="2:18" ht="13.5" customHeight="1" x14ac:dyDescent="0.2">
      <c r="N4" s="20"/>
      <c r="O4" s="19"/>
      <c r="P4" s="19"/>
    </row>
    <row r="7" spans="2:18" ht="13.5" customHeight="1" x14ac:dyDescent="0.2">
      <c r="B7" s="199" t="s">
        <v>299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2:18" ht="13.5" customHeight="1" x14ac:dyDescent="0.2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2:18" ht="13.5" customHeight="1" x14ac:dyDescent="0.2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2:18" ht="13.5" customHeight="1" x14ac:dyDescent="0.2"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2:18" ht="13.5" customHeigh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8" ht="13.5" customHeight="1" x14ac:dyDescent="0.2">
      <c r="B12" s="199" t="s">
        <v>319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2:18" ht="13.5" customHeight="1" x14ac:dyDescent="0.2"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8" ht="13.5" customHeight="1" x14ac:dyDescent="0.2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8" ht="13.5" customHeight="1" x14ac:dyDescent="0.2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2:18" ht="13.5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3.5" customHeight="1" thickBot="1" x14ac:dyDescent="0.25"/>
    <row r="18" spans="2:12" ht="13.5" customHeight="1" thickTop="1" x14ac:dyDescent="0.2">
      <c r="F18" s="200" t="s">
        <v>8</v>
      </c>
      <c r="G18" s="201"/>
      <c r="H18" s="202"/>
    </row>
    <row r="19" spans="2:12" ht="13.5" customHeight="1" x14ac:dyDescent="0.2">
      <c r="E19" s="18"/>
      <c r="F19" s="203"/>
      <c r="G19" s="204"/>
      <c r="H19" s="205"/>
    </row>
    <row r="20" spans="2:12" ht="13.5" customHeight="1" thickBot="1" x14ac:dyDescent="0.25">
      <c r="E20" s="18"/>
      <c r="F20" s="206"/>
      <c r="G20" s="207"/>
      <c r="H20" s="208"/>
    </row>
    <row r="21" spans="2:12" ht="13.5" customHeight="1" thickTop="1" x14ac:dyDescent="0.2"/>
    <row r="23" spans="2:12" ht="30" customHeight="1" x14ac:dyDescent="0.2"/>
    <row r="24" spans="2:12" ht="30" customHeight="1" x14ac:dyDescent="0.2"/>
    <row r="25" spans="2:12" ht="30" customHeight="1" x14ac:dyDescent="0.2">
      <c r="B25" s="17" t="s">
        <v>288</v>
      </c>
    </row>
    <row r="26" spans="2:12" ht="30" customHeight="1" x14ac:dyDescent="0.2">
      <c r="B26" s="15" t="s">
        <v>298</v>
      </c>
      <c r="K26" s="10"/>
      <c r="L26" s="16" t="s">
        <v>230</v>
      </c>
    </row>
    <row r="27" spans="2:12" ht="30" customHeight="1" x14ac:dyDescent="0.2">
      <c r="B27" s="15" t="s">
        <v>297</v>
      </c>
      <c r="L27" s="16" t="s">
        <v>231</v>
      </c>
    </row>
    <row r="28" spans="2:12" ht="30" customHeight="1" x14ac:dyDescent="0.2">
      <c r="B28" s="15"/>
      <c r="L28" s="16"/>
    </row>
    <row r="29" spans="2:12" ht="30" customHeight="1" x14ac:dyDescent="0.2">
      <c r="B29" s="17" t="s">
        <v>289</v>
      </c>
      <c r="L29" s="16"/>
    </row>
    <row r="30" spans="2:12" ht="30" customHeight="1" x14ac:dyDescent="0.2">
      <c r="B30" s="15" t="s">
        <v>296</v>
      </c>
      <c r="L30" s="16" t="s">
        <v>295</v>
      </c>
    </row>
    <row r="31" spans="2:12" ht="30" customHeight="1" x14ac:dyDescent="0.2">
      <c r="B31" s="15" t="s">
        <v>294</v>
      </c>
      <c r="L31" s="16" t="s">
        <v>293</v>
      </c>
    </row>
    <row r="32" spans="2:12" ht="30" customHeight="1" x14ac:dyDescent="0.2"/>
    <row r="33" spans="2:12" ht="30" customHeight="1" x14ac:dyDescent="0.2">
      <c r="B33" s="15"/>
    </row>
    <row r="34" spans="2:12" ht="30" customHeight="1" x14ac:dyDescent="0.2">
      <c r="B34" s="15"/>
    </row>
    <row r="35" spans="2:12" ht="30" customHeight="1" x14ac:dyDescent="0.2">
      <c r="B35" s="15"/>
    </row>
    <row r="41" spans="2:12" ht="32.5" x14ac:dyDescent="0.2">
      <c r="B41" s="199" t="s">
        <v>328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2:12" ht="13.5" customHeight="1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32.5" x14ac:dyDescent="0.2">
      <c r="B44" s="199" t="s">
        <v>317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</row>
    <row r="60" spans="18:18" ht="13.5" customHeight="1" x14ac:dyDescent="0.2">
      <c r="R60" s="13"/>
    </row>
    <row r="67" spans="26:26" ht="13.5" customHeight="1" x14ac:dyDescent="0.2">
      <c r="Z67" s="10">
        <f>Z2</f>
        <v>0</v>
      </c>
    </row>
    <row r="117" spans="18:18" ht="13.5" customHeight="1" x14ac:dyDescent="0.2">
      <c r="R117" s="13"/>
    </row>
    <row r="132" spans="26:26" ht="13.5" customHeight="1" x14ac:dyDescent="0.2">
      <c r="Z132" s="10">
        <f>Z67</f>
        <v>0</v>
      </c>
    </row>
    <row r="174" spans="18:18" ht="13.5" customHeight="1" x14ac:dyDescent="0.2">
      <c r="R174" s="13"/>
    </row>
    <row r="194" spans="26:26" ht="7.5" customHeight="1" x14ac:dyDescent="0.2"/>
    <row r="197" spans="26:26" ht="13.5" customHeight="1" x14ac:dyDescent="0.2">
      <c r="Z197" s="10">
        <f>Z132</f>
        <v>0</v>
      </c>
    </row>
    <row r="231" spans="18:18" ht="13.5" customHeight="1" x14ac:dyDescent="0.2">
      <c r="R231" s="13"/>
    </row>
    <row r="259" spans="26:26" ht="6" customHeight="1" x14ac:dyDescent="0.2"/>
    <row r="262" spans="26:26" ht="13.5" customHeight="1" x14ac:dyDescent="0.2">
      <c r="Z262" s="10">
        <f>Z197</f>
        <v>0</v>
      </c>
    </row>
    <row r="288" spans="18:18" ht="13.5" customHeight="1" x14ac:dyDescent="0.2">
      <c r="R288" s="13"/>
    </row>
    <row r="324" spans="26:26" ht="6" customHeight="1" x14ac:dyDescent="0.2"/>
    <row r="327" spans="26:26" ht="13.5" customHeight="1" x14ac:dyDescent="0.2">
      <c r="Z327" s="10">
        <f>Z262</f>
        <v>0</v>
      </c>
    </row>
    <row r="345" spans="18:18" ht="13.5" customHeight="1" x14ac:dyDescent="0.2">
      <c r="R345" s="13"/>
    </row>
    <row r="389" spans="26:26" ht="6" customHeight="1" x14ac:dyDescent="0.2"/>
    <row r="392" spans="26:26" ht="13.5" customHeight="1" x14ac:dyDescent="0.2">
      <c r="Z392" s="10">
        <f>Z327</f>
        <v>0</v>
      </c>
    </row>
    <row r="402" spans="18:18" ht="13.5" customHeight="1" x14ac:dyDescent="0.2">
      <c r="R402" s="13"/>
    </row>
    <row r="459" spans="18:18" ht="13.5" customHeight="1" x14ac:dyDescent="0.2">
      <c r="R459" s="13"/>
    </row>
    <row r="516" spans="18:18" ht="13.5" customHeight="1" x14ac:dyDescent="0.2">
      <c r="R516" s="13"/>
    </row>
    <row r="573" spans="18:18" ht="13.5" customHeight="1" x14ac:dyDescent="0.2">
      <c r="R573" s="13"/>
    </row>
    <row r="630" spans="18:18" ht="13.5" customHeight="1" x14ac:dyDescent="0.2">
      <c r="R630" s="13"/>
    </row>
    <row r="687" spans="18:18" ht="13.5" customHeight="1" x14ac:dyDescent="0.2">
      <c r="R687" s="13"/>
    </row>
    <row r="744" spans="18:18" ht="13.5" customHeight="1" x14ac:dyDescent="0.2">
      <c r="R744" s="13"/>
    </row>
    <row r="801" spans="18:18" ht="13.5" customHeight="1" x14ac:dyDescent="0.2">
      <c r="R801" s="13"/>
    </row>
    <row r="858" spans="18:18" ht="13.5" customHeight="1" x14ac:dyDescent="0.2">
      <c r="R858" s="13"/>
    </row>
    <row r="915" spans="18:18" ht="13.5" customHeight="1" x14ac:dyDescent="0.2">
      <c r="R915" s="13"/>
    </row>
    <row r="972" spans="18:18" ht="13.5" customHeight="1" x14ac:dyDescent="0.2">
      <c r="R972" s="13"/>
    </row>
    <row r="1029" spans="18:18" ht="13.5" customHeight="1" x14ac:dyDescent="0.2">
      <c r="R1029" s="13"/>
    </row>
    <row r="1086" spans="18:18" ht="13.5" customHeight="1" x14ac:dyDescent="0.2">
      <c r="R1086" s="13"/>
    </row>
    <row r="1143" spans="18:18" ht="13.5" customHeight="1" x14ac:dyDescent="0.2">
      <c r="R1143" s="13"/>
    </row>
    <row r="1200" spans="18:18" ht="13.5" customHeight="1" x14ac:dyDescent="0.2">
      <c r="R1200" s="13"/>
    </row>
    <row r="1257" spans="18:18" ht="13.5" customHeight="1" x14ac:dyDescent="0.2">
      <c r="R1257" s="13"/>
    </row>
  </sheetData>
  <mergeCells count="5">
    <mergeCell ref="B44:L44"/>
    <mergeCell ref="B7:L10"/>
    <mergeCell ref="B12:L15"/>
    <mergeCell ref="F18:H20"/>
    <mergeCell ref="B41:L41"/>
  </mergeCells>
  <phoneticPr fontId="4"/>
  <pageMargins left="0.56000000000000005" right="0.39370078740157483" top="0.98425196850393704" bottom="0.94488188976377963" header="0.51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39997558519241921"/>
  </sheetPr>
  <dimension ref="A1"/>
  <sheetViews>
    <sheetView view="pageBreakPreview" zoomScale="145" zoomScaleNormal="100" zoomScaleSheetLayoutView="145" workbookViewId="0"/>
  </sheetViews>
  <sheetFormatPr defaultRowHeight="13" x14ac:dyDescent="0.2"/>
  <cols>
    <col min="25" max="25" width="9.26953125" customWidth="1"/>
    <col min="26" max="26" width="8.26953125" customWidth="1"/>
  </cols>
  <sheetData/>
  <phoneticPr fontId="4"/>
  <pageMargins left="0.82677165354330717" right="0.39370078740157483" top="0.51181102362204722" bottom="0.59055118110236227" header="0.51181102362204722" footer="0.35433070866141736"/>
  <pageSetup paperSize="9" scale="73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7" tint="0.39997558519241921"/>
  </sheetPr>
  <dimension ref="A1:S1257"/>
  <sheetViews>
    <sheetView view="pageBreakPreview" zoomScaleNormal="75" zoomScaleSheetLayoutView="100" workbookViewId="0">
      <pane xSplit="2" ySplit="3" topLeftCell="C4" activePane="bottomRight" state="frozen"/>
      <selection activeCell="P27" sqref="P27"/>
      <selection pane="topRight" activeCell="P27" sqref="P27"/>
      <selection pane="bottomLeft" activeCell="P27" sqref="P27"/>
      <selection pane="bottomRight"/>
    </sheetView>
  </sheetViews>
  <sheetFormatPr defaultColWidth="9.453125" defaultRowHeight="13.5" customHeight="1" x14ac:dyDescent="0.2"/>
  <cols>
    <col min="1" max="1" width="14.08984375" style="24" customWidth="1"/>
    <col min="2" max="2" width="11" style="24" customWidth="1"/>
    <col min="3" max="17" width="10.26953125" style="24" customWidth="1"/>
    <col min="18" max="18" width="7.26953125" style="23" customWidth="1"/>
    <col min="19" max="16384" width="9.453125" style="24"/>
  </cols>
  <sheetData>
    <row r="1" spans="1:18" ht="18.75" customHeight="1" x14ac:dyDescent="0.3">
      <c r="A1" s="21" t="s">
        <v>320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5.75" customHeight="1" thickBo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5" t="s">
        <v>232</v>
      </c>
    </row>
    <row r="3" spans="1:18" ht="15.75" customHeight="1" thickBot="1" x14ac:dyDescent="0.25">
      <c r="A3" s="26" t="s">
        <v>9</v>
      </c>
      <c r="B3" s="27" t="s">
        <v>10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11</v>
      </c>
      <c r="M3" s="28" t="s">
        <v>12</v>
      </c>
      <c r="N3" s="29" t="s">
        <v>13</v>
      </c>
      <c r="O3" s="30" t="s">
        <v>300</v>
      </c>
      <c r="P3" s="31" t="s">
        <v>323</v>
      </c>
      <c r="Q3" s="32" t="s">
        <v>32</v>
      </c>
      <c r="R3" s="33"/>
    </row>
    <row r="4" spans="1:18" ht="15.75" customHeight="1" x14ac:dyDescent="0.2">
      <c r="A4" s="209" t="s">
        <v>1</v>
      </c>
      <c r="B4" s="34" t="s">
        <v>14</v>
      </c>
      <c r="C4" s="35">
        <f t="shared" ref="C4:H9" si="0">C10+C16+C22+C28+C34+C40</f>
        <v>7226.6200000000008</v>
      </c>
      <c r="D4" s="35">
        <f t="shared" si="0"/>
        <v>11577.508</v>
      </c>
      <c r="E4" s="35">
        <f t="shared" si="0"/>
        <v>10722.402000000002</v>
      </c>
      <c r="F4" s="35">
        <f t="shared" si="0"/>
        <v>15163.64</v>
      </c>
      <c r="G4" s="35">
        <f t="shared" si="0"/>
        <v>16975.121999999999</v>
      </c>
      <c r="H4" s="35">
        <f t="shared" si="0"/>
        <v>13639.993999999999</v>
      </c>
      <c r="I4" s="35"/>
      <c r="J4" s="35"/>
      <c r="K4" s="35"/>
      <c r="L4" s="35"/>
      <c r="M4" s="35"/>
      <c r="N4" s="36"/>
      <c r="O4" s="37">
        <f t="shared" ref="O4:P9" si="1">O10+O16+O22+O28+O34+O40</f>
        <v>75305.285999999978</v>
      </c>
      <c r="P4" s="37">
        <f>P10+P16+P22+P28+P34+P40</f>
        <v>49727.299999999996</v>
      </c>
      <c r="Q4" s="38">
        <f>IF(O4=0,"－",O4/P4*100)</f>
        <v>151.43650670758313</v>
      </c>
    </row>
    <row r="5" spans="1:18" ht="15.75" customHeight="1" x14ac:dyDescent="0.2">
      <c r="A5" s="210"/>
      <c r="B5" s="39" t="s">
        <v>15</v>
      </c>
      <c r="C5" s="40">
        <f t="shared" si="0"/>
        <v>1280.69</v>
      </c>
      <c r="D5" s="40">
        <f t="shared" si="0"/>
        <v>2134.212</v>
      </c>
      <c r="E5" s="40">
        <f t="shared" si="0"/>
        <v>2447.9620000000004</v>
      </c>
      <c r="F5" s="40">
        <f t="shared" si="0"/>
        <v>3743.8629999999998</v>
      </c>
      <c r="G5" s="40">
        <f t="shared" si="0"/>
        <v>4326.7560000000003</v>
      </c>
      <c r="H5" s="40">
        <f t="shared" si="0"/>
        <v>3252.1510000000003</v>
      </c>
      <c r="I5" s="40"/>
      <c r="J5" s="40"/>
      <c r="K5" s="40"/>
      <c r="L5" s="40"/>
      <c r="M5" s="40"/>
      <c r="N5" s="40"/>
      <c r="O5" s="40">
        <f t="shared" si="1"/>
        <v>17185.633999999998</v>
      </c>
      <c r="P5" s="40">
        <f t="shared" si="1"/>
        <v>9543.7100000000009</v>
      </c>
      <c r="Q5" s="41">
        <f t="shared" ref="Q5:Q45" si="2">IF(O5=0,"－",O5/P5*100)</f>
        <v>180.072885701682</v>
      </c>
    </row>
    <row r="6" spans="1:18" ht="15.75" customHeight="1" x14ac:dyDescent="0.2">
      <c r="A6" s="210"/>
      <c r="B6" s="39" t="s">
        <v>16</v>
      </c>
      <c r="C6" s="40">
        <f t="shared" si="0"/>
        <v>5945.9300000000012</v>
      </c>
      <c r="D6" s="40">
        <f t="shared" si="0"/>
        <v>9443.2960000000021</v>
      </c>
      <c r="E6" s="40">
        <f t="shared" si="0"/>
        <v>8274.4399999999987</v>
      </c>
      <c r="F6" s="40">
        <f t="shared" si="0"/>
        <v>11419.777</v>
      </c>
      <c r="G6" s="40">
        <f t="shared" si="0"/>
        <v>12648.366</v>
      </c>
      <c r="H6" s="40">
        <f t="shared" si="0"/>
        <v>10387.842999999999</v>
      </c>
      <c r="I6" s="40"/>
      <c r="J6" s="40"/>
      <c r="K6" s="40"/>
      <c r="L6" s="40"/>
      <c r="M6" s="40"/>
      <c r="N6" s="40"/>
      <c r="O6" s="40">
        <f t="shared" si="1"/>
        <v>58119.652000000002</v>
      </c>
      <c r="P6" s="40">
        <f t="shared" si="1"/>
        <v>40183.589999999997</v>
      </c>
      <c r="Q6" s="41">
        <f t="shared" si="2"/>
        <v>144.63529017691056</v>
      </c>
    </row>
    <row r="7" spans="1:18" ht="15.75" customHeight="1" x14ac:dyDescent="0.2">
      <c r="A7" s="210"/>
      <c r="B7" s="39" t="s">
        <v>17</v>
      </c>
      <c r="C7" s="40">
        <f t="shared" si="0"/>
        <v>6068.3499999999995</v>
      </c>
      <c r="D7" s="40">
        <f t="shared" si="0"/>
        <v>10038.728999999999</v>
      </c>
      <c r="E7" s="40">
        <f t="shared" si="0"/>
        <v>9051.5779999999995</v>
      </c>
      <c r="F7" s="40">
        <f t="shared" si="0"/>
        <v>12969.468999999999</v>
      </c>
      <c r="G7" s="40">
        <f t="shared" si="0"/>
        <v>14639.295999999998</v>
      </c>
      <c r="H7" s="40">
        <f t="shared" si="0"/>
        <v>11569.442999999999</v>
      </c>
      <c r="I7" s="40"/>
      <c r="J7" s="40"/>
      <c r="K7" s="40"/>
      <c r="L7" s="40"/>
      <c r="M7" s="40"/>
      <c r="N7" s="40"/>
      <c r="O7" s="40">
        <f t="shared" si="1"/>
        <v>64336.864999999998</v>
      </c>
      <c r="P7" s="40">
        <f t="shared" si="1"/>
        <v>43232.5</v>
      </c>
      <c r="Q7" s="41">
        <f t="shared" si="2"/>
        <v>148.81597178048921</v>
      </c>
    </row>
    <row r="8" spans="1:18" ht="15.75" customHeight="1" x14ac:dyDescent="0.2">
      <c r="A8" s="210"/>
      <c r="B8" s="39" t="s">
        <v>18</v>
      </c>
      <c r="C8" s="40">
        <f t="shared" si="0"/>
        <v>1158.27</v>
      </c>
      <c r="D8" s="40">
        <f t="shared" si="0"/>
        <v>1538.7789999999995</v>
      </c>
      <c r="E8" s="40">
        <f t="shared" si="0"/>
        <v>1670.8239999999998</v>
      </c>
      <c r="F8" s="40">
        <f t="shared" si="0"/>
        <v>2194.1710000000003</v>
      </c>
      <c r="G8" s="40">
        <f t="shared" si="0"/>
        <v>2335.8259999999996</v>
      </c>
      <c r="H8" s="40">
        <f t="shared" si="0"/>
        <v>2070.5509999999999</v>
      </c>
      <c r="I8" s="40"/>
      <c r="J8" s="40"/>
      <c r="K8" s="40"/>
      <c r="L8" s="40"/>
      <c r="M8" s="40"/>
      <c r="N8" s="40"/>
      <c r="O8" s="40">
        <f t="shared" si="1"/>
        <v>10968.420999999998</v>
      </c>
      <c r="P8" s="40">
        <f t="shared" si="1"/>
        <v>6494.7999999999993</v>
      </c>
      <c r="Q8" s="41">
        <f t="shared" si="2"/>
        <v>168.88004249553487</v>
      </c>
    </row>
    <row r="9" spans="1:18" ht="15.75" customHeight="1" thickBot="1" x14ac:dyDescent="0.25">
      <c r="A9" s="211"/>
      <c r="B9" s="42" t="s">
        <v>19</v>
      </c>
      <c r="C9" s="43">
        <f t="shared" si="0"/>
        <v>1866.7299999999996</v>
      </c>
      <c r="D9" s="43">
        <f t="shared" si="0"/>
        <v>2496.6900000000005</v>
      </c>
      <c r="E9" s="43">
        <f t="shared" si="0"/>
        <v>2497.3529999999996</v>
      </c>
      <c r="F9" s="43">
        <f t="shared" si="0"/>
        <v>3070.1709999999998</v>
      </c>
      <c r="G9" s="43">
        <f t="shared" si="0"/>
        <v>3436.4579999999996</v>
      </c>
      <c r="H9" s="43">
        <f t="shared" si="0"/>
        <v>2971.9859999999994</v>
      </c>
      <c r="I9" s="43"/>
      <c r="J9" s="43"/>
      <c r="K9" s="43"/>
      <c r="L9" s="43"/>
      <c r="M9" s="43"/>
      <c r="N9" s="43"/>
      <c r="O9" s="43">
        <f t="shared" si="1"/>
        <v>16339.387999999999</v>
      </c>
      <c r="P9" s="43">
        <f t="shared" si="1"/>
        <v>8415.7999999999993</v>
      </c>
      <c r="Q9" s="44">
        <f t="shared" si="2"/>
        <v>194.15133439482878</v>
      </c>
    </row>
    <row r="10" spans="1:18" ht="15.75" customHeight="1" x14ac:dyDescent="0.2">
      <c r="A10" s="209" t="s">
        <v>233</v>
      </c>
      <c r="B10" s="34" t="s">
        <v>14</v>
      </c>
      <c r="C10" s="35">
        <f>'上期　2-24頁'!E10</f>
        <v>4054.3</v>
      </c>
      <c r="D10" s="35">
        <f>'上期　2-24頁'!F10</f>
        <v>6180.2</v>
      </c>
      <c r="E10" s="35">
        <f>'上期　2-24頁'!G10</f>
        <v>5617.7000000000007</v>
      </c>
      <c r="F10" s="35">
        <f>'上期　2-24頁'!H10</f>
        <v>7801.5999999999995</v>
      </c>
      <c r="G10" s="35">
        <f>'上期　2-24頁'!I10</f>
        <v>8848.7999999999993</v>
      </c>
      <c r="H10" s="35">
        <f>'上期　2-24頁'!J10</f>
        <v>6957.2999999999993</v>
      </c>
      <c r="I10" s="35"/>
      <c r="J10" s="35"/>
      <c r="K10" s="35"/>
      <c r="L10" s="35"/>
      <c r="M10" s="35"/>
      <c r="N10" s="35"/>
      <c r="O10" s="35">
        <f>SUM(C10:H10)</f>
        <v>39459.899999999994</v>
      </c>
      <c r="P10" s="35">
        <f>'上期　2-24頁'!R10</f>
        <v>25649.499999999996</v>
      </c>
      <c r="Q10" s="38">
        <f t="shared" si="2"/>
        <v>153.84276496617869</v>
      </c>
    </row>
    <row r="11" spans="1:18" ht="15.75" customHeight="1" x14ac:dyDescent="0.2">
      <c r="A11" s="210"/>
      <c r="B11" s="39" t="s">
        <v>15</v>
      </c>
      <c r="C11" s="40">
        <f>'上期　2-24頁'!E11</f>
        <v>587.80000000000007</v>
      </c>
      <c r="D11" s="40">
        <f>'上期　2-24頁'!F11</f>
        <v>861.9</v>
      </c>
      <c r="E11" s="40">
        <f>'上期　2-24頁'!G11</f>
        <v>968.30000000000018</v>
      </c>
      <c r="F11" s="40">
        <f>'上期　2-24頁'!H11</f>
        <v>1350.7</v>
      </c>
      <c r="G11" s="40">
        <f>'上期　2-24頁'!I11</f>
        <v>1637.8</v>
      </c>
      <c r="H11" s="40">
        <f>'上期　2-24頁'!J11</f>
        <v>1165.7</v>
      </c>
      <c r="I11" s="40"/>
      <c r="J11" s="40"/>
      <c r="K11" s="40"/>
      <c r="L11" s="40"/>
      <c r="M11" s="40"/>
      <c r="N11" s="40"/>
      <c r="O11" s="40">
        <f t="shared" ref="O11:O45" si="3">SUM(C11:H11)</f>
        <v>6572.2</v>
      </c>
      <c r="P11" s="40">
        <f>'上期　2-24頁'!R11</f>
        <v>3653</v>
      </c>
      <c r="Q11" s="41">
        <f t="shared" si="2"/>
        <v>179.91240076649328</v>
      </c>
    </row>
    <row r="12" spans="1:18" ht="15.75" customHeight="1" x14ac:dyDescent="0.2">
      <c r="A12" s="210"/>
      <c r="B12" s="39" t="s">
        <v>16</v>
      </c>
      <c r="C12" s="40">
        <f>'上期　2-24頁'!E12</f>
        <v>3466.5000000000005</v>
      </c>
      <c r="D12" s="40">
        <f>'上期　2-24頁'!F12</f>
        <v>5318.3000000000011</v>
      </c>
      <c r="E12" s="40">
        <f>'上期　2-24頁'!G12</f>
        <v>4649.3999999999996</v>
      </c>
      <c r="F12" s="40">
        <f>'上期　2-24頁'!H12</f>
        <v>6450.9000000000015</v>
      </c>
      <c r="G12" s="40">
        <f>'上期　2-24頁'!I12</f>
        <v>7211</v>
      </c>
      <c r="H12" s="40">
        <f>'上期　2-24頁'!J12</f>
        <v>5791.5999999999995</v>
      </c>
      <c r="I12" s="40"/>
      <c r="J12" s="40"/>
      <c r="K12" s="40"/>
      <c r="L12" s="40"/>
      <c r="M12" s="40"/>
      <c r="N12" s="40"/>
      <c r="O12" s="40">
        <f t="shared" si="3"/>
        <v>32887.700000000004</v>
      </c>
      <c r="P12" s="40">
        <f>'上期　2-24頁'!R12</f>
        <v>21996.499999999996</v>
      </c>
      <c r="Q12" s="41">
        <f t="shared" si="2"/>
        <v>149.51333166640154</v>
      </c>
    </row>
    <row r="13" spans="1:18" ht="15.75" customHeight="1" x14ac:dyDescent="0.2">
      <c r="A13" s="210"/>
      <c r="B13" s="39" t="s">
        <v>17</v>
      </c>
      <c r="C13" s="40">
        <f>'上期　2-24頁'!E13</f>
        <v>3459.3</v>
      </c>
      <c r="D13" s="40">
        <f>'上期　2-24頁'!F13</f>
        <v>5409.5</v>
      </c>
      <c r="E13" s="40">
        <f>'上期　2-24頁'!G13</f>
        <v>4768.5999999999995</v>
      </c>
      <c r="F13" s="40">
        <f>'上期　2-24頁'!H13</f>
        <v>6710.2</v>
      </c>
      <c r="G13" s="40">
        <f>'上期　2-24頁'!I13</f>
        <v>7711.2000000000007</v>
      </c>
      <c r="H13" s="40">
        <f>'上期　2-24頁'!J13</f>
        <v>5942.8</v>
      </c>
      <c r="I13" s="40"/>
      <c r="J13" s="40"/>
      <c r="K13" s="40"/>
      <c r="L13" s="40"/>
      <c r="M13" s="40"/>
      <c r="N13" s="40"/>
      <c r="O13" s="40">
        <f t="shared" si="3"/>
        <v>34001.599999999999</v>
      </c>
      <c r="P13" s="40">
        <f>'上期　2-24頁'!R13</f>
        <v>22644.399999999994</v>
      </c>
      <c r="Q13" s="41">
        <f t="shared" si="2"/>
        <v>150.15456360071366</v>
      </c>
    </row>
    <row r="14" spans="1:18" ht="15.75" customHeight="1" x14ac:dyDescent="0.2">
      <c r="A14" s="210"/>
      <c r="B14" s="39" t="s">
        <v>18</v>
      </c>
      <c r="C14" s="40">
        <f>'上期　2-24頁'!E14</f>
        <v>595</v>
      </c>
      <c r="D14" s="40">
        <f>'上期　2-24頁'!F14</f>
        <v>770.69999999999993</v>
      </c>
      <c r="E14" s="40">
        <f>'上期　2-24頁'!G14</f>
        <v>849.09999999999991</v>
      </c>
      <c r="F14" s="40">
        <f>'上期　2-24頁'!H14</f>
        <v>1091.4000000000001</v>
      </c>
      <c r="G14" s="40">
        <f>'上期　2-24頁'!I14</f>
        <v>1137.5999999999997</v>
      </c>
      <c r="H14" s="40">
        <f>'上期　2-24頁'!J14</f>
        <v>1014.5</v>
      </c>
      <c r="I14" s="40"/>
      <c r="J14" s="40"/>
      <c r="K14" s="40"/>
      <c r="L14" s="40"/>
      <c r="M14" s="40"/>
      <c r="N14" s="40"/>
      <c r="O14" s="40">
        <f t="shared" si="3"/>
        <v>5458.2999999999993</v>
      </c>
      <c r="P14" s="40">
        <f>'上期　2-24頁'!R14</f>
        <v>3005.1000000000004</v>
      </c>
      <c r="Q14" s="41">
        <f t="shared" si="2"/>
        <v>181.6345545905294</v>
      </c>
    </row>
    <row r="15" spans="1:18" ht="15.75" customHeight="1" thickBot="1" x14ac:dyDescent="0.25">
      <c r="A15" s="211"/>
      <c r="B15" s="42" t="s">
        <v>19</v>
      </c>
      <c r="C15" s="43">
        <f>'上期　2-24頁'!E15</f>
        <v>1163</v>
      </c>
      <c r="D15" s="43">
        <f>'上期　2-24頁'!F15</f>
        <v>1532.2000000000005</v>
      </c>
      <c r="E15" s="43">
        <f>'上期　2-24頁'!G15</f>
        <v>1464.2999999999997</v>
      </c>
      <c r="F15" s="43">
        <f>'上期　2-24頁'!H15</f>
        <v>1691.5</v>
      </c>
      <c r="G15" s="43">
        <f>'上期　2-24頁'!I15</f>
        <v>1919.8999999999999</v>
      </c>
      <c r="H15" s="43">
        <f>'上期　2-24頁'!J15</f>
        <v>1678.9999999999995</v>
      </c>
      <c r="I15" s="43"/>
      <c r="J15" s="43"/>
      <c r="K15" s="43"/>
      <c r="L15" s="43"/>
      <c r="M15" s="43"/>
      <c r="N15" s="43"/>
      <c r="O15" s="43">
        <f t="shared" si="3"/>
        <v>9449.9</v>
      </c>
      <c r="P15" s="43">
        <f>'上期　2-24頁'!R15</f>
        <v>4119.0999999999995</v>
      </c>
      <c r="Q15" s="44">
        <f t="shared" si="2"/>
        <v>229.4166201354665</v>
      </c>
    </row>
    <row r="16" spans="1:18" ht="15.75" customHeight="1" x14ac:dyDescent="0.2">
      <c r="A16" s="209" t="s">
        <v>234</v>
      </c>
      <c r="B16" s="34" t="s">
        <v>14</v>
      </c>
      <c r="C16" s="35">
        <f>'上期　2-24頁'!E490</f>
        <v>1029.4000000000001</v>
      </c>
      <c r="D16" s="35">
        <f>'上期　2-24頁'!F490</f>
        <v>1375.3999999999999</v>
      </c>
      <c r="E16" s="35">
        <f>'上期　2-24頁'!G490</f>
        <v>958.2</v>
      </c>
      <c r="F16" s="35">
        <f>'上期　2-24頁'!H490</f>
        <v>1204.1000000000004</v>
      </c>
      <c r="G16" s="35">
        <f>'上期　2-24頁'!I490</f>
        <v>1328.0000000000002</v>
      </c>
      <c r="H16" s="35">
        <f>'上期　2-24頁'!J490</f>
        <v>1154.5999999999999</v>
      </c>
      <c r="I16" s="35"/>
      <c r="J16" s="35"/>
      <c r="K16" s="35"/>
      <c r="L16" s="35"/>
      <c r="M16" s="35"/>
      <c r="N16" s="35"/>
      <c r="O16" s="35">
        <f>SUM(C16:H16)</f>
        <v>7049.7000000000007</v>
      </c>
      <c r="P16" s="35">
        <f>'上期　2-24頁'!R490</f>
        <v>5175.5</v>
      </c>
      <c r="Q16" s="38">
        <f t="shared" si="2"/>
        <v>136.21292628731524</v>
      </c>
    </row>
    <row r="17" spans="1:17" ht="15.75" customHeight="1" x14ac:dyDescent="0.2">
      <c r="A17" s="210"/>
      <c r="B17" s="39" t="s">
        <v>15</v>
      </c>
      <c r="C17" s="40">
        <f>'上期　2-24頁'!E491</f>
        <v>314.2</v>
      </c>
      <c r="D17" s="40">
        <f>'上期　2-24頁'!F491</f>
        <v>397.59999999999997</v>
      </c>
      <c r="E17" s="40">
        <f>'上期　2-24頁'!G491</f>
        <v>347.4</v>
      </c>
      <c r="F17" s="40">
        <f>'上期　2-24頁'!H491</f>
        <v>457.9</v>
      </c>
      <c r="G17" s="40">
        <f>'上期　2-24頁'!I491</f>
        <v>519.69999999999993</v>
      </c>
      <c r="H17" s="40">
        <f>'上期　2-24頁'!J491</f>
        <v>440.19999999999993</v>
      </c>
      <c r="I17" s="40"/>
      <c r="J17" s="40"/>
      <c r="K17" s="40"/>
      <c r="L17" s="40"/>
      <c r="M17" s="40"/>
      <c r="N17" s="40"/>
      <c r="O17" s="40">
        <f t="shared" si="3"/>
        <v>2476.9999999999995</v>
      </c>
      <c r="P17" s="40">
        <f>'上期　2-24頁'!R491</f>
        <v>1390</v>
      </c>
      <c r="Q17" s="41">
        <f t="shared" si="2"/>
        <v>178.20143884892084</v>
      </c>
    </row>
    <row r="18" spans="1:17" ht="15.75" customHeight="1" x14ac:dyDescent="0.2">
      <c r="A18" s="210"/>
      <c r="B18" s="39" t="s">
        <v>16</v>
      </c>
      <c r="C18" s="40">
        <f>'上期　2-24頁'!E492</f>
        <v>715.2</v>
      </c>
      <c r="D18" s="40">
        <f>'上期　2-24頁'!F492</f>
        <v>977.80000000000007</v>
      </c>
      <c r="E18" s="40">
        <f>'上期　2-24頁'!G492</f>
        <v>610.80000000000018</v>
      </c>
      <c r="F18" s="40">
        <f>'上期　2-24頁'!H492</f>
        <v>746.19999999999993</v>
      </c>
      <c r="G18" s="40">
        <f>'上期　2-24頁'!I492</f>
        <v>808.30000000000018</v>
      </c>
      <c r="H18" s="40">
        <f>'上期　2-24頁'!J492</f>
        <v>714.39999999999986</v>
      </c>
      <c r="I18" s="40"/>
      <c r="J18" s="40"/>
      <c r="K18" s="40"/>
      <c r="L18" s="40"/>
      <c r="M18" s="40"/>
      <c r="N18" s="40"/>
      <c r="O18" s="40">
        <f t="shared" si="3"/>
        <v>4572.7</v>
      </c>
      <c r="P18" s="40">
        <f>'上期　2-24頁'!R492</f>
        <v>3785.5</v>
      </c>
      <c r="Q18" s="41">
        <f t="shared" si="2"/>
        <v>120.79513934751023</v>
      </c>
    </row>
    <row r="19" spans="1:17" ht="15.75" customHeight="1" x14ac:dyDescent="0.2">
      <c r="A19" s="210"/>
      <c r="B19" s="39" t="s">
        <v>17</v>
      </c>
      <c r="C19" s="40">
        <f>'上期　2-24頁'!E493</f>
        <v>802.2</v>
      </c>
      <c r="D19" s="40">
        <f>'上期　2-24頁'!F493</f>
        <v>1105.6999999999998</v>
      </c>
      <c r="E19" s="40">
        <f>'上期　2-24頁'!G493</f>
        <v>729.10000000000014</v>
      </c>
      <c r="F19" s="40">
        <f>'上期　2-24頁'!H493</f>
        <v>886.6</v>
      </c>
      <c r="G19" s="40">
        <f>'上期　2-24頁'!I493</f>
        <v>981.89999999999986</v>
      </c>
      <c r="H19" s="40">
        <f>'上期　2-24頁'!J493</f>
        <v>835.3</v>
      </c>
      <c r="I19" s="40"/>
      <c r="J19" s="40"/>
      <c r="K19" s="40"/>
      <c r="L19" s="40"/>
      <c r="M19" s="40"/>
      <c r="N19" s="40"/>
      <c r="O19" s="40">
        <f t="shared" si="3"/>
        <v>5340.8</v>
      </c>
      <c r="P19" s="40">
        <f>'上期　2-24頁'!R493</f>
        <v>4217.5999999999995</v>
      </c>
      <c r="Q19" s="41">
        <f t="shared" si="2"/>
        <v>126.63125948406679</v>
      </c>
    </row>
    <row r="20" spans="1:17" ht="15.75" customHeight="1" x14ac:dyDescent="0.2">
      <c r="A20" s="210"/>
      <c r="B20" s="39" t="s">
        <v>18</v>
      </c>
      <c r="C20" s="40">
        <f>'上期　2-24頁'!E494</f>
        <v>227.20000000000002</v>
      </c>
      <c r="D20" s="40">
        <f>'上期　2-24頁'!F494</f>
        <v>269.7</v>
      </c>
      <c r="E20" s="40">
        <f>'上期　2-24頁'!G494</f>
        <v>229.09999999999997</v>
      </c>
      <c r="F20" s="40">
        <f>'上期　2-24頁'!H494</f>
        <v>317.5</v>
      </c>
      <c r="G20" s="40">
        <f>'上期　2-24頁'!I494</f>
        <v>346.09999999999997</v>
      </c>
      <c r="H20" s="40">
        <f>'上期　2-24頁'!J494</f>
        <v>319.30000000000007</v>
      </c>
      <c r="I20" s="40"/>
      <c r="J20" s="40"/>
      <c r="K20" s="40"/>
      <c r="L20" s="40"/>
      <c r="M20" s="40"/>
      <c r="N20" s="40"/>
      <c r="O20" s="40">
        <f t="shared" si="3"/>
        <v>1708.9</v>
      </c>
      <c r="P20" s="40">
        <f>'上期　2-24頁'!R494</f>
        <v>957.89999999999986</v>
      </c>
      <c r="Q20" s="41">
        <f t="shared" si="2"/>
        <v>178.40066812819714</v>
      </c>
    </row>
    <row r="21" spans="1:17" ht="15.75" customHeight="1" thickBot="1" x14ac:dyDescent="0.25">
      <c r="A21" s="211"/>
      <c r="B21" s="42" t="s">
        <v>19</v>
      </c>
      <c r="C21" s="43">
        <f>'上期　2-24頁'!E495</f>
        <v>294.09999999999997</v>
      </c>
      <c r="D21" s="43">
        <f>'上期　2-24頁'!F495</f>
        <v>335.59999999999997</v>
      </c>
      <c r="E21" s="43">
        <f>'上期　2-24頁'!G495</f>
        <v>287.90000000000003</v>
      </c>
      <c r="F21" s="43">
        <f>'上期　2-24頁'!H495</f>
        <v>403.40000000000009</v>
      </c>
      <c r="G21" s="43">
        <f>'上期　2-24頁'!I495</f>
        <v>442.9</v>
      </c>
      <c r="H21" s="43">
        <f>'上期　2-24頁'!J495</f>
        <v>407.90000000000003</v>
      </c>
      <c r="I21" s="43"/>
      <c r="J21" s="43"/>
      <c r="K21" s="43"/>
      <c r="L21" s="43"/>
      <c r="M21" s="43"/>
      <c r="N21" s="43"/>
      <c r="O21" s="43">
        <f t="shared" si="3"/>
        <v>2171.8000000000002</v>
      </c>
      <c r="P21" s="43">
        <f>'上期　2-24頁'!R495</f>
        <v>1159.6000000000001</v>
      </c>
      <c r="Q21" s="44">
        <f t="shared" si="2"/>
        <v>187.2887202483615</v>
      </c>
    </row>
    <row r="22" spans="1:17" ht="15.75" customHeight="1" x14ac:dyDescent="0.2">
      <c r="A22" s="209" t="s">
        <v>4</v>
      </c>
      <c r="B22" s="34" t="s">
        <v>14</v>
      </c>
      <c r="C22" s="35">
        <f>'上期　2-24頁'!E622</f>
        <v>653.31999999999994</v>
      </c>
      <c r="D22" s="35">
        <f>'上期　2-24頁'!F622</f>
        <v>1394.3080000000002</v>
      </c>
      <c r="E22" s="35">
        <f>'上期　2-24頁'!G622</f>
        <v>1821.8019999999999</v>
      </c>
      <c r="F22" s="35">
        <f>'上期　2-24頁'!H622</f>
        <v>3103.6400000000003</v>
      </c>
      <c r="G22" s="35">
        <f>'上期　2-24頁'!I622</f>
        <v>2759.1220000000003</v>
      </c>
      <c r="H22" s="35">
        <f>'上期　2-24頁'!J622</f>
        <v>2377.194</v>
      </c>
      <c r="I22" s="35"/>
      <c r="J22" s="35"/>
      <c r="K22" s="35"/>
      <c r="L22" s="35"/>
      <c r="M22" s="35"/>
      <c r="N22" s="35"/>
      <c r="O22" s="35">
        <f>SUM(C22:H22)</f>
        <v>12109.386</v>
      </c>
      <c r="P22" s="35">
        <f>'上期　2-24頁'!R622</f>
        <v>7323.8999999999987</v>
      </c>
      <c r="Q22" s="38">
        <f t="shared" si="2"/>
        <v>165.34067914635648</v>
      </c>
    </row>
    <row r="23" spans="1:17" ht="15.75" customHeight="1" x14ac:dyDescent="0.2">
      <c r="A23" s="210"/>
      <c r="B23" s="39" t="s">
        <v>15</v>
      </c>
      <c r="C23" s="40">
        <f>'上期　2-24頁'!E623</f>
        <v>118.88999999999999</v>
      </c>
      <c r="D23" s="40">
        <f>'上期　2-24頁'!F623</f>
        <v>348.01199999999994</v>
      </c>
      <c r="E23" s="40">
        <f>'上期　2-24頁'!G623</f>
        <v>537.0619999999999</v>
      </c>
      <c r="F23" s="40">
        <f>'上期　2-24頁'!H623</f>
        <v>1052.8630000000001</v>
      </c>
      <c r="G23" s="40">
        <f>'上期　2-24頁'!I623</f>
        <v>898.55599999999993</v>
      </c>
      <c r="H23" s="40">
        <f>'上期　2-24頁'!J623</f>
        <v>776.35099999999989</v>
      </c>
      <c r="I23" s="40"/>
      <c r="J23" s="40"/>
      <c r="K23" s="40"/>
      <c r="L23" s="40"/>
      <c r="M23" s="40"/>
      <c r="N23" s="40"/>
      <c r="O23" s="40">
        <f t="shared" si="3"/>
        <v>3731.7339999999995</v>
      </c>
      <c r="P23" s="40">
        <f>'上期　2-24頁'!R623</f>
        <v>1684.1</v>
      </c>
      <c r="Q23" s="41">
        <f t="shared" si="2"/>
        <v>221.58624784751498</v>
      </c>
    </row>
    <row r="24" spans="1:17" ht="15.75" customHeight="1" x14ac:dyDescent="0.2">
      <c r="A24" s="210"/>
      <c r="B24" s="39" t="s">
        <v>16</v>
      </c>
      <c r="C24" s="40">
        <f>'上期　2-24頁'!E624</f>
        <v>534.43000000000006</v>
      </c>
      <c r="D24" s="40">
        <f>'上期　2-24頁'!F624</f>
        <v>1046.2960000000003</v>
      </c>
      <c r="E24" s="40">
        <f>'上期　2-24頁'!G624</f>
        <v>1284.74</v>
      </c>
      <c r="F24" s="40">
        <f>'上期　2-24頁'!H624</f>
        <v>2050.777</v>
      </c>
      <c r="G24" s="40">
        <f>'上期　2-24頁'!I624</f>
        <v>1860.5659999999998</v>
      </c>
      <c r="H24" s="40">
        <f>'上期　2-24頁'!J624</f>
        <v>1600.8429999999998</v>
      </c>
      <c r="I24" s="40"/>
      <c r="J24" s="40"/>
      <c r="K24" s="40"/>
      <c r="L24" s="40"/>
      <c r="M24" s="40"/>
      <c r="N24" s="40"/>
      <c r="O24" s="40">
        <f t="shared" si="3"/>
        <v>8377.652</v>
      </c>
      <c r="P24" s="40">
        <f>'上期　2-24頁'!R624</f>
        <v>5639.7999999999993</v>
      </c>
      <c r="Q24" s="41">
        <f t="shared" si="2"/>
        <v>148.54519663817868</v>
      </c>
    </row>
    <row r="25" spans="1:17" ht="15.75" customHeight="1" x14ac:dyDescent="0.2">
      <c r="A25" s="210"/>
      <c r="B25" s="39" t="s">
        <v>17</v>
      </c>
      <c r="C25" s="40">
        <f>'上期　2-24頁'!E625</f>
        <v>552.04999999999995</v>
      </c>
      <c r="D25" s="40">
        <f>'上期　2-24頁'!F625</f>
        <v>1211.529</v>
      </c>
      <c r="E25" s="40">
        <f>'上期　2-24頁'!G625</f>
        <v>1578.3780000000002</v>
      </c>
      <c r="F25" s="40">
        <f>'上期　2-24頁'!H625</f>
        <v>2735.2689999999998</v>
      </c>
      <c r="G25" s="40">
        <f>'上期　2-24頁'!I625</f>
        <v>2381.8959999999997</v>
      </c>
      <c r="H25" s="40">
        <f>'上期　2-24頁'!J625</f>
        <v>2089.9429999999998</v>
      </c>
      <c r="I25" s="40"/>
      <c r="J25" s="40"/>
      <c r="K25" s="40"/>
      <c r="L25" s="40"/>
      <c r="M25" s="40"/>
      <c r="N25" s="40"/>
      <c r="O25" s="40">
        <f t="shared" si="3"/>
        <v>10549.064999999999</v>
      </c>
      <c r="P25" s="40">
        <f>'上期　2-24頁'!R625</f>
        <v>6377.9</v>
      </c>
      <c r="Q25" s="41">
        <f t="shared" si="2"/>
        <v>165.40028849621348</v>
      </c>
    </row>
    <row r="26" spans="1:17" ht="15.75" customHeight="1" x14ac:dyDescent="0.2">
      <c r="A26" s="210"/>
      <c r="B26" s="39" t="s">
        <v>18</v>
      </c>
      <c r="C26" s="40">
        <f>'上期　2-24頁'!E626</f>
        <v>101.27000000000001</v>
      </c>
      <c r="D26" s="40">
        <f>'上期　2-24頁'!F626</f>
        <v>182.77900000000002</v>
      </c>
      <c r="E26" s="40">
        <f>'上期　2-24頁'!G626</f>
        <v>243.42400000000004</v>
      </c>
      <c r="F26" s="40">
        <f>'上期　2-24頁'!H626</f>
        <v>368.37099999999992</v>
      </c>
      <c r="G26" s="40">
        <f>'上期　2-24頁'!I626</f>
        <v>377.22599999999994</v>
      </c>
      <c r="H26" s="40">
        <f>'上期　2-24頁'!J626</f>
        <v>287.25099999999998</v>
      </c>
      <c r="I26" s="40"/>
      <c r="J26" s="40"/>
      <c r="K26" s="40"/>
      <c r="L26" s="40"/>
      <c r="M26" s="40"/>
      <c r="N26" s="40"/>
      <c r="O26" s="40">
        <f t="shared" si="3"/>
        <v>1560.3209999999999</v>
      </c>
      <c r="P26" s="40">
        <f>'上期　2-24頁'!R626</f>
        <v>945.99999999999977</v>
      </c>
      <c r="Q26" s="41">
        <f t="shared" si="2"/>
        <v>164.93879492600425</v>
      </c>
    </row>
    <row r="27" spans="1:17" ht="15.75" customHeight="1" thickBot="1" x14ac:dyDescent="0.25">
      <c r="A27" s="211"/>
      <c r="B27" s="42" t="s">
        <v>19</v>
      </c>
      <c r="C27" s="43">
        <f>'上期　2-24頁'!E627</f>
        <v>128.82999999999998</v>
      </c>
      <c r="D27" s="43">
        <f>'上期　2-24頁'!F627</f>
        <v>227.99</v>
      </c>
      <c r="E27" s="43">
        <f>'上期　2-24頁'!G627</f>
        <v>303.95300000000003</v>
      </c>
      <c r="F27" s="43">
        <f>'上期　2-24頁'!H627</f>
        <v>462.67099999999999</v>
      </c>
      <c r="G27" s="43">
        <f>'上期　2-24頁'!I627</f>
        <v>485.45799999999997</v>
      </c>
      <c r="H27" s="43">
        <f>'上期　2-24頁'!J627</f>
        <v>380.98599999999999</v>
      </c>
      <c r="I27" s="43"/>
      <c r="J27" s="43"/>
      <c r="K27" s="43"/>
      <c r="L27" s="43"/>
      <c r="M27" s="43"/>
      <c r="N27" s="43"/>
      <c r="O27" s="43">
        <f t="shared" si="3"/>
        <v>1989.8879999999999</v>
      </c>
      <c r="P27" s="43">
        <f>'上期　2-24頁'!R627</f>
        <v>1223.2999999999997</v>
      </c>
      <c r="Q27" s="44">
        <f t="shared" si="2"/>
        <v>162.66557671871172</v>
      </c>
    </row>
    <row r="28" spans="1:17" ht="15.75" customHeight="1" x14ac:dyDescent="0.2">
      <c r="A28" s="209" t="s">
        <v>5</v>
      </c>
      <c r="B28" s="34" t="s">
        <v>14</v>
      </c>
      <c r="C28" s="35">
        <f>'上期　2-24頁'!E907</f>
        <v>417.1</v>
      </c>
      <c r="D28" s="35">
        <f>'上期　2-24頁'!F907</f>
        <v>890.9</v>
      </c>
      <c r="E28" s="35">
        <f>'上期　2-24頁'!G907</f>
        <v>672.7</v>
      </c>
      <c r="F28" s="35">
        <f>'上期　2-24頁'!H907</f>
        <v>992.4</v>
      </c>
      <c r="G28" s="35">
        <f>'上期　2-24頁'!I907</f>
        <v>1365.7000000000003</v>
      </c>
      <c r="H28" s="35">
        <f>'上期　2-24頁'!J907</f>
        <v>941.89999999999986</v>
      </c>
      <c r="I28" s="35"/>
      <c r="J28" s="35"/>
      <c r="K28" s="35"/>
      <c r="L28" s="35"/>
      <c r="M28" s="35"/>
      <c r="N28" s="35"/>
      <c r="O28" s="35">
        <f>SUM(C28:H28)</f>
        <v>5280.7</v>
      </c>
      <c r="P28" s="35">
        <f>'上期　2-24頁'!R907</f>
        <v>3647.7</v>
      </c>
      <c r="Q28" s="38">
        <f t="shared" si="2"/>
        <v>144.7679359596458</v>
      </c>
    </row>
    <row r="29" spans="1:17" ht="15.75" customHeight="1" x14ac:dyDescent="0.2">
      <c r="A29" s="210"/>
      <c r="B29" s="39" t="s">
        <v>15</v>
      </c>
      <c r="C29" s="40">
        <f>'上期　2-24頁'!E908</f>
        <v>99.399999999999977</v>
      </c>
      <c r="D29" s="40">
        <f>'上期　2-24頁'!F908</f>
        <v>225.09999999999997</v>
      </c>
      <c r="E29" s="40">
        <f>'上期　2-24頁'!G908</f>
        <v>220.9</v>
      </c>
      <c r="F29" s="40">
        <f>'上期　2-24頁'!H908</f>
        <v>333.89999999999992</v>
      </c>
      <c r="G29" s="40">
        <f>'上期　2-24頁'!I908</f>
        <v>448.70000000000005</v>
      </c>
      <c r="H29" s="40">
        <f>'上期　2-24頁'!J908</f>
        <v>300.3</v>
      </c>
      <c r="I29" s="40"/>
      <c r="J29" s="40"/>
      <c r="K29" s="40"/>
      <c r="L29" s="40"/>
      <c r="M29" s="40"/>
      <c r="N29" s="40"/>
      <c r="O29" s="40">
        <f t="shared" si="3"/>
        <v>1628.3</v>
      </c>
      <c r="P29" s="40">
        <f>'上期　2-24頁'!R908</f>
        <v>1157.4000000000001</v>
      </c>
      <c r="Q29" s="41">
        <f t="shared" si="2"/>
        <v>140.68602039053047</v>
      </c>
    </row>
    <row r="30" spans="1:17" ht="15.75" customHeight="1" x14ac:dyDescent="0.2">
      <c r="A30" s="210"/>
      <c r="B30" s="39" t="s">
        <v>16</v>
      </c>
      <c r="C30" s="40">
        <f>'上期　2-24頁'!E909</f>
        <v>317.70000000000005</v>
      </c>
      <c r="D30" s="40">
        <f>'上期　2-24頁'!F909</f>
        <v>665.8</v>
      </c>
      <c r="E30" s="40">
        <f>'上期　2-24頁'!G909</f>
        <v>451.79999999999995</v>
      </c>
      <c r="F30" s="40">
        <f>'上期　2-24頁'!H909</f>
        <v>658.5</v>
      </c>
      <c r="G30" s="40">
        <f>'上期　2-24頁'!I909</f>
        <v>917.00000000000011</v>
      </c>
      <c r="H30" s="40">
        <f>'上期　2-24頁'!J909</f>
        <v>641.59999999999991</v>
      </c>
      <c r="I30" s="40"/>
      <c r="J30" s="40"/>
      <c r="K30" s="40"/>
      <c r="L30" s="40"/>
      <c r="M30" s="40"/>
      <c r="N30" s="40"/>
      <c r="O30" s="40">
        <f t="shared" si="3"/>
        <v>3652.4</v>
      </c>
      <c r="P30" s="40">
        <f>'上期　2-24頁'!R909</f>
        <v>2490.3000000000002</v>
      </c>
      <c r="Q30" s="41">
        <f t="shared" si="2"/>
        <v>146.66506043448578</v>
      </c>
    </row>
    <row r="31" spans="1:17" ht="15.75" customHeight="1" x14ac:dyDescent="0.2">
      <c r="A31" s="210"/>
      <c r="B31" s="39" t="s">
        <v>17</v>
      </c>
      <c r="C31" s="40">
        <f>'上期　2-24頁'!E910</f>
        <v>346.89999999999992</v>
      </c>
      <c r="D31" s="40">
        <f>'上期　2-24頁'!F910</f>
        <v>780.3</v>
      </c>
      <c r="E31" s="40">
        <f>'上期　2-24頁'!G910</f>
        <v>558.99999999999989</v>
      </c>
      <c r="F31" s="40">
        <f>'上期　2-24頁'!H910</f>
        <v>844.9</v>
      </c>
      <c r="G31" s="40">
        <f>'上期　2-24頁'!I910</f>
        <v>1199.1000000000004</v>
      </c>
      <c r="H31" s="40">
        <f>'上期　2-24頁'!J910</f>
        <v>804.80000000000018</v>
      </c>
      <c r="I31" s="40"/>
      <c r="J31" s="40"/>
      <c r="K31" s="40"/>
      <c r="L31" s="40"/>
      <c r="M31" s="40"/>
      <c r="N31" s="40"/>
      <c r="O31" s="40">
        <f t="shared" si="3"/>
        <v>4535</v>
      </c>
      <c r="P31" s="40">
        <f>'上期　2-24頁'!R910</f>
        <v>3135.8</v>
      </c>
      <c r="Q31" s="41">
        <f t="shared" si="2"/>
        <v>144.62019261432488</v>
      </c>
    </row>
    <row r="32" spans="1:17" ht="15.75" customHeight="1" x14ac:dyDescent="0.2">
      <c r="A32" s="210"/>
      <c r="B32" s="39" t="s">
        <v>18</v>
      </c>
      <c r="C32" s="40">
        <f>'上期　2-24頁'!E911</f>
        <v>70.199999999999974</v>
      </c>
      <c r="D32" s="40">
        <f>'上期　2-24頁'!F911</f>
        <v>110.6</v>
      </c>
      <c r="E32" s="40">
        <f>'上期　2-24頁'!G911</f>
        <v>113.69999999999999</v>
      </c>
      <c r="F32" s="40">
        <f>'上期　2-24頁'!H911</f>
        <v>147.50000000000003</v>
      </c>
      <c r="G32" s="40">
        <f>'上期　2-24頁'!I911</f>
        <v>166.60000000000005</v>
      </c>
      <c r="H32" s="40">
        <f>'上期　2-24頁'!J911</f>
        <v>137.1</v>
      </c>
      <c r="I32" s="40"/>
      <c r="J32" s="40"/>
      <c r="K32" s="40"/>
      <c r="L32" s="40"/>
      <c r="M32" s="40"/>
      <c r="N32" s="40"/>
      <c r="O32" s="40">
        <f t="shared" si="3"/>
        <v>745.7</v>
      </c>
      <c r="P32" s="40">
        <f>'上期　2-24頁'!R911</f>
        <v>511.9</v>
      </c>
      <c r="Q32" s="41">
        <f t="shared" si="2"/>
        <v>145.67298300449306</v>
      </c>
    </row>
    <row r="33" spans="1:17" ht="15.75" customHeight="1" thickBot="1" x14ac:dyDescent="0.25">
      <c r="A33" s="211"/>
      <c r="B33" s="42" t="s">
        <v>19</v>
      </c>
      <c r="C33" s="43">
        <f>'上期　2-24頁'!E912</f>
        <v>84.1</v>
      </c>
      <c r="D33" s="43">
        <f>'上期　2-24頁'!F912</f>
        <v>131.99999999999994</v>
      </c>
      <c r="E33" s="43">
        <f>'上期　2-24頁'!G912</f>
        <v>136.70000000000002</v>
      </c>
      <c r="F33" s="43">
        <f>'上期　2-24頁'!H912</f>
        <v>170</v>
      </c>
      <c r="G33" s="43">
        <f>'上期　2-24頁'!I912</f>
        <v>189.70000000000005</v>
      </c>
      <c r="H33" s="43">
        <f>'上期　2-24頁'!J912</f>
        <v>160.4</v>
      </c>
      <c r="I33" s="43"/>
      <c r="J33" s="43"/>
      <c r="K33" s="43"/>
      <c r="L33" s="43"/>
      <c r="M33" s="43"/>
      <c r="N33" s="43"/>
      <c r="O33" s="43">
        <f t="shared" si="3"/>
        <v>872.9</v>
      </c>
      <c r="P33" s="43">
        <f>'上期　2-24頁'!R912</f>
        <v>629.90000000000009</v>
      </c>
      <c r="Q33" s="44">
        <f t="shared" si="2"/>
        <v>138.57755199237971</v>
      </c>
    </row>
    <row r="34" spans="1:17" ht="15.75" customHeight="1" x14ac:dyDescent="0.2">
      <c r="A34" s="209" t="s">
        <v>6</v>
      </c>
      <c r="B34" s="34" t="s">
        <v>14</v>
      </c>
      <c r="C34" s="35">
        <f>'上期　2-24頁'!E1036</f>
        <v>663.2</v>
      </c>
      <c r="D34" s="35">
        <f>'上期　2-24頁'!F1036</f>
        <v>1160.5</v>
      </c>
      <c r="E34" s="35">
        <f>'上期　2-24頁'!G1036</f>
        <v>1022.9</v>
      </c>
      <c r="F34" s="35">
        <f>'上期　2-24頁'!H1036</f>
        <v>1259.2999999999997</v>
      </c>
      <c r="G34" s="35">
        <f>'上期　2-24頁'!I1036</f>
        <v>1640.7</v>
      </c>
      <c r="H34" s="35">
        <f>'上期　2-24頁'!J1036</f>
        <v>1161.5999999999999</v>
      </c>
      <c r="I34" s="35"/>
      <c r="J34" s="35"/>
      <c r="K34" s="35"/>
      <c r="L34" s="35"/>
      <c r="M34" s="35"/>
      <c r="N34" s="35"/>
      <c r="O34" s="35">
        <f>SUM(C34:H34)</f>
        <v>6908.1999999999989</v>
      </c>
      <c r="P34" s="35">
        <f>'上期　2-24頁'!R1036</f>
        <v>4673.3</v>
      </c>
      <c r="Q34" s="38">
        <f t="shared" si="2"/>
        <v>147.82273768001195</v>
      </c>
    </row>
    <row r="35" spans="1:17" ht="15.75" customHeight="1" x14ac:dyDescent="0.2">
      <c r="A35" s="210"/>
      <c r="B35" s="39" t="s">
        <v>15</v>
      </c>
      <c r="C35" s="40">
        <f>'上期　2-24頁'!E1037</f>
        <v>78.900000000000006</v>
      </c>
      <c r="D35" s="40">
        <f>'上期　2-24頁'!F1037</f>
        <v>165.79999999999998</v>
      </c>
      <c r="E35" s="40">
        <f>'上期　2-24頁'!G1037</f>
        <v>178.50000000000003</v>
      </c>
      <c r="F35" s="40">
        <f>'上期　2-24頁'!H1037</f>
        <v>258.5</v>
      </c>
      <c r="G35" s="40">
        <f>'上期　2-24頁'!I1037</f>
        <v>454.7999999999999</v>
      </c>
      <c r="H35" s="40">
        <f>'上期　2-24頁'!J1037</f>
        <v>201.50000000000003</v>
      </c>
      <c r="I35" s="40"/>
      <c r="J35" s="40"/>
      <c r="K35" s="40"/>
      <c r="L35" s="40"/>
      <c r="M35" s="40"/>
      <c r="N35" s="40"/>
      <c r="O35" s="40">
        <f t="shared" si="3"/>
        <v>1338</v>
      </c>
      <c r="P35" s="40">
        <f>'上期　2-24頁'!R1037</f>
        <v>714.1</v>
      </c>
      <c r="Q35" s="41">
        <f t="shared" si="2"/>
        <v>187.36871586612517</v>
      </c>
    </row>
    <row r="36" spans="1:17" ht="15.75" customHeight="1" x14ac:dyDescent="0.2">
      <c r="A36" s="210"/>
      <c r="B36" s="39" t="s">
        <v>16</v>
      </c>
      <c r="C36" s="40">
        <f>'上期　2-24頁'!E1038</f>
        <v>584.29999999999995</v>
      </c>
      <c r="D36" s="40">
        <f>'上期　2-24頁'!F1038</f>
        <v>994.7</v>
      </c>
      <c r="E36" s="40">
        <f>'上期　2-24頁'!G1038</f>
        <v>844.39999999999986</v>
      </c>
      <c r="F36" s="40">
        <f>'上期　2-24頁'!H1038</f>
        <v>1000.8000000000001</v>
      </c>
      <c r="G36" s="40">
        <f>'上期　2-24頁'!I1038</f>
        <v>1185.9000000000001</v>
      </c>
      <c r="H36" s="40">
        <f>'上期　2-24頁'!J1038</f>
        <v>960.10000000000014</v>
      </c>
      <c r="I36" s="40"/>
      <c r="J36" s="40"/>
      <c r="K36" s="40"/>
      <c r="L36" s="40"/>
      <c r="M36" s="40"/>
      <c r="N36" s="40"/>
      <c r="O36" s="40">
        <f t="shared" si="3"/>
        <v>5570.2000000000007</v>
      </c>
      <c r="P36" s="40">
        <f>'上期　2-24頁'!R1038</f>
        <v>3959.1999999999989</v>
      </c>
      <c r="Q36" s="41">
        <f t="shared" si="2"/>
        <v>140.6900383915943</v>
      </c>
    </row>
    <row r="37" spans="1:17" ht="15.75" customHeight="1" x14ac:dyDescent="0.2">
      <c r="A37" s="210"/>
      <c r="B37" s="39" t="s">
        <v>17</v>
      </c>
      <c r="C37" s="40">
        <f>'上期　2-24頁'!E1039</f>
        <v>578.5999999999998</v>
      </c>
      <c r="D37" s="40">
        <f>'上期　2-24頁'!F1039</f>
        <v>1045.1000000000001</v>
      </c>
      <c r="E37" s="40">
        <f>'上期　2-24頁'!G1039</f>
        <v>896.69999999999993</v>
      </c>
      <c r="F37" s="40">
        <f>'上期　2-24頁'!H1039</f>
        <v>1114.3</v>
      </c>
      <c r="G37" s="40">
        <f>'上期　2-24頁'!I1039</f>
        <v>1473.4</v>
      </c>
      <c r="H37" s="40">
        <f>'上期　2-24頁'!J1039</f>
        <v>1016.3</v>
      </c>
      <c r="I37" s="40"/>
      <c r="J37" s="40"/>
      <c r="K37" s="40"/>
      <c r="L37" s="40"/>
      <c r="M37" s="40"/>
      <c r="N37" s="40"/>
      <c r="O37" s="40">
        <f t="shared" si="3"/>
        <v>6124.4000000000005</v>
      </c>
      <c r="P37" s="40">
        <f>'上期　2-24頁'!R1039</f>
        <v>4068.7999999999993</v>
      </c>
      <c r="Q37" s="41">
        <f t="shared" si="2"/>
        <v>150.52103814392456</v>
      </c>
    </row>
    <row r="38" spans="1:17" ht="15.75" customHeight="1" x14ac:dyDescent="0.2">
      <c r="A38" s="210"/>
      <c r="B38" s="39" t="s">
        <v>18</v>
      </c>
      <c r="C38" s="40">
        <f>'上期　2-24頁'!E1040</f>
        <v>84.600000000000009</v>
      </c>
      <c r="D38" s="40">
        <f>'上期　2-24頁'!F1040</f>
        <v>115.39999999999998</v>
      </c>
      <c r="E38" s="40">
        <f>'上期　2-24頁'!G1040</f>
        <v>126.19999999999999</v>
      </c>
      <c r="F38" s="40">
        <f>'上期　2-24頁'!H1040</f>
        <v>145.00000000000006</v>
      </c>
      <c r="G38" s="40">
        <f>'上期　2-24頁'!I1040</f>
        <v>167.29999999999998</v>
      </c>
      <c r="H38" s="40">
        <f>'上期　2-24頁'!J1040</f>
        <v>145.30000000000001</v>
      </c>
      <c r="I38" s="40"/>
      <c r="J38" s="40"/>
      <c r="K38" s="40"/>
      <c r="L38" s="40"/>
      <c r="M38" s="40"/>
      <c r="N38" s="40"/>
      <c r="O38" s="40">
        <f t="shared" si="3"/>
        <v>783.8</v>
      </c>
      <c r="P38" s="40">
        <f>'上期　2-24頁'!R1040</f>
        <v>604.50000000000023</v>
      </c>
      <c r="Q38" s="41">
        <f t="shared" si="2"/>
        <v>129.6608767576509</v>
      </c>
    </row>
    <row r="39" spans="1:17" ht="15.75" customHeight="1" thickBot="1" x14ac:dyDescent="0.25">
      <c r="A39" s="211"/>
      <c r="B39" s="42" t="s">
        <v>19</v>
      </c>
      <c r="C39" s="43">
        <f>'上期　2-24頁'!E1041</f>
        <v>100.60000000000001</v>
      </c>
      <c r="D39" s="43">
        <f>'上期　2-24頁'!F1041</f>
        <v>134.09999999999997</v>
      </c>
      <c r="E39" s="43">
        <f>'上期　2-24頁'!G1041</f>
        <v>146.70000000000002</v>
      </c>
      <c r="F39" s="43">
        <f>'上期　2-24頁'!H1041</f>
        <v>167.7</v>
      </c>
      <c r="G39" s="43">
        <f>'上期　2-24頁'!I1041</f>
        <v>196.69999999999996</v>
      </c>
      <c r="H39" s="43">
        <f>'上期　2-24頁'!J1041</f>
        <v>170.1</v>
      </c>
      <c r="I39" s="43"/>
      <c r="J39" s="43"/>
      <c r="K39" s="43"/>
      <c r="L39" s="43"/>
      <c r="M39" s="43"/>
      <c r="N39" s="43"/>
      <c r="O39" s="43">
        <f t="shared" si="3"/>
        <v>915.89999999999986</v>
      </c>
      <c r="P39" s="43">
        <f>'上期　2-24頁'!R1041</f>
        <v>734.39999999999986</v>
      </c>
      <c r="Q39" s="44">
        <f t="shared" si="2"/>
        <v>124.71405228758169</v>
      </c>
    </row>
    <row r="40" spans="1:17" ht="15.75" customHeight="1" x14ac:dyDescent="0.2">
      <c r="A40" s="209" t="s">
        <v>7</v>
      </c>
      <c r="B40" s="34" t="s">
        <v>14</v>
      </c>
      <c r="C40" s="35">
        <f>'上期　2-24頁'!E1168</f>
        <v>409.3</v>
      </c>
      <c r="D40" s="35">
        <f>'上期　2-24頁'!F1168</f>
        <v>576.20000000000005</v>
      </c>
      <c r="E40" s="35">
        <f>'上期　2-24頁'!G1168</f>
        <v>629.10000000000014</v>
      </c>
      <c r="F40" s="35">
        <f>'上期　2-24頁'!H1168</f>
        <v>802.59999999999991</v>
      </c>
      <c r="G40" s="35">
        <f>'上期　2-24頁'!I1168</f>
        <v>1032.8</v>
      </c>
      <c r="H40" s="35">
        <f>'上期　2-24頁'!J1168</f>
        <v>1047.4000000000001</v>
      </c>
      <c r="I40" s="35"/>
      <c r="J40" s="35"/>
      <c r="K40" s="35"/>
      <c r="L40" s="35"/>
      <c r="M40" s="35"/>
      <c r="N40" s="35"/>
      <c r="O40" s="35">
        <f>SUM(C40:H40)</f>
        <v>4497.3999999999996</v>
      </c>
      <c r="P40" s="35">
        <f>'上期　2-24頁'!R1168</f>
        <v>3257.4</v>
      </c>
      <c r="Q40" s="38">
        <f t="shared" si="2"/>
        <v>138.06717013569104</v>
      </c>
    </row>
    <row r="41" spans="1:17" ht="15.75" customHeight="1" x14ac:dyDescent="0.2">
      <c r="A41" s="210"/>
      <c r="B41" s="39" t="s">
        <v>15</v>
      </c>
      <c r="C41" s="40">
        <f>'上期　2-24頁'!E1169</f>
        <v>81.5</v>
      </c>
      <c r="D41" s="40">
        <f>'上期　2-24頁'!F1169</f>
        <v>135.80000000000001</v>
      </c>
      <c r="E41" s="40">
        <f>'上期　2-24頁'!G1169</f>
        <v>195.79999999999998</v>
      </c>
      <c r="F41" s="40">
        <f>'上期　2-24頁'!H1169</f>
        <v>290</v>
      </c>
      <c r="G41" s="40">
        <f>'上期　2-24頁'!I1169</f>
        <v>367.20000000000005</v>
      </c>
      <c r="H41" s="40">
        <f>'上期　2-24頁'!J1169</f>
        <v>368.1</v>
      </c>
      <c r="I41" s="40"/>
      <c r="J41" s="40"/>
      <c r="K41" s="40"/>
      <c r="L41" s="40"/>
      <c r="M41" s="40"/>
      <c r="N41" s="40"/>
      <c r="O41" s="40">
        <f t="shared" si="3"/>
        <v>1438.4</v>
      </c>
      <c r="P41" s="40">
        <f>'上期　2-24頁'!R1169</f>
        <v>945.1099999999999</v>
      </c>
      <c r="Q41" s="41">
        <f t="shared" si="2"/>
        <v>152.19392451672294</v>
      </c>
    </row>
    <row r="42" spans="1:17" ht="15.75" customHeight="1" x14ac:dyDescent="0.2">
      <c r="A42" s="210"/>
      <c r="B42" s="39" t="s">
        <v>16</v>
      </c>
      <c r="C42" s="40">
        <f>'上期　2-24頁'!E1170</f>
        <v>327.8</v>
      </c>
      <c r="D42" s="40">
        <f>'上期　2-24頁'!F1170</f>
        <v>440.40000000000003</v>
      </c>
      <c r="E42" s="40">
        <f>'上期　2-24頁'!G1170</f>
        <v>433.3</v>
      </c>
      <c r="F42" s="40">
        <f>'上期　2-24頁'!H1170</f>
        <v>512.59999999999991</v>
      </c>
      <c r="G42" s="40">
        <f>'上期　2-24頁'!I1170</f>
        <v>665.59999999999991</v>
      </c>
      <c r="H42" s="40">
        <f>'上期　2-24頁'!J1170</f>
        <v>679.30000000000007</v>
      </c>
      <c r="I42" s="40"/>
      <c r="J42" s="40"/>
      <c r="K42" s="40"/>
      <c r="L42" s="40"/>
      <c r="M42" s="40"/>
      <c r="N42" s="40"/>
      <c r="O42" s="40">
        <f t="shared" si="3"/>
        <v>3059</v>
      </c>
      <c r="P42" s="40">
        <f>'上期　2-24頁'!R1170</f>
        <v>2312.29</v>
      </c>
      <c r="Q42" s="41">
        <f t="shared" si="2"/>
        <v>132.29309472427767</v>
      </c>
    </row>
    <row r="43" spans="1:17" ht="15.75" customHeight="1" x14ac:dyDescent="0.2">
      <c r="A43" s="210"/>
      <c r="B43" s="39" t="s">
        <v>17</v>
      </c>
      <c r="C43" s="40">
        <f>'上期　2-24頁'!E1171</f>
        <v>329.3</v>
      </c>
      <c r="D43" s="40">
        <f>'上期　2-24頁'!F1171</f>
        <v>486.6</v>
      </c>
      <c r="E43" s="40">
        <f>'上期　2-24頁'!G1171</f>
        <v>519.79999999999995</v>
      </c>
      <c r="F43" s="40">
        <f>'上期　2-24頁'!H1171</f>
        <v>678.2</v>
      </c>
      <c r="G43" s="40">
        <f>'上期　2-24頁'!I1171</f>
        <v>891.80000000000007</v>
      </c>
      <c r="H43" s="40">
        <f>'上期　2-24頁'!J1171</f>
        <v>880.3</v>
      </c>
      <c r="I43" s="40"/>
      <c r="J43" s="40"/>
      <c r="K43" s="40"/>
      <c r="L43" s="40"/>
      <c r="M43" s="40"/>
      <c r="N43" s="40"/>
      <c r="O43" s="40">
        <f t="shared" si="3"/>
        <v>3786</v>
      </c>
      <c r="P43" s="40">
        <f>'上期　2-24頁'!R1171</f>
        <v>2788</v>
      </c>
      <c r="Q43" s="41">
        <f t="shared" si="2"/>
        <v>135.79626972740314</v>
      </c>
    </row>
    <row r="44" spans="1:17" ht="15.75" customHeight="1" x14ac:dyDescent="0.2">
      <c r="A44" s="210"/>
      <c r="B44" s="39" t="s">
        <v>18</v>
      </c>
      <c r="C44" s="40">
        <f>'上期　2-24頁'!E1172</f>
        <v>80</v>
      </c>
      <c r="D44" s="40">
        <f>'上期　2-24頁'!F1172</f>
        <v>89.6</v>
      </c>
      <c r="E44" s="40">
        <f>'上期　2-24頁'!G1172</f>
        <v>109.30000000000001</v>
      </c>
      <c r="F44" s="40">
        <f>'上期　2-24頁'!H1172</f>
        <v>124.39999999999998</v>
      </c>
      <c r="G44" s="40">
        <f>'上期　2-24頁'!I1172</f>
        <v>141.00000000000003</v>
      </c>
      <c r="H44" s="40">
        <f>'上期　2-24頁'!J1172</f>
        <v>167.1</v>
      </c>
      <c r="I44" s="40"/>
      <c r="J44" s="40"/>
      <c r="K44" s="40"/>
      <c r="L44" s="40"/>
      <c r="M44" s="40"/>
      <c r="N44" s="40"/>
      <c r="O44" s="40">
        <f t="shared" si="3"/>
        <v>711.4</v>
      </c>
      <c r="P44" s="40">
        <f>'上期　2-24頁'!R1172</f>
        <v>469.39999999999992</v>
      </c>
      <c r="Q44" s="41">
        <f t="shared" si="2"/>
        <v>151.55517682147425</v>
      </c>
    </row>
    <row r="45" spans="1:17" ht="15.75" customHeight="1" thickBot="1" x14ac:dyDescent="0.25">
      <c r="A45" s="211"/>
      <c r="B45" s="42" t="s">
        <v>19</v>
      </c>
      <c r="C45" s="43">
        <f>'上期　2-24頁'!E1173</f>
        <v>96.100000000000023</v>
      </c>
      <c r="D45" s="43">
        <f>'上期　2-24頁'!F1173</f>
        <v>134.79999999999998</v>
      </c>
      <c r="E45" s="43">
        <f>'上期　2-24頁'!G1173</f>
        <v>157.79999999999998</v>
      </c>
      <c r="F45" s="43">
        <f>'上期　2-24頁'!H1173</f>
        <v>174.90000000000003</v>
      </c>
      <c r="G45" s="43">
        <f>'上期　2-24頁'!I1173</f>
        <v>201.80000000000004</v>
      </c>
      <c r="H45" s="43">
        <f>'上期　2-24頁'!J1173</f>
        <v>173.6</v>
      </c>
      <c r="I45" s="43"/>
      <c r="J45" s="43"/>
      <c r="K45" s="43"/>
      <c r="L45" s="43"/>
      <c r="M45" s="43"/>
      <c r="N45" s="43"/>
      <c r="O45" s="43">
        <f t="shared" si="3"/>
        <v>939.00000000000011</v>
      </c>
      <c r="P45" s="43">
        <f>'上期　2-24頁'!R1173</f>
        <v>549.5</v>
      </c>
      <c r="Q45" s="44">
        <f t="shared" si="2"/>
        <v>170.88262056414925</v>
      </c>
    </row>
    <row r="60" spans="18:18" ht="13.5" customHeight="1" x14ac:dyDescent="0.2">
      <c r="R60" s="33"/>
    </row>
    <row r="67" spans="19:19" ht="13.5" customHeight="1" x14ac:dyDescent="0.2">
      <c r="S67" s="24">
        <f>S2</f>
        <v>0</v>
      </c>
    </row>
    <row r="117" spans="18:18" ht="13.5" customHeight="1" x14ac:dyDescent="0.2">
      <c r="R117" s="33"/>
    </row>
    <row r="132" spans="19:19" ht="13.5" customHeight="1" x14ac:dyDescent="0.2">
      <c r="S132" s="24">
        <f>S67</f>
        <v>0</v>
      </c>
    </row>
    <row r="174" spans="18:18" ht="13.5" customHeight="1" x14ac:dyDescent="0.2">
      <c r="R174" s="33"/>
    </row>
    <row r="194" spans="19:19" ht="7.5" customHeight="1" x14ac:dyDescent="0.2"/>
    <row r="197" spans="19:19" ht="13.5" customHeight="1" x14ac:dyDescent="0.2">
      <c r="S197" s="24">
        <f>S132</f>
        <v>0</v>
      </c>
    </row>
    <row r="231" spans="18:18" ht="13.5" customHeight="1" x14ac:dyDescent="0.2">
      <c r="R231" s="33"/>
    </row>
    <row r="259" spans="19:19" ht="6" customHeight="1" x14ac:dyDescent="0.2"/>
    <row r="262" spans="19:19" ht="13.5" customHeight="1" x14ac:dyDescent="0.2">
      <c r="S262" s="24">
        <f>S197</f>
        <v>0</v>
      </c>
    </row>
    <row r="288" spans="18:18" ht="13.5" customHeight="1" x14ac:dyDescent="0.2">
      <c r="R288" s="33"/>
    </row>
    <row r="324" spans="19:19" ht="6" customHeight="1" x14ac:dyDescent="0.2"/>
    <row r="327" spans="19:19" ht="13.5" customHeight="1" x14ac:dyDescent="0.2">
      <c r="S327" s="24">
        <f>S262</f>
        <v>0</v>
      </c>
    </row>
    <row r="345" spans="18:18" ht="13.5" customHeight="1" x14ac:dyDescent="0.2">
      <c r="R345" s="33"/>
    </row>
    <row r="389" spans="19:19" ht="6" customHeight="1" x14ac:dyDescent="0.2"/>
    <row r="392" spans="19:19" ht="13.5" customHeight="1" x14ac:dyDescent="0.2">
      <c r="S392" s="24">
        <f>S327</f>
        <v>0</v>
      </c>
    </row>
    <row r="402" spans="18:18" ht="13.5" customHeight="1" x14ac:dyDescent="0.2">
      <c r="R402" s="33"/>
    </row>
    <row r="459" spans="18:18" ht="13.5" customHeight="1" x14ac:dyDescent="0.2">
      <c r="R459" s="33"/>
    </row>
    <row r="516" spans="18:18" ht="13.5" customHeight="1" x14ac:dyDescent="0.2">
      <c r="R516" s="33"/>
    </row>
    <row r="573" spans="18:18" ht="13.5" customHeight="1" x14ac:dyDescent="0.2">
      <c r="R573" s="33"/>
    </row>
    <row r="630" spans="18:18" ht="13.5" customHeight="1" x14ac:dyDescent="0.2">
      <c r="R630" s="33"/>
    </row>
    <row r="687" spans="18:18" ht="13.5" customHeight="1" x14ac:dyDescent="0.2">
      <c r="R687" s="33"/>
    </row>
    <row r="744" spans="18:18" ht="13.5" customHeight="1" x14ac:dyDescent="0.2">
      <c r="R744" s="33"/>
    </row>
    <row r="801" spans="18:18" ht="13.5" customHeight="1" x14ac:dyDescent="0.2">
      <c r="R801" s="33"/>
    </row>
    <row r="858" spans="18:18" ht="13.5" customHeight="1" x14ac:dyDescent="0.2">
      <c r="R858" s="33"/>
    </row>
    <row r="915" spans="18:18" ht="13.5" customHeight="1" x14ac:dyDescent="0.2">
      <c r="R915" s="33"/>
    </row>
    <row r="972" spans="18:18" ht="13.5" customHeight="1" x14ac:dyDescent="0.2">
      <c r="R972" s="33"/>
    </row>
    <row r="1029" spans="18:18" ht="13.5" customHeight="1" x14ac:dyDescent="0.2">
      <c r="R1029" s="33"/>
    </row>
    <row r="1086" spans="18:18" ht="13.5" customHeight="1" x14ac:dyDescent="0.2">
      <c r="R1086" s="33"/>
    </row>
    <row r="1143" spans="18:18" ht="13.5" customHeight="1" x14ac:dyDescent="0.2">
      <c r="R1143" s="33"/>
    </row>
    <row r="1200" spans="18:18" ht="13.5" customHeight="1" x14ac:dyDescent="0.2">
      <c r="R1200" s="33"/>
    </row>
    <row r="1257" spans="18:18" ht="13.5" customHeight="1" x14ac:dyDescent="0.2">
      <c r="R1257" s="33"/>
    </row>
  </sheetData>
  <mergeCells count="7">
    <mergeCell ref="A40:A45"/>
    <mergeCell ref="A4:A9"/>
    <mergeCell ref="A10:A15"/>
    <mergeCell ref="A16:A21"/>
    <mergeCell ref="A22:A27"/>
    <mergeCell ref="A28:A33"/>
    <mergeCell ref="A34:A39"/>
  </mergeCells>
  <phoneticPr fontId="4"/>
  <pageMargins left="0.6692913385826772" right="0.39370078740157483" top="0.62992125984251968" bottom="0.59055118110236227" header="0.51181102362204722" footer="0.35433070866141736"/>
  <pageSetup paperSize="9" scale="75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39997558519241921"/>
  </sheetPr>
  <dimension ref="A1:S1269"/>
  <sheetViews>
    <sheetView view="pageBreakPreview" zoomScaleNormal="70" zoomScaleSheetLayoutView="100" workbookViewId="0">
      <pane xSplit="4" ySplit="3" topLeftCell="E4" activePane="bottomRight" state="frozen"/>
      <selection activeCell="P27" sqref="P27"/>
      <selection pane="topRight" activeCell="P27" sqref="P27"/>
      <selection pane="bottomLeft" activeCell="P27" sqref="P27"/>
      <selection pane="bottomRight"/>
    </sheetView>
  </sheetViews>
  <sheetFormatPr defaultColWidth="9" defaultRowHeight="13.5" customHeight="1" x14ac:dyDescent="0.2"/>
  <cols>
    <col min="1" max="1" width="9" style="49"/>
    <col min="2" max="2" width="9" style="46"/>
    <col min="3" max="3" width="11" style="46" customWidth="1"/>
    <col min="4" max="4" width="11.453125" style="46" customWidth="1"/>
    <col min="5" max="16" width="10.08984375" style="46" customWidth="1"/>
    <col min="17" max="17" width="12.6328125" style="46" customWidth="1"/>
    <col min="18" max="18" width="10.08984375" style="46" customWidth="1"/>
    <col min="19" max="19" width="10.08984375" style="47" customWidth="1"/>
    <col min="20" max="16384" width="9" style="48"/>
  </cols>
  <sheetData>
    <row r="1" spans="1:19" ht="18.75" customHeight="1" x14ac:dyDescent="0.3">
      <c r="A1" s="45" t="s">
        <v>321</v>
      </c>
    </row>
    <row r="2" spans="1:19" ht="13.5" customHeight="1" thickBot="1" x14ac:dyDescent="0.25">
      <c r="S2" s="50" t="s">
        <v>232</v>
      </c>
    </row>
    <row r="3" spans="1:19" thickBot="1" x14ac:dyDescent="0.25">
      <c r="A3" s="51" t="s">
        <v>20</v>
      </c>
      <c r="B3" s="51" t="s">
        <v>266</v>
      </c>
      <c r="C3" s="51" t="s">
        <v>21</v>
      </c>
      <c r="D3" s="52" t="s">
        <v>22</v>
      </c>
      <c r="E3" s="53" t="s">
        <v>23</v>
      </c>
      <c r="F3" s="53" t="s">
        <v>24</v>
      </c>
      <c r="G3" s="53" t="s">
        <v>25</v>
      </c>
      <c r="H3" s="53" t="s">
        <v>26</v>
      </c>
      <c r="I3" s="53" t="s">
        <v>27</v>
      </c>
      <c r="J3" s="53" t="s">
        <v>28</v>
      </c>
      <c r="K3" s="53" t="s">
        <v>29</v>
      </c>
      <c r="L3" s="53" t="s">
        <v>30</v>
      </c>
      <c r="M3" s="53" t="s">
        <v>31</v>
      </c>
      <c r="N3" s="54" t="s">
        <v>11</v>
      </c>
      <c r="O3" s="54" t="s">
        <v>12</v>
      </c>
      <c r="P3" s="53" t="s">
        <v>13</v>
      </c>
      <c r="Q3" s="53" t="s">
        <v>301</v>
      </c>
      <c r="R3" s="54" t="s">
        <v>322</v>
      </c>
      <c r="S3" s="55" t="s">
        <v>32</v>
      </c>
    </row>
    <row r="4" spans="1:19" ht="13.5" customHeight="1" x14ac:dyDescent="0.2">
      <c r="A4" s="215" t="s">
        <v>242</v>
      </c>
      <c r="B4" s="220"/>
      <c r="C4" s="216"/>
      <c r="D4" s="56" t="s">
        <v>33</v>
      </c>
      <c r="E4" s="57">
        <f t="shared" ref="E4:Q9" si="0">+E10+E490+E622+E907+E1036+E1168</f>
        <v>7226.6200000000008</v>
      </c>
      <c r="F4" s="57">
        <f t="shared" si="0"/>
        <v>11577.508</v>
      </c>
      <c r="G4" s="57">
        <f t="shared" si="0"/>
        <v>10722.402000000002</v>
      </c>
      <c r="H4" s="57">
        <f t="shared" si="0"/>
        <v>15163.64</v>
      </c>
      <c r="I4" s="57">
        <f t="shared" si="0"/>
        <v>16975.121999999999</v>
      </c>
      <c r="J4" s="57">
        <f t="shared" si="0"/>
        <v>13639.993999999999</v>
      </c>
      <c r="K4" s="58">
        <f t="shared" si="0"/>
        <v>0</v>
      </c>
      <c r="L4" s="58">
        <f t="shared" si="0"/>
        <v>0</v>
      </c>
      <c r="M4" s="58">
        <f t="shared" si="0"/>
        <v>0</v>
      </c>
      <c r="N4" s="59">
        <v>0</v>
      </c>
      <c r="O4" s="60">
        <f t="shared" si="0"/>
        <v>0</v>
      </c>
      <c r="P4" s="60">
        <f t="shared" si="0"/>
        <v>0</v>
      </c>
      <c r="Q4" s="57">
        <f>+Q10+Q490+Q622+Q907+Q1036+Q1168</f>
        <v>75305.285999999993</v>
      </c>
      <c r="R4" s="57">
        <f>+R10+R490+R622+R907+R1036+R1168</f>
        <v>49727.299999999996</v>
      </c>
      <c r="S4" s="2">
        <f t="shared" ref="S4:S57" si="1">IF(Q4=0,"－",Q4/R4*100)</f>
        <v>151.43650670758316</v>
      </c>
    </row>
    <row r="5" spans="1:19" ht="13" x14ac:dyDescent="0.2">
      <c r="A5" s="217"/>
      <c r="B5" s="221"/>
      <c r="C5" s="218"/>
      <c r="D5" s="61" t="s">
        <v>34</v>
      </c>
      <c r="E5" s="62">
        <f t="shared" si="0"/>
        <v>1280.69</v>
      </c>
      <c r="F5" s="62">
        <f t="shared" si="0"/>
        <v>2134.212</v>
      </c>
      <c r="G5" s="62">
        <f t="shared" si="0"/>
        <v>2447.9620000000004</v>
      </c>
      <c r="H5" s="62">
        <f t="shared" si="0"/>
        <v>3743.8629999999998</v>
      </c>
      <c r="I5" s="62">
        <f t="shared" si="0"/>
        <v>4326.7560000000003</v>
      </c>
      <c r="J5" s="62">
        <f t="shared" si="0"/>
        <v>3252.1510000000003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2">
        <f t="shared" si="0"/>
        <v>17185.634000000002</v>
      </c>
      <c r="R5" s="62">
        <f t="shared" ref="R5" si="2">+R11+R491+R623+R908+R1037+R1169</f>
        <v>9543.7100000000009</v>
      </c>
      <c r="S5" s="4">
        <f t="shared" si="1"/>
        <v>180.07288570168205</v>
      </c>
    </row>
    <row r="6" spans="1:19" ht="13" x14ac:dyDescent="0.2">
      <c r="A6" s="217"/>
      <c r="B6" s="221"/>
      <c r="C6" s="218"/>
      <c r="D6" s="61" t="s">
        <v>35</v>
      </c>
      <c r="E6" s="62">
        <f t="shared" si="0"/>
        <v>5945.9300000000012</v>
      </c>
      <c r="F6" s="62">
        <f t="shared" si="0"/>
        <v>9443.2960000000021</v>
      </c>
      <c r="G6" s="62">
        <f t="shared" si="0"/>
        <v>8274.4399999999987</v>
      </c>
      <c r="H6" s="62">
        <f t="shared" si="0"/>
        <v>11419.777</v>
      </c>
      <c r="I6" s="62">
        <f t="shared" si="0"/>
        <v>12648.366</v>
      </c>
      <c r="J6" s="62">
        <f t="shared" si="0"/>
        <v>10387.842999999999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62">
        <f t="shared" si="0"/>
        <v>58119.651999999995</v>
      </c>
      <c r="R6" s="62">
        <f t="shared" ref="R6" si="3">+R12+R492+R624+R909+R1038+R1170</f>
        <v>40183.589999999997</v>
      </c>
      <c r="S6" s="4">
        <f t="shared" si="1"/>
        <v>144.63529017691053</v>
      </c>
    </row>
    <row r="7" spans="1:19" ht="13" x14ac:dyDescent="0.2">
      <c r="A7" s="217"/>
      <c r="B7" s="221"/>
      <c r="C7" s="218"/>
      <c r="D7" s="61" t="s">
        <v>36</v>
      </c>
      <c r="E7" s="62">
        <f t="shared" si="0"/>
        <v>6068.3499999999995</v>
      </c>
      <c r="F7" s="62">
        <f t="shared" si="0"/>
        <v>10038.728999999999</v>
      </c>
      <c r="G7" s="62">
        <f t="shared" si="0"/>
        <v>9051.5779999999995</v>
      </c>
      <c r="H7" s="62">
        <f t="shared" si="0"/>
        <v>12969.468999999999</v>
      </c>
      <c r="I7" s="62">
        <f t="shared" si="0"/>
        <v>14639.295999999998</v>
      </c>
      <c r="J7" s="62">
        <f t="shared" si="0"/>
        <v>11569.442999999999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 t="shared" si="0"/>
        <v>0</v>
      </c>
      <c r="P7" s="63">
        <f t="shared" si="0"/>
        <v>0</v>
      </c>
      <c r="Q7" s="62">
        <f t="shared" si="0"/>
        <v>64336.865000000005</v>
      </c>
      <c r="R7" s="62">
        <f t="shared" ref="R7" si="4">+R13+R493+R625+R910+R1039+R1171</f>
        <v>43232.5</v>
      </c>
      <c r="S7" s="4">
        <f t="shared" si="1"/>
        <v>148.81597178048921</v>
      </c>
    </row>
    <row r="8" spans="1:19" ht="13" x14ac:dyDescent="0.2">
      <c r="A8" s="217"/>
      <c r="B8" s="221"/>
      <c r="C8" s="218"/>
      <c r="D8" s="61" t="s">
        <v>37</v>
      </c>
      <c r="E8" s="62">
        <f t="shared" si="0"/>
        <v>1158.27</v>
      </c>
      <c r="F8" s="62">
        <f t="shared" si="0"/>
        <v>1538.7789999999995</v>
      </c>
      <c r="G8" s="62">
        <f t="shared" si="0"/>
        <v>1670.8239999999998</v>
      </c>
      <c r="H8" s="62">
        <f t="shared" si="0"/>
        <v>2194.1710000000003</v>
      </c>
      <c r="I8" s="62">
        <f t="shared" si="0"/>
        <v>2335.8259999999996</v>
      </c>
      <c r="J8" s="62">
        <f t="shared" si="0"/>
        <v>2070.5509999999999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2">
        <f t="shared" si="0"/>
        <v>10968.421</v>
      </c>
      <c r="R8" s="62">
        <f t="shared" ref="R8" si="5">+R14+R494+R626+R911+R1040+R1172</f>
        <v>6494.7999999999993</v>
      </c>
      <c r="S8" s="4">
        <f t="shared" si="1"/>
        <v>168.88004249553492</v>
      </c>
    </row>
    <row r="9" spans="1:19" thickBot="1" x14ac:dyDescent="0.25">
      <c r="A9" s="223"/>
      <c r="B9" s="222"/>
      <c r="C9" s="219"/>
      <c r="D9" s="64" t="s">
        <v>38</v>
      </c>
      <c r="E9" s="65">
        <f t="shared" si="0"/>
        <v>1866.7299999999996</v>
      </c>
      <c r="F9" s="65">
        <f t="shared" si="0"/>
        <v>2496.6900000000005</v>
      </c>
      <c r="G9" s="65">
        <f t="shared" si="0"/>
        <v>2497.3529999999996</v>
      </c>
      <c r="H9" s="65">
        <f t="shared" si="0"/>
        <v>3070.1709999999998</v>
      </c>
      <c r="I9" s="65">
        <f t="shared" si="0"/>
        <v>3436.4579999999996</v>
      </c>
      <c r="J9" s="65">
        <f t="shared" si="0"/>
        <v>2971.9859999999994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5">
        <f t="shared" si="0"/>
        <v>16339.388000000001</v>
      </c>
      <c r="R9" s="65">
        <f t="shared" ref="R9" si="6">+R15+R495+R627+R912+R1041+R1173</f>
        <v>8415.7999999999993</v>
      </c>
      <c r="S9" s="7">
        <f t="shared" si="1"/>
        <v>194.15133439482881</v>
      </c>
    </row>
    <row r="10" spans="1:19" ht="13" x14ac:dyDescent="0.2">
      <c r="A10" s="215" t="s">
        <v>3</v>
      </c>
      <c r="B10" s="220"/>
      <c r="C10" s="216"/>
      <c r="D10" s="56" t="s">
        <v>33</v>
      </c>
      <c r="E10" s="57">
        <f t="shared" ref="E10:Q15" si="7">+E16+E175+E232+E364+E439</f>
        <v>4054.3</v>
      </c>
      <c r="F10" s="57">
        <f t="shared" si="7"/>
        <v>6180.2</v>
      </c>
      <c r="G10" s="57">
        <f t="shared" si="7"/>
        <v>5617.7000000000007</v>
      </c>
      <c r="H10" s="57">
        <f t="shared" si="7"/>
        <v>7801.5999999999995</v>
      </c>
      <c r="I10" s="57">
        <f t="shared" si="7"/>
        <v>8848.7999999999993</v>
      </c>
      <c r="J10" s="57">
        <f t="shared" si="7"/>
        <v>6957.2999999999993</v>
      </c>
      <c r="K10" s="67">
        <f t="shared" si="7"/>
        <v>0</v>
      </c>
      <c r="L10" s="67">
        <f t="shared" si="7"/>
        <v>0</v>
      </c>
      <c r="M10" s="67">
        <f t="shared" si="7"/>
        <v>0</v>
      </c>
      <c r="N10" s="67">
        <f t="shared" si="7"/>
        <v>0</v>
      </c>
      <c r="O10" s="67">
        <f t="shared" si="7"/>
        <v>0</v>
      </c>
      <c r="P10" s="67">
        <f t="shared" si="7"/>
        <v>0</v>
      </c>
      <c r="Q10" s="57">
        <f t="shared" si="7"/>
        <v>39459.900000000009</v>
      </c>
      <c r="R10" s="57">
        <f t="shared" ref="R10" si="8">+R16+R175+R232+R364+R439</f>
        <v>25649.499999999996</v>
      </c>
      <c r="S10" s="2">
        <f t="shared" si="1"/>
        <v>153.84276496617872</v>
      </c>
    </row>
    <row r="11" spans="1:19" ht="13" x14ac:dyDescent="0.2">
      <c r="A11" s="217"/>
      <c r="B11" s="221"/>
      <c r="C11" s="218"/>
      <c r="D11" s="61" t="s">
        <v>34</v>
      </c>
      <c r="E11" s="62">
        <f t="shared" si="7"/>
        <v>587.80000000000007</v>
      </c>
      <c r="F11" s="62">
        <f t="shared" si="7"/>
        <v>861.9</v>
      </c>
      <c r="G11" s="62">
        <f t="shared" si="7"/>
        <v>968.30000000000018</v>
      </c>
      <c r="H11" s="62">
        <f t="shared" si="7"/>
        <v>1350.7</v>
      </c>
      <c r="I11" s="62">
        <f t="shared" si="7"/>
        <v>1637.8</v>
      </c>
      <c r="J11" s="62">
        <f t="shared" si="7"/>
        <v>1165.7</v>
      </c>
      <c r="K11" s="68">
        <f t="shared" si="7"/>
        <v>0</v>
      </c>
      <c r="L11" s="68">
        <f t="shared" si="7"/>
        <v>0</v>
      </c>
      <c r="M11" s="68">
        <f t="shared" si="7"/>
        <v>0</v>
      </c>
      <c r="N11" s="68">
        <f t="shared" si="7"/>
        <v>0</v>
      </c>
      <c r="O11" s="68">
        <f t="shared" si="7"/>
        <v>0</v>
      </c>
      <c r="P11" s="68">
        <f t="shared" si="7"/>
        <v>0</v>
      </c>
      <c r="Q11" s="62">
        <f t="shared" si="7"/>
        <v>6572.2000000000007</v>
      </c>
      <c r="R11" s="62">
        <f t="shared" ref="R11" si="9">+R17+R176+R233+R365+R440</f>
        <v>3653</v>
      </c>
      <c r="S11" s="4">
        <f t="shared" si="1"/>
        <v>179.91240076649331</v>
      </c>
    </row>
    <row r="12" spans="1:19" ht="13" x14ac:dyDescent="0.2">
      <c r="A12" s="217"/>
      <c r="B12" s="221"/>
      <c r="C12" s="218"/>
      <c r="D12" s="61" t="s">
        <v>35</v>
      </c>
      <c r="E12" s="62">
        <f t="shared" si="7"/>
        <v>3466.5000000000005</v>
      </c>
      <c r="F12" s="62">
        <f t="shared" si="7"/>
        <v>5318.3000000000011</v>
      </c>
      <c r="G12" s="62">
        <f t="shared" si="7"/>
        <v>4649.3999999999996</v>
      </c>
      <c r="H12" s="62">
        <f t="shared" si="7"/>
        <v>6450.9000000000015</v>
      </c>
      <c r="I12" s="62">
        <f t="shared" si="7"/>
        <v>7211</v>
      </c>
      <c r="J12" s="62">
        <f t="shared" si="7"/>
        <v>5791.5999999999995</v>
      </c>
      <c r="K12" s="68">
        <f t="shared" si="7"/>
        <v>0</v>
      </c>
      <c r="L12" s="68">
        <f t="shared" si="7"/>
        <v>0</v>
      </c>
      <c r="M12" s="68">
        <f t="shared" si="7"/>
        <v>0</v>
      </c>
      <c r="N12" s="68">
        <f t="shared" si="7"/>
        <v>0</v>
      </c>
      <c r="O12" s="68">
        <f t="shared" si="7"/>
        <v>0</v>
      </c>
      <c r="P12" s="68">
        <f t="shared" si="7"/>
        <v>0</v>
      </c>
      <c r="Q12" s="62">
        <f t="shared" si="7"/>
        <v>32887.699999999997</v>
      </c>
      <c r="R12" s="62">
        <f t="shared" ref="R12" si="10">+R18+R177+R234+R366+R441</f>
        <v>21996.499999999996</v>
      </c>
      <c r="S12" s="4">
        <f t="shared" si="1"/>
        <v>149.51333166640148</v>
      </c>
    </row>
    <row r="13" spans="1:19" ht="13" x14ac:dyDescent="0.2">
      <c r="A13" s="217"/>
      <c r="B13" s="221"/>
      <c r="C13" s="218"/>
      <c r="D13" s="61" t="s">
        <v>36</v>
      </c>
      <c r="E13" s="62">
        <f t="shared" si="7"/>
        <v>3459.3</v>
      </c>
      <c r="F13" s="62">
        <f t="shared" si="7"/>
        <v>5409.5</v>
      </c>
      <c r="G13" s="62">
        <f t="shared" si="7"/>
        <v>4768.5999999999995</v>
      </c>
      <c r="H13" s="62">
        <f t="shared" si="7"/>
        <v>6710.2</v>
      </c>
      <c r="I13" s="62">
        <f t="shared" si="7"/>
        <v>7711.2000000000007</v>
      </c>
      <c r="J13" s="62">
        <f t="shared" si="7"/>
        <v>5942.8</v>
      </c>
      <c r="K13" s="68">
        <f t="shared" si="7"/>
        <v>0</v>
      </c>
      <c r="L13" s="68">
        <f t="shared" si="7"/>
        <v>0</v>
      </c>
      <c r="M13" s="68">
        <f t="shared" si="7"/>
        <v>0</v>
      </c>
      <c r="N13" s="68">
        <f t="shared" si="7"/>
        <v>0</v>
      </c>
      <c r="O13" s="68">
        <f t="shared" si="7"/>
        <v>0</v>
      </c>
      <c r="P13" s="68">
        <f t="shared" si="7"/>
        <v>0</v>
      </c>
      <c r="Q13" s="62">
        <f t="shared" si="7"/>
        <v>34001.599999999999</v>
      </c>
      <c r="R13" s="62">
        <f t="shared" ref="R13" si="11">+R19+R178+R235+R367+R442</f>
        <v>22644.399999999994</v>
      </c>
      <c r="S13" s="4">
        <f t="shared" si="1"/>
        <v>150.15456360071366</v>
      </c>
    </row>
    <row r="14" spans="1:19" ht="13" x14ac:dyDescent="0.2">
      <c r="A14" s="217"/>
      <c r="B14" s="221"/>
      <c r="C14" s="218"/>
      <c r="D14" s="61" t="s">
        <v>37</v>
      </c>
      <c r="E14" s="62">
        <f t="shared" si="7"/>
        <v>595</v>
      </c>
      <c r="F14" s="62">
        <f t="shared" si="7"/>
        <v>770.69999999999993</v>
      </c>
      <c r="G14" s="62">
        <f t="shared" si="7"/>
        <v>849.09999999999991</v>
      </c>
      <c r="H14" s="62">
        <f t="shared" si="7"/>
        <v>1091.4000000000001</v>
      </c>
      <c r="I14" s="62">
        <f t="shared" si="7"/>
        <v>1137.5999999999997</v>
      </c>
      <c r="J14" s="62">
        <f t="shared" si="7"/>
        <v>1014.5</v>
      </c>
      <c r="K14" s="68">
        <f t="shared" si="7"/>
        <v>0</v>
      </c>
      <c r="L14" s="68">
        <f t="shared" si="7"/>
        <v>0</v>
      </c>
      <c r="M14" s="68">
        <f t="shared" si="7"/>
        <v>0</v>
      </c>
      <c r="N14" s="68">
        <f t="shared" si="7"/>
        <v>0</v>
      </c>
      <c r="O14" s="68">
        <f t="shared" si="7"/>
        <v>0</v>
      </c>
      <c r="P14" s="68">
        <f t="shared" si="7"/>
        <v>0</v>
      </c>
      <c r="Q14" s="62">
        <f t="shared" si="7"/>
        <v>5458.3000000000011</v>
      </c>
      <c r="R14" s="62">
        <f t="shared" ref="R14" si="12">+R20+R179+R236+R368+R443</f>
        <v>3005.1000000000004</v>
      </c>
      <c r="S14" s="4">
        <f t="shared" si="1"/>
        <v>181.63455459052943</v>
      </c>
    </row>
    <row r="15" spans="1:19" thickBot="1" x14ac:dyDescent="0.25">
      <c r="A15" s="217"/>
      <c r="B15" s="222"/>
      <c r="C15" s="219"/>
      <c r="D15" s="64" t="s">
        <v>38</v>
      </c>
      <c r="E15" s="65">
        <f t="shared" si="7"/>
        <v>1163</v>
      </c>
      <c r="F15" s="65">
        <f t="shared" si="7"/>
        <v>1532.2000000000005</v>
      </c>
      <c r="G15" s="65">
        <f t="shared" si="7"/>
        <v>1464.2999999999997</v>
      </c>
      <c r="H15" s="65">
        <f t="shared" si="7"/>
        <v>1691.5</v>
      </c>
      <c r="I15" s="65">
        <f t="shared" si="7"/>
        <v>1919.8999999999999</v>
      </c>
      <c r="J15" s="65">
        <f t="shared" si="7"/>
        <v>1678.9999999999995</v>
      </c>
      <c r="K15" s="69">
        <f t="shared" si="7"/>
        <v>0</v>
      </c>
      <c r="L15" s="69">
        <f t="shared" si="7"/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69">
        <f t="shared" si="7"/>
        <v>0</v>
      </c>
      <c r="Q15" s="65">
        <f t="shared" si="7"/>
        <v>9449.9000000000015</v>
      </c>
      <c r="R15" s="65">
        <f t="shared" ref="R15" si="13">+R21+R180+R237+R369+R444</f>
        <v>4119.0999999999995</v>
      </c>
      <c r="S15" s="7">
        <f t="shared" si="1"/>
        <v>229.41662013546656</v>
      </c>
    </row>
    <row r="16" spans="1:19" ht="13" x14ac:dyDescent="0.2">
      <c r="A16" s="70"/>
      <c r="B16" s="215" t="s">
        <v>243</v>
      </c>
      <c r="C16" s="216"/>
      <c r="D16" s="56" t="s">
        <v>33</v>
      </c>
      <c r="E16" s="1">
        <f t="shared" ref="E16:Q21" si="14">+E22+E28+E34+E40+E46+E52+E61+E67+E73+E79+E85+E91+E97+E103+E109+E118+E124+E130+E136+E142+E148+E154+E160+E166</f>
        <v>684.69999999999993</v>
      </c>
      <c r="F16" s="1">
        <f t="shared" si="14"/>
        <v>1227.1999999999996</v>
      </c>
      <c r="G16" s="1">
        <f t="shared" si="14"/>
        <v>1028</v>
      </c>
      <c r="H16" s="1">
        <f t="shared" si="14"/>
        <v>1486</v>
      </c>
      <c r="I16" s="1">
        <f t="shared" si="14"/>
        <v>1866.9999999999998</v>
      </c>
      <c r="J16" s="1">
        <f t="shared" si="14"/>
        <v>1319.0000000000002</v>
      </c>
      <c r="K16" s="71">
        <f t="shared" si="14"/>
        <v>0</v>
      </c>
      <c r="L16" s="71">
        <f t="shared" si="14"/>
        <v>0</v>
      </c>
      <c r="M16" s="71">
        <f t="shared" si="14"/>
        <v>0</v>
      </c>
      <c r="N16" s="71">
        <f t="shared" si="14"/>
        <v>0</v>
      </c>
      <c r="O16" s="71">
        <f t="shared" si="14"/>
        <v>0</v>
      </c>
      <c r="P16" s="71">
        <f t="shared" si="14"/>
        <v>0</v>
      </c>
      <c r="Q16" s="1">
        <f t="shared" si="14"/>
        <v>7611.9000000000005</v>
      </c>
      <c r="R16" s="1">
        <f t="shared" ref="R16" si="15">+R22+R28+R34+R40+R46+R52+R61+R67+R73+R79+R85+R91+R97+R103+R109+R118+R124+R130+R136+R142+R148+R154+R160+R166</f>
        <v>5254.9999999999991</v>
      </c>
      <c r="S16" s="2">
        <f t="shared" si="1"/>
        <v>144.85061845861088</v>
      </c>
    </row>
    <row r="17" spans="1:19" ht="13" x14ac:dyDescent="0.2">
      <c r="A17" s="70"/>
      <c r="B17" s="217"/>
      <c r="C17" s="218"/>
      <c r="D17" s="61" t="s">
        <v>34</v>
      </c>
      <c r="E17" s="3">
        <f t="shared" si="14"/>
        <v>35.800000000000004</v>
      </c>
      <c r="F17" s="3">
        <f t="shared" si="14"/>
        <v>64.599999999999994</v>
      </c>
      <c r="G17" s="3">
        <f t="shared" si="14"/>
        <v>55.2</v>
      </c>
      <c r="H17" s="3">
        <f t="shared" si="14"/>
        <v>109.19999999999999</v>
      </c>
      <c r="I17" s="3">
        <f t="shared" si="14"/>
        <v>199.29999999999998</v>
      </c>
      <c r="J17" s="3">
        <f t="shared" si="14"/>
        <v>70.599999999999994</v>
      </c>
      <c r="K17" s="72">
        <f t="shared" si="14"/>
        <v>0</v>
      </c>
      <c r="L17" s="72">
        <f t="shared" si="14"/>
        <v>0</v>
      </c>
      <c r="M17" s="72">
        <f t="shared" si="14"/>
        <v>0</v>
      </c>
      <c r="N17" s="72">
        <f t="shared" si="14"/>
        <v>0</v>
      </c>
      <c r="O17" s="72">
        <f t="shared" si="14"/>
        <v>0</v>
      </c>
      <c r="P17" s="72">
        <f t="shared" si="14"/>
        <v>0</v>
      </c>
      <c r="Q17" s="3">
        <f t="shared" si="14"/>
        <v>534.69999999999993</v>
      </c>
      <c r="R17" s="3">
        <f t="shared" ref="R17" si="16">+R23+R29+R35+R41+R47+R53+R62+R68+R74+R80+R86+R92+R98+R104+R110+R119+R125+R131+R137+R143+R149+R155+R161+R167</f>
        <v>237.8</v>
      </c>
      <c r="S17" s="4">
        <f t="shared" si="1"/>
        <v>224.85281749369213</v>
      </c>
    </row>
    <row r="18" spans="1:19" ht="13" x14ac:dyDescent="0.2">
      <c r="A18" s="70"/>
      <c r="B18" s="217"/>
      <c r="C18" s="218"/>
      <c r="D18" s="61" t="s">
        <v>35</v>
      </c>
      <c r="E18" s="3">
        <f t="shared" si="14"/>
        <v>648.90000000000009</v>
      </c>
      <c r="F18" s="3">
        <f t="shared" si="14"/>
        <v>1162.5999999999997</v>
      </c>
      <c r="G18" s="3">
        <f t="shared" si="14"/>
        <v>972.79999999999973</v>
      </c>
      <c r="H18" s="3">
        <f t="shared" si="14"/>
        <v>1376.8000000000004</v>
      </c>
      <c r="I18" s="3">
        <f t="shared" si="14"/>
        <v>1667.7</v>
      </c>
      <c r="J18" s="3">
        <f t="shared" si="14"/>
        <v>1248.4000000000001</v>
      </c>
      <c r="K18" s="72">
        <f t="shared" si="14"/>
        <v>0</v>
      </c>
      <c r="L18" s="72">
        <f t="shared" si="14"/>
        <v>0</v>
      </c>
      <c r="M18" s="72">
        <f t="shared" si="14"/>
        <v>0</v>
      </c>
      <c r="N18" s="72">
        <f t="shared" si="14"/>
        <v>0</v>
      </c>
      <c r="O18" s="72">
        <f t="shared" si="14"/>
        <v>0</v>
      </c>
      <c r="P18" s="72">
        <f t="shared" si="14"/>
        <v>0</v>
      </c>
      <c r="Q18" s="3">
        <f t="shared" si="14"/>
        <v>7077.2000000000007</v>
      </c>
      <c r="R18" s="3">
        <f t="shared" ref="R18" si="17">+R24+R30+R36+R42+R48+R54+R63+R69+R75+R81+R87+R93+R99+R105+R111+R120+R126+R132+R138+R144+R150+R156+R162+R168</f>
        <v>5017.2</v>
      </c>
      <c r="S18" s="4">
        <f t="shared" si="1"/>
        <v>141.0587578729172</v>
      </c>
    </row>
    <row r="19" spans="1:19" ht="13" x14ac:dyDescent="0.2">
      <c r="A19" s="70"/>
      <c r="B19" s="217"/>
      <c r="C19" s="218"/>
      <c r="D19" s="61" t="s">
        <v>36</v>
      </c>
      <c r="E19" s="3">
        <f t="shared" si="14"/>
        <v>663.79999999999984</v>
      </c>
      <c r="F19" s="3">
        <f t="shared" si="14"/>
        <v>1198.4999999999998</v>
      </c>
      <c r="G19" s="3">
        <f t="shared" si="14"/>
        <v>995.99999999999989</v>
      </c>
      <c r="H19" s="3">
        <f t="shared" si="14"/>
        <v>1435.3</v>
      </c>
      <c r="I19" s="3">
        <f t="shared" si="14"/>
        <v>1808.2000000000005</v>
      </c>
      <c r="J19" s="3">
        <f t="shared" si="14"/>
        <v>1276</v>
      </c>
      <c r="K19" s="72">
        <f t="shared" si="14"/>
        <v>0</v>
      </c>
      <c r="L19" s="72">
        <f t="shared" si="14"/>
        <v>0</v>
      </c>
      <c r="M19" s="72">
        <f t="shared" si="14"/>
        <v>0</v>
      </c>
      <c r="N19" s="72">
        <f t="shared" si="14"/>
        <v>0</v>
      </c>
      <c r="O19" s="72">
        <f t="shared" si="14"/>
        <v>0</v>
      </c>
      <c r="P19" s="72">
        <f t="shared" si="14"/>
        <v>0</v>
      </c>
      <c r="Q19" s="3">
        <f t="shared" si="14"/>
        <v>7377.8</v>
      </c>
      <c r="R19" s="3">
        <f t="shared" ref="R19" si="18">+R25+R31+R37+R43+R49+R55+R64+R70+R76+R82+R88+R94+R100+R106+R112+R121+R127+R133+R139+R145+R151+R157+R163+R169</f>
        <v>5082.5999999999995</v>
      </c>
      <c r="S19" s="4">
        <f t="shared" si="1"/>
        <v>145.15799000511552</v>
      </c>
    </row>
    <row r="20" spans="1:19" ht="13" x14ac:dyDescent="0.2">
      <c r="A20" s="70"/>
      <c r="B20" s="217"/>
      <c r="C20" s="218"/>
      <c r="D20" s="61" t="s">
        <v>37</v>
      </c>
      <c r="E20" s="3">
        <f t="shared" si="14"/>
        <v>20.9</v>
      </c>
      <c r="F20" s="3">
        <f t="shared" si="14"/>
        <v>28.700000000000003</v>
      </c>
      <c r="G20" s="3">
        <f t="shared" si="14"/>
        <v>32.000000000000007</v>
      </c>
      <c r="H20" s="3">
        <f t="shared" si="14"/>
        <v>50.7</v>
      </c>
      <c r="I20" s="3">
        <f t="shared" si="14"/>
        <v>58.800000000000004</v>
      </c>
      <c r="J20" s="3">
        <f t="shared" si="14"/>
        <v>43</v>
      </c>
      <c r="K20" s="72">
        <f t="shared" si="14"/>
        <v>0</v>
      </c>
      <c r="L20" s="72">
        <f t="shared" si="14"/>
        <v>0</v>
      </c>
      <c r="M20" s="72">
        <f t="shared" si="14"/>
        <v>0</v>
      </c>
      <c r="N20" s="72">
        <f t="shared" si="14"/>
        <v>0</v>
      </c>
      <c r="O20" s="72">
        <f t="shared" si="14"/>
        <v>0</v>
      </c>
      <c r="P20" s="72">
        <f t="shared" si="14"/>
        <v>0</v>
      </c>
      <c r="Q20" s="3">
        <f t="shared" si="14"/>
        <v>234.10000000000002</v>
      </c>
      <c r="R20" s="3">
        <f t="shared" ref="R20" si="19">+R26+R32+R38+R44+R50+R56+R65+R71+R77+R83+R89+R95+R101+R107+R113+R122+R128+R134+R140+R146+R152+R158+R164+R170</f>
        <v>172.4</v>
      </c>
      <c r="S20" s="4">
        <f t="shared" si="1"/>
        <v>135.78886310904875</v>
      </c>
    </row>
    <row r="21" spans="1:19" thickBot="1" x14ac:dyDescent="0.25">
      <c r="A21" s="70"/>
      <c r="B21" s="217"/>
      <c r="C21" s="219"/>
      <c r="D21" s="64" t="s">
        <v>38</v>
      </c>
      <c r="E21" s="6">
        <f t="shared" si="14"/>
        <v>22.6</v>
      </c>
      <c r="F21" s="6">
        <f t="shared" si="14"/>
        <v>30.800000000000004</v>
      </c>
      <c r="G21" s="6">
        <f t="shared" si="14"/>
        <v>34.1</v>
      </c>
      <c r="H21" s="6">
        <f t="shared" si="14"/>
        <v>53.600000000000009</v>
      </c>
      <c r="I21" s="6">
        <f t="shared" si="14"/>
        <v>61.900000000000006</v>
      </c>
      <c r="J21" s="6">
        <f t="shared" si="14"/>
        <v>45.2</v>
      </c>
      <c r="K21" s="73">
        <f t="shared" si="14"/>
        <v>0</v>
      </c>
      <c r="L21" s="73">
        <f t="shared" si="14"/>
        <v>0</v>
      </c>
      <c r="M21" s="73">
        <f t="shared" si="14"/>
        <v>0</v>
      </c>
      <c r="N21" s="73">
        <f t="shared" si="14"/>
        <v>0</v>
      </c>
      <c r="O21" s="73">
        <f t="shared" si="14"/>
        <v>0</v>
      </c>
      <c r="P21" s="73">
        <f t="shared" si="14"/>
        <v>0</v>
      </c>
      <c r="Q21" s="6">
        <f t="shared" si="14"/>
        <v>248.20000000000002</v>
      </c>
      <c r="R21" s="6">
        <f t="shared" ref="R21" si="20">+R27+R33+R39+R45+R51+R57+R66+R72+R78+R84+R90+R96+R102+R108+R114+R123+R129+R135+R141+R147+R153+R159+R165+R171</f>
        <v>182.3</v>
      </c>
      <c r="S21" s="7">
        <f t="shared" si="1"/>
        <v>136.14920460778936</v>
      </c>
    </row>
    <row r="22" spans="1:19" ht="13.5" customHeight="1" x14ac:dyDescent="0.2">
      <c r="A22" s="70"/>
      <c r="B22" s="70"/>
      <c r="C22" s="212" t="s">
        <v>79</v>
      </c>
      <c r="D22" s="56" t="s">
        <v>33</v>
      </c>
      <c r="E22" s="1">
        <v>9.4</v>
      </c>
      <c r="F22" s="1">
        <v>19.5</v>
      </c>
      <c r="G22" s="1">
        <v>21.7</v>
      </c>
      <c r="H22" s="1">
        <v>28.8</v>
      </c>
      <c r="I22" s="1">
        <v>24.4</v>
      </c>
      <c r="J22" s="1">
        <v>17.7</v>
      </c>
      <c r="K22" s="71"/>
      <c r="L22" s="71"/>
      <c r="M22" s="71"/>
      <c r="N22" s="71"/>
      <c r="O22" s="71"/>
      <c r="P22" s="71"/>
      <c r="Q22" s="1">
        <f t="shared" ref="Q22:Q57" si="21">SUM(E22:P22)</f>
        <v>121.49999999999999</v>
      </c>
      <c r="R22" s="1">
        <v>97.9</v>
      </c>
      <c r="S22" s="2">
        <f t="shared" si="1"/>
        <v>124.10623084780386</v>
      </c>
    </row>
    <row r="23" spans="1:19" ht="13" x14ac:dyDescent="0.2">
      <c r="A23" s="70"/>
      <c r="B23" s="49"/>
      <c r="C23" s="213"/>
      <c r="D23" s="61" t="s">
        <v>34</v>
      </c>
      <c r="E23" s="3">
        <v>0.7</v>
      </c>
      <c r="F23" s="3">
        <v>1.3</v>
      </c>
      <c r="G23" s="3">
        <v>1.7</v>
      </c>
      <c r="H23" s="3">
        <v>2.2999999999999998</v>
      </c>
      <c r="I23" s="3">
        <v>1.8</v>
      </c>
      <c r="J23" s="3">
        <v>1.2</v>
      </c>
      <c r="K23" s="72"/>
      <c r="L23" s="72"/>
      <c r="M23" s="72"/>
      <c r="N23" s="72"/>
      <c r="O23" s="72"/>
      <c r="P23" s="72"/>
      <c r="Q23" s="3">
        <f t="shared" si="21"/>
        <v>9</v>
      </c>
      <c r="R23" s="3">
        <v>6.2</v>
      </c>
      <c r="S23" s="4">
        <f t="shared" si="1"/>
        <v>145.16129032258064</v>
      </c>
    </row>
    <row r="24" spans="1:19" ht="13" x14ac:dyDescent="0.2">
      <c r="A24" s="70"/>
      <c r="B24" s="49"/>
      <c r="C24" s="213"/>
      <c r="D24" s="61" t="s">
        <v>35</v>
      </c>
      <c r="E24" s="3">
        <f>+E22-E23</f>
        <v>8.7000000000000011</v>
      </c>
      <c r="F24" s="3">
        <f t="shared" ref="F24:Q24" si="22">+F22-F23</f>
        <v>18.2</v>
      </c>
      <c r="G24" s="3">
        <f t="shared" si="22"/>
        <v>20</v>
      </c>
      <c r="H24" s="3">
        <f t="shared" si="22"/>
        <v>26.5</v>
      </c>
      <c r="I24" s="3">
        <f t="shared" si="22"/>
        <v>22.599999999999998</v>
      </c>
      <c r="J24" s="3">
        <f t="shared" si="22"/>
        <v>16.5</v>
      </c>
      <c r="K24" s="72">
        <f t="shared" si="22"/>
        <v>0</v>
      </c>
      <c r="L24" s="72">
        <f t="shared" si="22"/>
        <v>0</v>
      </c>
      <c r="M24" s="72">
        <f t="shared" si="22"/>
        <v>0</v>
      </c>
      <c r="N24" s="72">
        <f t="shared" si="22"/>
        <v>0</v>
      </c>
      <c r="O24" s="72">
        <f t="shared" si="22"/>
        <v>0</v>
      </c>
      <c r="P24" s="72">
        <f t="shared" si="22"/>
        <v>0</v>
      </c>
      <c r="Q24" s="3">
        <f t="shared" si="22"/>
        <v>112.49999999999999</v>
      </c>
      <c r="R24" s="3">
        <v>91.699999999999989</v>
      </c>
      <c r="S24" s="4">
        <f t="shared" si="1"/>
        <v>122.68266085059977</v>
      </c>
    </row>
    <row r="25" spans="1:19" ht="13" x14ac:dyDescent="0.2">
      <c r="A25" s="70"/>
      <c r="B25" s="49"/>
      <c r="C25" s="213"/>
      <c r="D25" s="61" t="s">
        <v>36</v>
      </c>
      <c r="E25" s="3">
        <f>+E22-E26</f>
        <v>9.2000000000000011</v>
      </c>
      <c r="F25" s="3">
        <f t="shared" ref="F25:Q25" si="23">+F22-F26</f>
        <v>19.399999999999999</v>
      </c>
      <c r="G25" s="3">
        <f t="shared" si="23"/>
        <v>21.5</v>
      </c>
      <c r="H25" s="3">
        <f t="shared" si="23"/>
        <v>28.400000000000002</v>
      </c>
      <c r="I25" s="3">
        <f t="shared" si="23"/>
        <v>24</v>
      </c>
      <c r="J25" s="3">
        <f t="shared" si="23"/>
        <v>17.399999999999999</v>
      </c>
      <c r="K25" s="72">
        <f t="shared" si="23"/>
        <v>0</v>
      </c>
      <c r="L25" s="72">
        <f t="shared" si="23"/>
        <v>0</v>
      </c>
      <c r="M25" s="72">
        <f t="shared" si="23"/>
        <v>0</v>
      </c>
      <c r="N25" s="72">
        <f t="shared" si="23"/>
        <v>0</v>
      </c>
      <c r="O25" s="72">
        <f t="shared" si="23"/>
        <v>0</v>
      </c>
      <c r="P25" s="72">
        <f t="shared" si="23"/>
        <v>0</v>
      </c>
      <c r="Q25" s="3">
        <f t="shared" si="23"/>
        <v>119.89999999999999</v>
      </c>
      <c r="R25" s="3">
        <v>97.9</v>
      </c>
      <c r="S25" s="4">
        <f t="shared" si="1"/>
        <v>122.47191011235954</v>
      </c>
    </row>
    <row r="26" spans="1:19" ht="13" x14ac:dyDescent="0.2">
      <c r="A26" s="70"/>
      <c r="B26" s="49"/>
      <c r="C26" s="213"/>
      <c r="D26" s="61" t="s">
        <v>37</v>
      </c>
      <c r="E26" s="3">
        <v>0.2</v>
      </c>
      <c r="F26" s="3">
        <v>0.1</v>
      </c>
      <c r="G26" s="3">
        <v>0.2</v>
      </c>
      <c r="H26" s="3">
        <v>0.4</v>
      </c>
      <c r="I26" s="3">
        <v>0.4</v>
      </c>
      <c r="J26" s="3">
        <v>0.3</v>
      </c>
      <c r="K26" s="72"/>
      <c r="L26" s="72"/>
      <c r="M26" s="72"/>
      <c r="N26" s="72"/>
      <c r="O26" s="72"/>
      <c r="P26" s="72"/>
      <c r="Q26" s="3">
        <f t="shared" si="21"/>
        <v>1.6</v>
      </c>
      <c r="R26" s="3">
        <v>0</v>
      </c>
      <c r="S26" s="4" t="s">
        <v>326</v>
      </c>
    </row>
    <row r="27" spans="1:19" thickBot="1" x14ac:dyDescent="0.25">
      <c r="A27" s="70"/>
      <c r="B27" s="49"/>
      <c r="C27" s="214"/>
      <c r="D27" s="64" t="s">
        <v>38</v>
      </c>
      <c r="E27" s="6">
        <v>0.2</v>
      </c>
      <c r="F27" s="6">
        <v>0.1</v>
      </c>
      <c r="G27" s="6">
        <v>0.2</v>
      </c>
      <c r="H27" s="6">
        <v>0.4</v>
      </c>
      <c r="I27" s="6">
        <v>0.4</v>
      </c>
      <c r="J27" s="6">
        <v>0.4</v>
      </c>
      <c r="K27" s="73"/>
      <c r="L27" s="73"/>
      <c r="M27" s="73"/>
      <c r="N27" s="73"/>
      <c r="O27" s="73"/>
      <c r="P27" s="73"/>
      <c r="Q27" s="6">
        <f>SUM(E27:P27)</f>
        <v>1.7000000000000002</v>
      </c>
      <c r="R27" s="6">
        <v>0</v>
      </c>
      <c r="S27" s="7" t="s">
        <v>326</v>
      </c>
    </row>
    <row r="28" spans="1:19" ht="13.5" customHeight="1" x14ac:dyDescent="0.2">
      <c r="A28" s="70"/>
      <c r="B28" s="49"/>
      <c r="C28" s="212" t="s">
        <v>213</v>
      </c>
      <c r="D28" s="56" t="s">
        <v>33</v>
      </c>
      <c r="E28" s="1">
        <v>50.7</v>
      </c>
      <c r="F28" s="1">
        <v>99.1</v>
      </c>
      <c r="G28" s="1">
        <v>82.9</v>
      </c>
      <c r="H28" s="1">
        <v>112</v>
      </c>
      <c r="I28" s="1">
        <v>109.1</v>
      </c>
      <c r="J28" s="1">
        <v>132.80000000000001</v>
      </c>
      <c r="K28" s="71"/>
      <c r="L28" s="71"/>
      <c r="M28" s="71"/>
      <c r="N28" s="71"/>
      <c r="O28" s="71"/>
      <c r="P28" s="71"/>
      <c r="Q28" s="1">
        <f t="shared" si="21"/>
        <v>586.60000000000014</v>
      </c>
      <c r="R28" s="1">
        <v>339.99999999999994</v>
      </c>
      <c r="S28" s="2">
        <f t="shared" si="1"/>
        <v>172.52941176470594</v>
      </c>
    </row>
    <row r="29" spans="1:19" ht="13" x14ac:dyDescent="0.2">
      <c r="A29" s="70"/>
      <c r="B29" s="49"/>
      <c r="C29" s="213"/>
      <c r="D29" s="61" t="s">
        <v>34</v>
      </c>
      <c r="E29" s="3">
        <v>2.4</v>
      </c>
      <c r="F29" s="3">
        <v>3.5</v>
      </c>
      <c r="G29" s="3">
        <v>3.3</v>
      </c>
      <c r="H29" s="3">
        <v>3.1</v>
      </c>
      <c r="I29" s="3">
        <v>3.4</v>
      </c>
      <c r="J29" s="3">
        <v>4.2</v>
      </c>
      <c r="K29" s="72"/>
      <c r="L29" s="72"/>
      <c r="M29" s="72"/>
      <c r="N29" s="72"/>
      <c r="O29" s="72"/>
      <c r="P29" s="72"/>
      <c r="Q29" s="3">
        <f t="shared" si="21"/>
        <v>19.899999999999999</v>
      </c>
      <c r="R29" s="3">
        <v>10</v>
      </c>
      <c r="S29" s="4">
        <f t="shared" si="1"/>
        <v>198.99999999999997</v>
      </c>
    </row>
    <row r="30" spans="1:19" ht="13" x14ac:dyDescent="0.2">
      <c r="A30" s="70"/>
      <c r="B30" s="49"/>
      <c r="C30" s="213"/>
      <c r="D30" s="61" t="s">
        <v>35</v>
      </c>
      <c r="E30" s="3">
        <f>+E28-E29</f>
        <v>48.300000000000004</v>
      </c>
      <c r="F30" s="3">
        <f t="shared" ref="F30:P30" si="24">+F28-F29</f>
        <v>95.6</v>
      </c>
      <c r="G30" s="3">
        <f t="shared" si="24"/>
        <v>79.600000000000009</v>
      </c>
      <c r="H30" s="3">
        <f t="shared" si="24"/>
        <v>108.9</v>
      </c>
      <c r="I30" s="3">
        <f t="shared" si="24"/>
        <v>105.69999999999999</v>
      </c>
      <c r="J30" s="3">
        <f t="shared" si="24"/>
        <v>128.60000000000002</v>
      </c>
      <c r="K30" s="72">
        <f t="shared" si="24"/>
        <v>0</v>
      </c>
      <c r="L30" s="72">
        <f t="shared" si="24"/>
        <v>0</v>
      </c>
      <c r="M30" s="72">
        <f t="shared" si="24"/>
        <v>0</v>
      </c>
      <c r="N30" s="72">
        <f t="shared" si="24"/>
        <v>0</v>
      </c>
      <c r="O30" s="72">
        <f t="shared" si="24"/>
        <v>0</v>
      </c>
      <c r="P30" s="72">
        <f t="shared" si="24"/>
        <v>0</v>
      </c>
      <c r="Q30" s="3">
        <f t="shared" ref="Q30" si="25">+Q28-Q29</f>
        <v>566.70000000000016</v>
      </c>
      <c r="R30" s="3">
        <v>330</v>
      </c>
      <c r="S30" s="4">
        <f t="shared" si="1"/>
        <v>171.72727272727278</v>
      </c>
    </row>
    <row r="31" spans="1:19" ht="13" x14ac:dyDescent="0.2">
      <c r="A31" s="70"/>
      <c r="B31" s="49"/>
      <c r="C31" s="213"/>
      <c r="D31" s="61" t="s">
        <v>36</v>
      </c>
      <c r="E31" s="3">
        <f>+E28-E32</f>
        <v>46.800000000000004</v>
      </c>
      <c r="F31" s="3">
        <f t="shared" ref="F31:P31" si="26">+F28-F32</f>
        <v>95.199999999999989</v>
      </c>
      <c r="G31" s="3">
        <f t="shared" si="26"/>
        <v>78.900000000000006</v>
      </c>
      <c r="H31" s="3">
        <f t="shared" si="26"/>
        <v>107</v>
      </c>
      <c r="I31" s="3">
        <f t="shared" si="26"/>
        <v>103.89999999999999</v>
      </c>
      <c r="J31" s="3">
        <f t="shared" si="26"/>
        <v>127.9</v>
      </c>
      <c r="K31" s="72">
        <f t="shared" si="26"/>
        <v>0</v>
      </c>
      <c r="L31" s="72">
        <f t="shared" si="26"/>
        <v>0</v>
      </c>
      <c r="M31" s="72">
        <f t="shared" si="26"/>
        <v>0</v>
      </c>
      <c r="N31" s="72">
        <f t="shared" si="26"/>
        <v>0</v>
      </c>
      <c r="O31" s="72">
        <f t="shared" si="26"/>
        <v>0</v>
      </c>
      <c r="P31" s="72">
        <f t="shared" si="26"/>
        <v>0</v>
      </c>
      <c r="Q31" s="3">
        <f>+Q28-Q32</f>
        <v>559.70000000000016</v>
      </c>
      <c r="R31" s="3">
        <v>320.60000000000002</v>
      </c>
      <c r="S31" s="4">
        <f t="shared" si="1"/>
        <v>174.57891453524644</v>
      </c>
    </row>
    <row r="32" spans="1:19" ht="13" x14ac:dyDescent="0.2">
      <c r="A32" s="70"/>
      <c r="B32" s="49"/>
      <c r="C32" s="213"/>
      <c r="D32" s="61" t="s">
        <v>37</v>
      </c>
      <c r="E32" s="3">
        <v>3.9</v>
      </c>
      <c r="F32" s="3">
        <v>3.9</v>
      </c>
      <c r="G32" s="3">
        <v>4</v>
      </c>
      <c r="H32" s="3">
        <v>5</v>
      </c>
      <c r="I32" s="3">
        <v>5.2</v>
      </c>
      <c r="J32" s="3">
        <v>4.9000000000000004</v>
      </c>
      <c r="K32" s="72"/>
      <c r="L32" s="72"/>
      <c r="M32" s="72"/>
      <c r="N32" s="72"/>
      <c r="O32" s="72"/>
      <c r="P32" s="72"/>
      <c r="Q32" s="3">
        <f>SUM(E32:P32)</f>
        <v>26.9</v>
      </c>
      <c r="R32" s="3">
        <v>19.399999999999999</v>
      </c>
      <c r="S32" s="4">
        <f t="shared" si="1"/>
        <v>138.65979381443299</v>
      </c>
    </row>
    <row r="33" spans="1:19" thickBot="1" x14ac:dyDescent="0.25">
      <c r="A33" s="70"/>
      <c r="B33" s="49"/>
      <c r="C33" s="214"/>
      <c r="D33" s="64" t="s">
        <v>38</v>
      </c>
      <c r="E33" s="6">
        <v>5</v>
      </c>
      <c r="F33" s="6">
        <v>5.2</v>
      </c>
      <c r="G33" s="6">
        <v>5.4</v>
      </c>
      <c r="H33" s="6">
        <v>6.3</v>
      </c>
      <c r="I33" s="6">
        <v>6.5</v>
      </c>
      <c r="J33" s="6">
        <v>6.1</v>
      </c>
      <c r="K33" s="73"/>
      <c r="L33" s="73"/>
      <c r="M33" s="73"/>
      <c r="N33" s="73"/>
      <c r="O33" s="73"/>
      <c r="P33" s="73"/>
      <c r="Q33" s="6">
        <f>SUM(E33:P33)</f>
        <v>34.5</v>
      </c>
      <c r="R33" s="6">
        <v>25.5</v>
      </c>
      <c r="S33" s="4">
        <f t="shared" si="1"/>
        <v>135.29411764705884</v>
      </c>
    </row>
    <row r="34" spans="1:19" ht="13.5" customHeight="1" x14ac:dyDescent="0.2">
      <c r="A34" s="70"/>
      <c r="B34" s="49"/>
      <c r="C34" s="212" t="s">
        <v>80</v>
      </c>
      <c r="D34" s="56" t="s">
        <v>33</v>
      </c>
      <c r="E34" s="1">
        <v>22.3</v>
      </c>
      <c r="F34" s="1">
        <v>30.9</v>
      </c>
      <c r="G34" s="1">
        <v>25.3</v>
      </c>
      <c r="H34" s="1">
        <v>28.2</v>
      </c>
      <c r="I34" s="1">
        <v>33.299999999999997</v>
      </c>
      <c r="J34" s="1">
        <v>30</v>
      </c>
      <c r="K34" s="71"/>
      <c r="L34" s="71"/>
      <c r="M34" s="71"/>
      <c r="N34" s="71"/>
      <c r="O34" s="71"/>
      <c r="P34" s="71"/>
      <c r="Q34" s="1">
        <f>SUM(E34:P34)</f>
        <v>170</v>
      </c>
      <c r="R34" s="1">
        <v>131.69999999999999</v>
      </c>
      <c r="S34" s="2">
        <f t="shared" si="1"/>
        <v>129.081245254366</v>
      </c>
    </row>
    <row r="35" spans="1:19" ht="13" x14ac:dyDescent="0.2">
      <c r="A35" s="70"/>
      <c r="B35" s="49"/>
      <c r="C35" s="213"/>
      <c r="D35" s="61" t="s">
        <v>34</v>
      </c>
      <c r="E35" s="3">
        <v>0.7</v>
      </c>
      <c r="F35" s="3">
        <v>1.1000000000000001</v>
      </c>
      <c r="G35" s="3">
        <v>1.3</v>
      </c>
      <c r="H35" s="3">
        <v>1.3</v>
      </c>
      <c r="I35" s="3">
        <v>1.5</v>
      </c>
      <c r="J35" s="3">
        <v>1.2</v>
      </c>
      <c r="K35" s="72"/>
      <c r="L35" s="72"/>
      <c r="M35" s="72"/>
      <c r="N35" s="72"/>
      <c r="O35" s="72"/>
      <c r="P35" s="72"/>
      <c r="Q35" s="3">
        <f t="shared" si="21"/>
        <v>7.1000000000000005</v>
      </c>
      <c r="R35" s="3">
        <v>4.5999999999999996</v>
      </c>
      <c r="S35" s="4">
        <f t="shared" si="1"/>
        <v>154.34782608695653</v>
      </c>
    </row>
    <row r="36" spans="1:19" ht="13" x14ac:dyDescent="0.2">
      <c r="A36" s="70"/>
      <c r="B36" s="49"/>
      <c r="C36" s="213"/>
      <c r="D36" s="61" t="s">
        <v>35</v>
      </c>
      <c r="E36" s="3">
        <f>+E34-E35</f>
        <v>21.6</v>
      </c>
      <c r="F36" s="3">
        <f t="shared" ref="F36:P36" si="27">+F34-F35</f>
        <v>29.799999999999997</v>
      </c>
      <c r="G36" s="3">
        <f t="shared" si="27"/>
        <v>24</v>
      </c>
      <c r="H36" s="3">
        <f t="shared" si="27"/>
        <v>26.9</v>
      </c>
      <c r="I36" s="3">
        <f t="shared" si="27"/>
        <v>31.799999999999997</v>
      </c>
      <c r="J36" s="3">
        <f t="shared" si="27"/>
        <v>28.8</v>
      </c>
      <c r="K36" s="72">
        <f t="shared" si="27"/>
        <v>0</v>
      </c>
      <c r="L36" s="72">
        <f t="shared" si="27"/>
        <v>0</v>
      </c>
      <c r="M36" s="72">
        <f t="shared" si="27"/>
        <v>0</v>
      </c>
      <c r="N36" s="72">
        <f t="shared" si="27"/>
        <v>0</v>
      </c>
      <c r="O36" s="72">
        <f t="shared" si="27"/>
        <v>0</v>
      </c>
      <c r="P36" s="72">
        <f t="shared" si="27"/>
        <v>0</v>
      </c>
      <c r="Q36" s="3">
        <f t="shared" ref="Q36" si="28">+Q34-Q35</f>
        <v>162.9</v>
      </c>
      <c r="R36" s="3">
        <v>127.1</v>
      </c>
      <c r="S36" s="4">
        <f t="shared" si="1"/>
        <v>128.16679779701025</v>
      </c>
    </row>
    <row r="37" spans="1:19" ht="13" x14ac:dyDescent="0.2">
      <c r="A37" s="70"/>
      <c r="B37" s="49"/>
      <c r="C37" s="213"/>
      <c r="D37" s="61" t="s">
        <v>36</v>
      </c>
      <c r="E37" s="3">
        <f>+E34-E38</f>
        <v>20.8</v>
      </c>
      <c r="F37" s="3">
        <f t="shared" ref="F37:P37" si="29">+F34-F38</f>
        <v>29.4</v>
      </c>
      <c r="G37" s="3">
        <f t="shared" si="29"/>
        <v>23.3</v>
      </c>
      <c r="H37" s="3">
        <f t="shared" si="29"/>
        <v>25.9</v>
      </c>
      <c r="I37" s="3">
        <f t="shared" si="29"/>
        <v>30.599999999999998</v>
      </c>
      <c r="J37" s="3">
        <f t="shared" si="29"/>
        <v>27.6</v>
      </c>
      <c r="K37" s="72">
        <f t="shared" si="29"/>
        <v>0</v>
      </c>
      <c r="L37" s="72">
        <f t="shared" si="29"/>
        <v>0</v>
      </c>
      <c r="M37" s="72">
        <f t="shared" si="29"/>
        <v>0</v>
      </c>
      <c r="N37" s="72">
        <f t="shared" si="29"/>
        <v>0</v>
      </c>
      <c r="O37" s="72">
        <f t="shared" si="29"/>
        <v>0</v>
      </c>
      <c r="P37" s="72">
        <f t="shared" si="29"/>
        <v>0</v>
      </c>
      <c r="Q37" s="3">
        <f t="shared" ref="Q37" si="30">+Q34-Q38</f>
        <v>157.6</v>
      </c>
      <c r="R37" s="3">
        <v>123.89999999999998</v>
      </c>
      <c r="S37" s="4">
        <f t="shared" si="1"/>
        <v>127.1993543179984</v>
      </c>
    </row>
    <row r="38" spans="1:19" ht="13" x14ac:dyDescent="0.2">
      <c r="A38" s="70"/>
      <c r="B38" s="49"/>
      <c r="C38" s="213"/>
      <c r="D38" s="61" t="s">
        <v>37</v>
      </c>
      <c r="E38" s="3">
        <v>1.5</v>
      </c>
      <c r="F38" s="3">
        <v>1.5</v>
      </c>
      <c r="G38" s="3">
        <v>2</v>
      </c>
      <c r="H38" s="3">
        <v>2.2999999999999998</v>
      </c>
      <c r="I38" s="3">
        <v>2.7</v>
      </c>
      <c r="J38" s="3">
        <v>2.4</v>
      </c>
      <c r="K38" s="72"/>
      <c r="L38" s="72"/>
      <c r="M38" s="72"/>
      <c r="N38" s="72"/>
      <c r="O38" s="72"/>
      <c r="P38" s="72"/>
      <c r="Q38" s="3">
        <f t="shared" si="21"/>
        <v>12.4</v>
      </c>
      <c r="R38" s="3">
        <v>7.8</v>
      </c>
      <c r="S38" s="4">
        <f t="shared" si="1"/>
        <v>158.97435897435898</v>
      </c>
    </row>
    <row r="39" spans="1:19" thickBot="1" x14ac:dyDescent="0.25">
      <c r="A39" s="70"/>
      <c r="B39" s="49"/>
      <c r="C39" s="214"/>
      <c r="D39" s="64" t="s">
        <v>38</v>
      </c>
      <c r="E39" s="6">
        <v>1.5</v>
      </c>
      <c r="F39" s="6">
        <v>1.5</v>
      </c>
      <c r="G39" s="6">
        <v>2</v>
      </c>
      <c r="H39" s="6">
        <v>2.2999999999999998</v>
      </c>
      <c r="I39" s="6">
        <v>2.7</v>
      </c>
      <c r="J39" s="6">
        <v>2.4</v>
      </c>
      <c r="K39" s="73"/>
      <c r="L39" s="73"/>
      <c r="M39" s="73"/>
      <c r="N39" s="73"/>
      <c r="O39" s="73"/>
      <c r="P39" s="73"/>
      <c r="Q39" s="6">
        <f t="shared" si="21"/>
        <v>12.4</v>
      </c>
      <c r="R39" s="6">
        <v>7.9</v>
      </c>
      <c r="S39" s="7">
        <f t="shared" si="1"/>
        <v>156.96202531645568</v>
      </c>
    </row>
    <row r="40" spans="1:19" ht="13.5" customHeight="1" x14ac:dyDescent="0.2">
      <c r="A40" s="70"/>
      <c r="B40" s="49"/>
      <c r="C40" s="212" t="s">
        <v>81</v>
      </c>
      <c r="D40" s="56" t="s">
        <v>33</v>
      </c>
      <c r="E40" s="1">
        <v>45</v>
      </c>
      <c r="F40" s="1">
        <v>74</v>
      </c>
      <c r="G40" s="1">
        <v>71.900000000000006</v>
      </c>
      <c r="H40" s="1">
        <v>152.1</v>
      </c>
      <c r="I40" s="1">
        <v>140.30000000000001</v>
      </c>
      <c r="J40" s="1">
        <v>118.1</v>
      </c>
      <c r="K40" s="71"/>
      <c r="L40" s="71"/>
      <c r="M40" s="71"/>
      <c r="N40" s="71"/>
      <c r="O40" s="71"/>
      <c r="P40" s="71"/>
      <c r="Q40" s="1">
        <f t="shared" si="21"/>
        <v>601.4</v>
      </c>
      <c r="R40" s="1">
        <v>360.8</v>
      </c>
      <c r="S40" s="2">
        <f t="shared" si="1"/>
        <v>166.68514412416852</v>
      </c>
    </row>
    <row r="41" spans="1:19" ht="13" x14ac:dyDescent="0.2">
      <c r="A41" s="70"/>
      <c r="B41" s="49"/>
      <c r="C41" s="213"/>
      <c r="D41" s="61" t="s">
        <v>34</v>
      </c>
      <c r="E41" s="3">
        <v>1</v>
      </c>
      <c r="F41" s="3">
        <v>2</v>
      </c>
      <c r="G41" s="3">
        <v>2.5</v>
      </c>
      <c r="H41" s="3">
        <v>5.4</v>
      </c>
      <c r="I41" s="3">
        <v>3.2</v>
      </c>
      <c r="J41" s="3">
        <v>2.8</v>
      </c>
      <c r="K41" s="72"/>
      <c r="L41" s="72"/>
      <c r="M41" s="72"/>
      <c r="N41" s="72"/>
      <c r="O41" s="72"/>
      <c r="P41" s="72"/>
      <c r="Q41" s="3">
        <f t="shared" si="21"/>
        <v>16.900000000000002</v>
      </c>
      <c r="R41" s="3">
        <v>3.5</v>
      </c>
      <c r="S41" s="4">
        <f t="shared" si="1"/>
        <v>482.85714285714289</v>
      </c>
    </row>
    <row r="42" spans="1:19" ht="13" x14ac:dyDescent="0.2">
      <c r="A42" s="70"/>
      <c r="B42" s="49"/>
      <c r="C42" s="213"/>
      <c r="D42" s="61" t="s">
        <v>35</v>
      </c>
      <c r="E42" s="3">
        <f>+E40-E41</f>
        <v>44</v>
      </c>
      <c r="F42" s="3">
        <f t="shared" ref="F42:P42" si="31">+F40-F41</f>
        <v>72</v>
      </c>
      <c r="G42" s="3">
        <f t="shared" si="31"/>
        <v>69.400000000000006</v>
      </c>
      <c r="H42" s="3">
        <f t="shared" si="31"/>
        <v>146.69999999999999</v>
      </c>
      <c r="I42" s="3">
        <f t="shared" si="31"/>
        <v>137.10000000000002</v>
      </c>
      <c r="J42" s="3">
        <f t="shared" si="31"/>
        <v>115.3</v>
      </c>
      <c r="K42" s="72">
        <f t="shared" si="31"/>
        <v>0</v>
      </c>
      <c r="L42" s="72">
        <f t="shared" si="31"/>
        <v>0</v>
      </c>
      <c r="M42" s="72">
        <f t="shared" si="31"/>
        <v>0</v>
      </c>
      <c r="N42" s="72">
        <f t="shared" si="31"/>
        <v>0</v>
      </c>
      <c r="O42" s="72">
        <f t="shared" si="31"/>
        <v>0</v>
      </c>
      <c r="P42" s="72">
        <f t="shared" si="31"/>
        <v>0</v>
      </c>
      <c r="Q42" s="3">
        <f t="shared" ref="Q42" si="32">+Q40-Q41</f>
        <v>584.5</v>
      </c>
      <c r="R42" s="3">
        <v>357.3</v>
      </c>
      <c r="S42" s="4">
        <f t="shared" si="1"/>
        <v>163.58802127064092</v>
      </c>
    </row>
    <row r="43" spans="1:19" ht="13" x14ac:dyDescent="0.2">
      <c r="A43" s="70"/>
      <c r="B43" s="49"/>
      <c r="C43" s="213"/>
      <c r="D43" s="61" t="s">
        <v>36</v>
      </c>
      <c r="E43" s="3">
        <f>+E40-E44</f>
        <v>41.6</v>
      </c>
      <c r="F43" s="3">
        <f t="shared" ref="F43:P43" si="33">+F40-F44</f>
        <v>69.3</v>
      </c>
      <c r="G43" s="3">
        <f t="shared" si="33"/>
        <v>66.600000000000009</v>
      </c>
      <c r="H43" s="3">
        <f t="shared" si="33"/>
        <v>144.79999999999998</v>
      </c>
      <c r="I43" s="3">
        <f t="shared" si="33"/>
        <v>132.5</v>
      </c>
      <c r="J43" s="3">
        <f t="shared" si="33"/>
        <v>112.19999999999999</v>
      </c>
      <c r="K43" s="72">
        <f t="shared" si="33"/>
        <v>0</v>
      </c>
      <c r="L43" s="72">
        <f t="shared" si="33"/>
        <v>0</v>
      </c>
      <c r="M43" s="72">
        <f t="shared" si="33"/>
        <v>0</v>
      </c>
      <c r="N43" s="72">
        <f t="shared" si="33"/>
        <v>0</v>
      </c>
      <c r="O43" s="72">
        <f t="shared" si="33"/>
        <v>0</v>
      </c>
      <c r="P43" s="72">
        <f t="shared" si="33"/>
        <v>0</v>
      </c>
      <c r="Q43" s="3">
        <f t="shared" ref="Q43" si="34">+Q40-Q44</f>
        <v>567</v>
      </c>
      <c r="R43" s="3">
        <v>338.6</v>
      </c>
      <c r="S43" s="4">
        <f t="shared" si="1"/>
        <v>167.4542232722977</v>
      </c>
    </row>
    <row r="44" spans="1:19" ht="13" x14ac:dyDescent="0.2">
      <c r="A44" s="70"/>
      <c r="B44" s="49"/>
      <c r="C44" s="213"/>
      <c r="D44" s="61" t="s">
        <v>37</v>
      </c>
      <c r="E44" s="3">
        <v>3.4</v>
      </c>
      <c r="F44" s="3">
        <v>4.7</v>
      </c>
      <c r="G44" s="3">
        <v>5.3</v>
      </c>
      <c r="H44" s="3">
        <v>7.3</v>
      </c>
      <c r="I44" s="3">
        <v>7.8</v>
      </c>
      <c r="J44" s="3">
        <v>5.9</v>
      </c>
      <c r="K44" s="72"/>
      <c r="L44" s="72"/>
      <c r="M44" s="72"/>
      <c r="N44" s="72"/>
      <c r="O44" s="72"/>
      <c r="P44" s="72"/>
      <c r="Q44" s="3">
        <f t="shared" si="21"/>
        <v>34.4</v>
      </c>
      <c r="R44" s="3">
        <v>22.2</v>
      </c>
      <c r="S44" s="4">
        <f t="shared" si="1"/>
        <v>154.95495495495496</v>
      </c>
    </row>
    <row r="45" spans="1:19" thickBot="1" x14ac:dyDescent="0.25">
      <c r="A45" s="70"/>
      <c r="B45" s="49"/>
      <c r="C45" s="214"/>
      <c r="D45" s="64" t="s">
        <v>38</v>
      </c>
      <c r="E45" s="6">
        <v>3.5</v>
      </c>
      <c r="F45" s="6">
        <v>4.8</v>
      </c>
      <c r="G45" s="6">
        <v>5.3</v>
      </c>
      <c r="H45" s="6">
        <v>7.4</v>
      </c>
      <c r="I45" s="6">
        <v>8.1</v>
      </c>
      <c r="J45" s="6">
        <v>6</v>
      </c>
      <c r="K45" s="73"/>
      <c r="L45" s="73"/>
      <c r="M45" s="73"/>
      <c r="N45" s="73"/>
      <c r="O45" s="73"/>
      <c r="P45" s="73"/>
      <c r="Q45" s="6">
        <f t="shared" si="21"/>
        <v>35.1</v>
      </c>
      <c r="R45" s="6">
        <v>22.2</v>
      </c>
      <c r="S45" s="7">
        <f t="shared" si="1"/>
        <v>158.10810810810813</v>
      </c>
    </row>
    <row r="46" spans="1:19" ht="13.5" customHeight="1" x14ac:dyDescent="0.2">
      <c r="A46" s="70"/>
      <c r="B46" s="49"/>
      <c r="C46" s="212" t="s">
        <v>82</v>
      </c>
      <c r="D46" s="56" t="s">
        <v>33</v>
      </c>
      <c r="E46" s="1">
        <v>13.3</v>
      </c>
      <c r="F46" s="1">
        <v>16.600000000000001</v>
      </c>
      <c r="G46" s="1">
        <v>17.7</v>
      </c>
      <c r="H46" s="1">
        <v>31</v>
      </c>
      <c r="I46" s="1">
        <v>31.1</v>
      </c>
      <c r="J46" s="1">
        <v>21.9</v>
      </c>
      <c r="K46" s="71"/>
      <c r="L46" s="71"/>
      <c r="M46" s="71"/>
      <c r="N46" s="71"/>
      <c r="O46" s="71"/>
      <c r="P46" s="71"/>
      <c r="Q46" s="1">
        <f t="shared" si="21"/>
        <v>131.6</v>
      </c>
      <c r="R46" s="1">
        <v>104.1</v>
      </c>
      <c r="S46" s="2">
        <f t="shared" si="1"/>
        <v>126.41690682036504</v>
      </c>
    </row>
    <row r="47" spans="1:19" ht="13" x14ac:dyDescent="0.2">
      <c r="A47" s="70"/>
      <c r="B47" s="49"/>
      <c r="C47" s="213"/>
      <c r="D47" s="61" t="s">
        <v>34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72"/>
      <c r="L47" s="72"/>
      <c r="M47" s="72"/>
      <c r="N47" s="72"/>
      <c r="O47" s="72"/>
      <c r="P47" s="72"/>
      <c r="Q47" s="3">
        <f t="shared" si="21"/>
        <v>0</v>
      </c>
      <c r="R47" s="3">
        <v>0</v>
      </c>
      <c r="S47" s="4" t="str">
        <f t="shared" si="1"/>
        <v>－</v>
      </c>
    </row>
    <row r="48" spans="1:19" ht="13" x14ac:dyDescent="0.2">
      <c r="A48" s="70"/>
      <c r="B48" s="49"/>
      <c r="C48" s="213"/>
      <c r="D48" s="61" t="s">
        <v>35</v>
      </c>
      <c r="E48" s="3">
        <f>+E46-E47</f>
        <v>13.3</v>
      </c>
      <c r="F48" s="3">
        <f t="shared" ref="F48:P48" si="35">+F46-F47</f>
        <v>16.600000000000001</v>
      </c>
      <c r="G48" s="3">
        <f t="shared" si="35"/>
        <v>17.7</v>
      </c>
      <c r="H48" s="3">
        <f t="shared" si="35"/>
        <v>31</v>
      </c>
      <c r="I48" s="3">
        <f t="shared" si="35"/>
        <v>31.1</v>
      </c>
      <c r="J48" s="3">
        <f t="shared" si="35"/>
        <v>21.9</v>
      </c>
      <c r="K48" s="72">
        <f t="shared" si="35"/>
        <v>0</v>
      </c>
      <c r="L48" s="72">
        <f t="shared" si="35"/>
        <v>0</v>
      </c>
      <c r="M48" s="72">
        <f t="shared" si="35"/>
        <v>0</v>
      </c>
      <c r="N48" s="72">
        <f t="shared" si="35"/>
        <v>0</v>
      </c>
      <c r="O48" s="72">
        <f t="shared" si="35"/>
        <v>0</v>
      </c>
      <c r="P48" s="72">
        <f t="shared" si="35"/>
        <v>0</v>
      </c>
      <c r="Q48" s="3">
        <f t="shared" ref="Q48" si="36">+Q46-Q47</f>
        <v>131.6</v>
      </c>
      <c r="R48" s="3">
        <v>104.1</v>
      </c>
      <c r="S48" s="4">
        <f t="shared" si="1"/>
        <v>126.41690682036504</v>
      </c>
    </row>
    <row r="49" spans="1:19" ht="13" x14ac:dyDescent="0.2">
      <c r="A49" s="70"/>
      <c r="B49" s="49"/>
      <c r="C49" s="213"/>
      <c r="D49" s="61" t="s">
        <v>36</v>
      </c>
      <c r="E49" s="3">
        <f>+E46-E50</f>
        <v>12.700000000000001</v>
      </c>
      <c r="F49" s="3">
        <f t="shared" ref="F49:P49" si="37">+F46-F50</f>
        <v>15.8</v>
      </c>
      <c r="G49" s="3">
        <f t="shared" si="37"/>
        <v>16.399999999999999</v>
      </c>
      <c r="H49" s="3">
        <f t="shared" si="37"/>
        <v>28.2</v>
      </c>
      <c r="I49" s="3">
        <f t="shared" si="37"/>
        <v>27.1</v>
      </c>
      <c r="J49" s="3">
        <f t="shared" si="37"/>
        <v>19.799999999999997</v>
      </c>
      <c r="K49" s="72">
        <f t="shared" si="37"/>
        <v>0</v>
      </c>
      <c r="L49" s="72">
        <f t="shared" si="37"/>
        <v>0</v>
      </c>
      <c r="M49" s="72">
        <f t="shared" si="37"/>
        <v>0</v>
      </c>
      <c r="N49" s="72">
        <f t="shared" si="37"/>
        <v>0</v>
      </c>
      <c r="O49" s="72">
        <f t="shared" si="37"/>
        <v>0</v>
      </c>
      <c r="P49" s="72">
        <f t="shared" si="37"/>
        <v>0</v>
      </c>
      <c r="Q49" s="3">
        <f t="shared" ref="Q49" si="38">+Q46-Q50</f>
        <v>120</v>
      </c>
      <c r="R49" s="3">
        <v>94.1</v>
      </c>
      <c r="S49" s="4">
        <f t="shared" si="1"/>
        <v>127.5239107332625</v>
      </c>
    </row>
    <row r="50" spans="1:19" ht="13" x14ac:dyDescent="0.2">
      <c r="A50" s="70"/>
      <c r="B50" s="49"/>
      <c r="C50" s="213"/>
      <c r="D50" s="61" t="s">
        <v>37</v>
      </c>
      <c r="E50" s="3">
        <v>0.6</v>
      </c>
      <c r="F50" s="3">
        <v>0.8</v>
      </c>
      <c r="G50" s="3">
        <v>1.3</v>
      </c>
      <c r="H50" s="3">
        <v>2.8</v>
      </c>
      <c r="I50" s="3">
        <v>4</v>
      </c>
      <c r="J50" s="3">
        <v>2.1</v>
      </c>
      <c r="K50" s="72"/>
      <c r="L50" s="72"/>
      <c r="M50" s="72"/>
      <c r="N50" s="72"/>
      <c r="O50" s="72"/>
      <c r="P50" s="72"/>
      <c r="Q50" s="3">
        <f t="shared" si="21"/>
        <v>11.6</v>
      </c>
      <c r="R50" s="3">
        <v>10</v>
      </c>
      <c r="S50" s="4">
        <f t="shared" si="1"/>
        <v>115.99999999999999</v>
      </c>
    </row>
    <row r="51" spans="1:19" thickBot="1" x14ac:dyDescent="0.25">
      <c r="A51" s="70"/>
      <c r="B51" s="49"/>
      <c r="C51" s="214"/>
      <c r="D51" s="64" t="s">
        <v>38</v>
      </c>
      <c r="E51" s="6">
        <v>0.6</v>
      </c>
      <c r="F51" s="6">
        <v>0.8</v>
      </c>
      <c r="G51" s="6">
        <v>1.3</v>
      </c>
      <c r="H51" s="6">
        <v>2.8</v>
      </c>
      <c r="I51" s="6">
        <v>4</v>
      </c>
      <c r="J51" s="6">
        <v>2.1</v>
      </c>
      <c r="K51" s="73"/>
      <c r="L51" s="73"/>
      <c r="M51" s="73"/>
      <c r="N51" s="73"/>
      <c r="O51" s="73"/>
      <c r="P51" s="73"/>
      <c r="Q51" s="6">
        <f t="shared" si="21"/>
        <v>11.6</v>
      </c>
      <c r="R51" s="6">
        <v>10</v>
      </c>
      <c r="S51" s="7">
        <f t="shared" si="1"/>
        <v>115.99999999999999</v>
      </c>
    </row>
    <row r="52" spans="1:19" ht="13.5" customHeight="1" x14ac:dyDescent="0.2">
      <c r="A52" s="70"/>
      <c r="B52" s="49"/>
      <c r="C52" s="212" t="s">
        <v>83</v>
      </c>
      <c r="D52" s="56" t="s">
        <v>33</v>
      </c>
      <c r="E52" s="1">
        <v>69.5</v>
      </c>
      <c r="F52" s="1">
        <v>114.9</v>
      </c>
      <c r="G52" s="1">
        <v>93.1</v>
      </c>
      <c r="H52" s="1">
        <v>111.3</v>
      </c>
      <c r="I52" s="1">
        <v>148.9</v>
      </c>
      <c r="J52" s="1">
        <v>99.9</v>
      </c>
      <c r="K52" s="71"/>
      <c r="L52" s="71"/>
      <c r="M52" s="71"/>
      <c r="N52" s="71"/>
      <c r="O52" s="71"/>
      <c r="P52" s="71"/>
      <c r="Q52" s="1">
        <f t="shared" si="21"/>
        <v>637.6</v>
      </c>
      <c r="R52" s="1">
        <v>548.1</v>
      </c>
      <c r="S52" s="2">
        <f t="shared" si="1"/>
        <v>116.3291370187922</v>
      </c>
    </row>
    <row r="53" spans="1:19" ht="13" x14ac:dyDescent="0.2">
      <c r="A53" s="70"/>
      <c r="B53" s="49"/>
      <c r="C53" s="213"/>
      <c r="D53" s="61" t="s">
        <v>34</v>
      </c>
      <c r="E53" s="3">
        <v>4.9000000000000004</v>
      </c>
      <c r="F53" s="3">
        <v>8</v>
      </c>
      <c r="G53" s="3">
        <v>6.5</v>
      </c>
      <c r="H53" s="3">
        <v>7.8</v>
      </c>
      <c r="I53" s="3">
        <v>10.4</v>
      </c>
      <c r="J53" s="3">
        <v>10.4</v>
      </c>
      <c r="K53" s="72"/>
      <c r="L53" s="72"/>
      <c r="M53" s="72"/>
      <c r="N53" s="72"/>
      <c r="O53" s="72"/>
      <c r="P53" s="72"/>
      <c r="Q53" s="3">
        <f t="shared" si="21"/>
        <v>48</v>
      </c>
      <c r="R53" s="3">
        <v>38.300000000000004</v>
      </c>
      <c r="S53" s="4">
        <f t="shared" si="1"/>
        <v>125.32637075718014</v>
      </c>
    </row>
    <row r="54" spans="1:19" ht="13" x14ac:dyDescent="0.2">
      <c r="A54" s="70"/>
      <c r="B54" s="49"/>
      <c r="C54" s="213"/>
      <c r="D54" s="61" t="s">
        <v>35</v>
      </c>
      <c r="E54" s="3">
        <f>+E52-E53</f>
        <v>64.599999999999994</v>
      </c>
      <c r="F54" s="3">
        <f t="shared" ref="F54:P54" si="39">+F52-F53</f>
        <v>106.9</v>
      </c>
      <c r="G54" s="3">
        <f t="shared" si="39"/>
        <v>86.6</v>
      </c>
      <c r="H54" s="3">
        <f t="shared" si="39"/>
        <v>103.5</v>
      </c>
      <c r="I54" s="3">
        <f t="shared" si="39"/>
        <v>138.5</v>
      </c>
      <c r="J54" s="3">
        <f t="shared" si="39"/>
        <v>89.5</v>
      </c>
      <c r="K54" s="72">
        <f t="shared" si="39"/>
        <v>0</v>
      </c>
      <c r="L54" s="72">
        <f t="shared" si="39"/>
        <v>0</v>
      </c>
      <c r="M54" s="72">
        <f t="shared" si="39"/>
        <v>0</v>
      </c>
      <c r="N54" s="72">
        <f t="shared" si="39"/>
        <v>0</v>
      </c>
      <c r="O54" s="72">
        <f t="shared" si="39"/>
        <v>0</v>
      </c>
      <c r="P54" s="72">
        <f t="shared" si="39"/>
        <v>0</v>
      </c>
      <c r="Q54" s="3">
        <f t="shared" ref="Q54" si="40">+Q52-Q53</f>
        <v>589.6</v>
      </c>
      <c r="R54" s="3">
        <v>509.8</v>
      </c>
      <c r="S54" s="4">
        <f t="shared" si="1"/>
        <v>115.65319733228718</v>
      </c>
    </row>
    <row r="55" spans="1:19" ht="13" x14ac:dyDescent="0.2">
      <c r="A55" s="70"/>
      <c r="B55" s="49"/>
      <c r="C55" s="213"/>
      <c r="D55" s="61" t="s">
        <v>36</v>
      </c>
      <c r="E55" s="3">
        <f>+E52-E56</f>
        <v>68.3</v>
      </c>
      <c r="F55" s="3">
        <f t="shared" ref="F55:P55" si="41">+F52-F56</f>
        <v>113.80000000000001</v>
      </c>
      <c r="G55" s="3">
        <f t="shared" si="41"/>
        <v>92</v>
      </c>
      <c r="H55" s="3">
        <f t="shared" si="41"/>
        <v>109.3</v>
      </c>
      <c r="I55" s="3">
        <f t="shared" si="41"/>
        <v>146.5</v>
      </c>
      <c r="J55" s="3">
        <f t="shared" si="41"/>
        <v>97.5</v>
      </c>
      <c r="K55" s="72">
        <f t="shared" si="41"/>
        <v>0</v>
      </c>
      <c r="L55" s="72">
        <f t="shared" si="41"/>
        <v>0</v>
      </c>
      <c r="M55" s="72">
        <f t="shared" si="41"/>
        <v>0</v>
      </c>
      <c r="N55" s="72">
        <f t="shared" si="41"/>
        <v>0</v>
      </c>
      <c r="O55" s="72">
        <f t="shared" si="41"/>
        <v>0</v>
      </c>
      <c r="P55" s="72">
        <f t="shared" si="41"/>
        <v>0</v>
      </c>
      <c r="Q55" s="3">
        <f t="shared" ref="Q55" si="42">+Q52-Q56</f>
        <v>627.4</v>
      </c>
      <c r="R55" s="3">
        <v>538.30000000000007</v>
      </c>
      <c r="S55" s="4">
        <f t="shared" si="1"/>
        <v>116.55210848968976</v>
      </c>
    </row>
    <row r="56" spans="1:19" ht="13" x14ac:dyDescent="0.2">
      <c r="A56" s="70"/>
      <c r="B56" s="49"/>
      <c r="C56" s="213"/>
      <c r="D56" s="61" t="s">
        <v>37</v>
      </c>
      <c r="E56" s="3">
        <v>1.2</v>
      </c>
      <c r="F56" s="3">
        <v>1.1000000000000001</v>
      </c>
      <c r="G56" s="3">
        <v>1.1000000000000001</v>
      </c>
      <c r="H56" s="3">
        <v>2</v>
      </c>
      <c r="I56" s="3">
        <v>2.4</v>
      </c>
      <c r="J56" s="3">
        <v>2.4</v>
      </c>
      <c r="K56" s="72"/>
      <c r="L56" s="72"/>
      <c r="M56" s="72"/>
      <c r="N56" s="72"/>
      <c r="O56" s="72"/>
      <c r="P56" s="72"/>
      <c r="Q56" s="3">
        <f t="shared" si="21"/>
        <v>10.200000000000001</v>
      </c>
      <c r="R56" s="3">
        <v>9.8000000000000007</v>
      </c>
      <c r="S56" s="4">
        <f t="shared" si="1"/>
        <v>104.08163265306123</v>
      </c>
    </row>
    <row r="57" spans="1:19" thickBot="1" x14ac:dyDescent="0.25">
      <c r="A57" s="70"/>
      <c r="B57" s="49"/>
      <c r="C57" s="214"/>
      <c r="D57" s="64" t="s">
        <v>38</v>
      </c>
      <c r="E57" s="6">
        <v>1.2</v>
      </c>
      <c r="F57" s="6">
        <v>1.1000000000000001</v>
      </c>
      <c r="G57" s="6">
        <v>1.1000000000000001</v>
      </c>
      <c r="H57" s="6">
        <v>2</v>
      </c>
      <c r="I57" s="6">
        <v>2.4</v>
      </c>
      <c r="J57" s="6">
        <v>2.4</v>
      </c>
      <c r="K57" s="73"/>
      <c r="L57" s="73"/>
      <c r="M57" s="73"/>
      <c r="N57" s="73"/>
      <c r="O57" s="73"/>
      <c r="P57" s="73"/>
      <c r="Q57" s="6">
        <f t="shared" si="21"/>
        <v>10.200000000000001</v>
      </c>
      <c r="R57" s="6">
        <v>9.8000000000000007</v>
      </c>
      <c r="S57" s="7">
        <f t="shared" si="1"/>
        <v>104.08163265306123</v>
      </c>
    </row>
    <row r="58" spans="1:19" ht="18.75" customHeight="1" x14ac:dyDescent="0.3">
      <c r="A58" s="45" t="str">
        <f>A1</f>
        <v>１　令和４年度（２０２２年度）上期　市町村別・月別観光入込客数</v>
      </c>
      <c r="Q58" s="178"/>
    </row>
    <row r="59" spans="1:19" ht="13.5" customHeight="1" thickBot="1" x14ac:dyDescent="0.25">
      <c r="Q59" s="178"/>
      <c r="S59" s="50" t="s">
        <v>232</v>
      </c>
    </row>
    <row r="60" spans="1:19" thickBot="1" x14ac:dyDescent="0.25">
      <c r="A60" s="51" t="s">
        <v>20</v>
      </c>
      <c r="B60" s="51" t="s">
        <v>266</v>
      </c>
      <c r="C60" s="51" t="s">
        <v>21</v>
      </c>
      <c r="D60" s="52" t="s">
        <v>22</v>
      </c>
      <c r="E60" s="53" t="s">
        <v>23</v>
      </c>
      <c r="F60" s="53" t="s">
        <v>24</v>
      </c>
      <c r="G60" s="53" t="s">
        <v>25</v>
      </c>
      <c r="H60" s="53" t="s">
        <v>26</v>
      </c>
      <c r="I60" s="53" t="s">
        <v>27</v>
      </c>
      <c r="J60" s="53" t="s">
        <v>28</v>
      </c>
      <c r="K60" s="74" t="s">
        <v>29</v>
      </c>
      <c r="L60" s="74" t="s">
        <v>30</v>
      </c>
      <c r="M60" s="74" t="s">
        <v>31</v>
      </c>
      <c r="N60" s="74" t="s">
        <v>11</v>
      </c>
      <c r="O60" s="74" t="s">
        <v>12</v>
      </c>
      <c r="P60" s="74" t="s">
        <v>13</v>
      </c>
      <c r="Q60" s="179" t="s">
        <v>301</v>
      </c>
      <c r="R60" s="54" t="str">
        <f>$R$3</f>
        <v>R3年度上期</v>
      </c>
      <c r="S60" s="55" t="s">
        <v>32</v>
      </c>
    </row>
    <row r="61" spans="1:19" ht="13.5" customHeight="1" x14ac:dyDescent="0.2">
      <c r="A61" s="70"/>
      <c r="B61" s="49"/>
      <c r="C61" s="212" t="s">
        <v>84</v>
      </c>
      <c r="D61" s="56" t="s">
        <v>33</v>
      </c>
      <c r="E61" s="1">
        <v>38.4</v>
      </c>
      <c r="F61" s="1">
        <v>126.4</v>
      </c>
      <c r="G61" s="1">
        <v>56.3</v>
      </c>
      <c r="H61" s="1">
        <v>67.2</v>
      </c>
      <c r="I61" s="1">
        <v>86.3</v>
      </c>
      <c r="J61" s="1">
        <v>56.5</v>
      </c>
      <c r="K61" s="71"/>
      <c r="L61" s="71"/>
      <c r="M61" s="71"/>
      <c r="N61" s="71"/>
      <c r="O61" s="71"/>
      <c r="P61" s="71"/>
      <c r="Q61" s="1">
        <f t="shared" ref="Q61:Q114" si="43">SUM(E61:P61)</f>
        <v>431.1</v>
      </c>
      <c r="R61" s="1">
        <v>361</v>
      </c>
      <c r="S61" s="2">
        <f t="shared" ref="S61:S114" si="44">IF(Q61=0,"－",Q61/R61*100)</f>
        <v>119.41828254847647</v>
      </c>
    </row>
    <row r="62" spans="1:19" ht="13" x14ac:dyDescent="0.2">
      <c r="A62" s="70"/>
      <c r="B62" s="49"/>
      <c r="C62" s="213"/>
      <c r="D62" s="61" t="s">
        <v>34</v>
      </c>
      <c r="E62" s="3">
        <v>2.6</v>
      </c>
      <c r="F62" s="3">
        <v>6.5</v>
      </c>
      <c r="G62" s="3">
        <v>3.6</v>
      </c>
      <c r="H62" s="3">
        <v>4.8</v>
      </c>
      <c r="I62" s="3">
        <v>5.5</v>
      </c>
      <c r="J62" s="3">
        <v>4.2</v>
      </c>
      <c r="K62" s="72"/>
      <c r="L62" s="72"/>
      <c r="M62" s="72"/>
      <c r="N62" s="72"/>
      <c r="O62" s="72"/>
      <c r="P62" s="72"/>
      <c r="Q62" s="3">
        <f t="shared" si="43"/>
        <v>27.2</v>
      </c>
      <c r="R62" s="3">
        <v>5.9</v>
      </c>
      <c r="S62" s="4">
        <f t="shared" si="44"/>
        <v>461.01694915254228</v>
      </c>
    </row>
    <row r="63" spans="1:19" ht="13" x14ac:dyDescent="0.2">
      <c r="A63" s="70" t="s">
        <v>302</v>
      </c>
      <c r="B63" s="49" t="s">
        <v>269</v>
      </c>
      <c r="C63" s="213"/>
      <c r="D63" s="61" t="s">
        <v>35</v>
      </c>
      <c r="E63" s="3">
        <f>+E61-E62</f>
        <v>35.799999999999997</v>
      </c>
      <c r="F63" s="3">
        <f t="shared" ref="F63:P63" si="45">+F61-F62</f>
        <v>119.9</v>
      </c>
      <c r="G63" s="3">
        <f t="shared" si="45"/>
        <v>52.699999999999996</v>
      </c>
      <c r="H63" s="3">
        <f t="shared" si="45"/>
        <v>62.400000000000006</v>
      </c>
      <c r="I63" s="3">
        <f t="shared" si="45"/>
        <v>80.8</v>
      </c>
      <c r="J63" s="3">
        <f t="shared" si="45"/>
        <v>52.3</v>
      </c>
      <c r="K63" s="72">
        <f t="shared" si="45"/>
        <v>0</v>
      </c>
      <c r="L63" s="72">
        <f t="shared" si="45"/>
        <v>0</v>
      </c>
      <c r="M63" s="72">
        <f t="shared" si="45"/>
        <v>0</v>
      </c>
      <c r="N63" s="72">
        <f t="shared" si="45"/>
        <v>0</v>
      </c>
      <c r="O63" s="72">
        <f t="shared" si="45"/>
        <v>0</v>
      </c>
      <c r="P63" s="72">
        <f t="shared" si="45"/>
        <v>0</v>
      </c>
      <c r="Q63" s="3">
        <f t="shared" ref="Q63" si="46">+Q61-Q62</f>
        <v>403.90000000000003</v>
      </c>
      <c r="R63" s="3">
        <v>355.1</v>
      </c>
      <c r="S63" s="4">
        <f t="shared" si="44"/>
        <v>113.74260771613632</v>
      </c>
    </row>
    <row r="64" spans="1:19" ht="13" x14ac:dyDescent="0.2">
      <c r="A64" s="70"/>
      <c r="B64" s="49"/>
      <c r="C64" s="213"/>
      <c r="D64" s="61" t="s">
        <v>36</v>
      </c>
      <c r="E64" s="3">
        <f>+E61-E65</f>
        <v>37.4</v>
      </c>
      <c r="F64" s="3">
        <f t="shared" ref="F64:P64" si="47">+F61-F65</f>
        <v>124.80000000000001</v>
      </c>
      <c r="G64" s="3">
        <f t="shared" si="47"/>
        <v>54.5</v>
      </c>
      <c r="H64" s="3">
        <f t="shared" si="47"/>
        <v>63.5</v>
      </c>
      <c r="I64" s="3">
        <f t="shared" si="47"/>
        <v>81.3</v>
      </c>
      <c r="J64" s="3">
        <f t="shared" si="47"/>
        <v>53</v>
      </c>
      <c r="K64" s="72">
        <f t="shared" si="47"/>
        <v>0</v>
      </c>
      <c r="L64" s="72">
        <f t="shared" si="47"/>
        <v>0</v>
      </c>
      <c r="M64" s="72">
        <f t="shared" si="47"/>
        <v>0</v>
      </c>
      <c r="N64" s="72">
        <f t="shared" si="47"/>
        <v>0</v>
      </c>
      <c r="O64" s="72">
        <f t="shared" si="47"/>
        <v>0</v>
      </c>
      <c r="P64" s="72">
        <f t="shared" si="47"/>
        <v>0</v>
      </c>
      <c r="Q64" s="3">
        <f t="shared" ref="Q64" si="48">+Q61-Q65</f>
        <v>414.5</v>
      </c>
      <c r="R64" s="3">
        <v>343.20000000000005</v>
      </c>
      <c r="S64" s="4">
        <f t="shared" si="44"/>
        <v>120.77505827505826</v>
      </c>
    </row>
    <row r="65" spans="1:19" ht="13" x14ac:dyDescent="0.2">
      <c r="A65" s="70"/>
      <c r="B65" s="49"/>
      <c r="C65" s="213"/>
      <c r="D65" s="61" t="s">
        <v>37</v>
      </c>
      <c r="E65" s="3">
        <v>1</v>
      </c>
      <c r="F65" s="3">
        <v>1.6</v>
      </c>
      <c r="G65" s="3">
        <v>1.8</v>
      </c>
      <c r="H65" s="3">
        <v>3.7</v>
      </c>
      <c r="I65" s="3">
        <v>5</v>
      </c>
      <c r="J65" s="3">
        <v>3.5</v>
      </c>
      <c r="K65" s="72"/>
      <c r="L65" s="72"/>
      <c r="M65" s="72"/>
      <c r="N65" s="72"/>
      <c r="O65" s="72"/>
      <c r="P65" s="72"/>
      <c r="Q65" s="3">
        <f t="shared" si="43"/>
        <v>16.600000000000001</v>
      </c>
      <c r="R65" s="3">
        <v>17.799999999999997</v>
      </c>
      <c r="S65" s="4">
        <f t="shared" si="44"/>
        <v>93.258426966292163</v>
      </c>
    </row>
    <row r="66" spans="1:19" thickBot="1" x14ac:dyDescent="0.25">
      <c r="A66" s="70"/>
      <c r="B66" s="49"/>
      <c r="C66" s="214"/>
      <c r="D66" s="64" t="s">
        <v>38</v>
      </c>
      <c r="E66" s="6">
        <v>1.1000000000000001</v>
      </c>
      <c r="F66" s="6">
        <v>1.9</v>
      </c>
      <c r="G66" s="6">
        <v>2.1</v>
      </c>
      <c r="H66" s="6">
        <v>4.4000000000000004</v>
      </c>
      <c r="I66" s="6">
        <v>5.5</v>
      </c>
      <c r="J66" s="6">
        <v>3.9</v>
      </c>
      <c r="K66" s="73"/>
      <c r="L66" s="73"/>
      <c r="M66" s="73"/>
      <c r="N66" s="73"/>
      <c r="O66" s="73"/>
      <c r="P66" s="73"/>
      <c r="Q66" s="6">
        <f t="shared" si="43"/>
        <v>18.899999999999999</v>
      </c>
      <c r="R66" s="6">
        <v>19.2</v>
      </c>
      <c r="S66" s="7">
        <f t="shared" si="44"/>
        <v>98.4375</v>
      </c>
    </row>
    <row r="67" spans="1:19" ht="13.5" customHeight="1" x14ac:dyDescent="0.2">
      <c r="A67" s="70"/>
      <c r="B67" s="49"/>
      <c r="C67" s="212" t="s">
        <v>85</v>
      </c>
      <c r="D67" s="56" t="s">
        <v>33</v>
      </c>
      <c r="E67" s="1">
        <v>80.8</v>
      </c>
      <c r="F67" s="1">
        <v>134</v>
      </c>
      <c r="G67" s="1">
        <v>101</v>
      </c>
      <c r="H67" s="1">
        <v>140.80000000000001</v>
      </c>
      <c r="I67" s="1">
        <v>166.4</v>
      </c>
      <c r="J67" s="1">
        <v>127.2</v>
      </c>
      <c r="K67" s="71"/>
      <c r="L67" s="71"/>
      <c r="M67" s="71"/>
      <c r="N67" s="71"/>
      <c r="O67" s="71"/>
      <c r="P67" s="71"/>
      <c r="Q67" s="1">
        <f t="shared" si="43"/>
        <v>750.2</v>
      </c>
      <c r="R67" s="1">
        <v>542.20000000000005</v>
      </c>
      <c r="S67" s="2">
        <f t="shared" si="44"/>
        <v>138.3622279601623</v>
      </c>
    </row>
    <row r="68" spans="1:19" ht="13" x14ac:dyDescent="0.2">
      <c r="A68" s="70"/>
      <c r="B68" s="49"/>
      <c r="C68" s="213"/>
      <c r="D68" s="61" t="s">
        <v>34</v>
      </c>
      <c r="E68" s="3">
        <v>13.1</v>
      </c>
      <c r="F68" s="3">
        <v>25</v>
      </c>
      <c r="G68" s="3">
        <v>19.3</v>
      </c>
      <c r="H68" s="3">
        <v>26.9</v>
      </c>
      <c r="I68" s="3">
        <v>32.5</v>
      </c>
      <c r="J68" s="3">
        <v>25.8</v>
      </c>
      <c r="K68" s="72"/>
      <c r="L68" s="72"/>
      <c r="M68" s="72"/>
      <c r="N68" s="72"/>
      <c r="O68" s="72"/>
      <c r="P68" s="72"/>
      <c r="Q68" s="3">
        <f t="shared" si="43"/>
        <v>142.60000000000002</v>
      </c>
      <c r="R68" s="3">
        <v>88.6</v>
      </c>
      <c r="S68" s="4">
        <f t="shared" si="44"/>
        <v>160.94808126410837</v>
      </c>
    </row>
    <row r="69" spans="1:19" ht="13" x14ac:dyDescent="0.2">
      <c r="A69" s="70"/>
      <c r="B69" s="49"/>
      <c r="C69" s="213"/>
      <c r="D69" s="61" t="s">
        <v>35</v>
      </c>
      <c r="E69" s="3">
        <f>+E67-E68</f>
        <v>67.7</v>
      </c>
      <c r="F69" s="3">
        <f t="shared" ref="F69:P69" si="49">+F67-F68</f>
        <v>109</v>
      </c>
      <c r="G69" s="3">
        <f t="shared" si="49"/>
        <v>81.7</v>
      </c>
      <c r="H69" s="3">
        <f t="shared" si="49"/>
        <v>113.9</v>
      </c>
      <c r="I69" s="3">
        <f t="shared" si="49"/>
        <v>133.9</v>
      </c>
      <c r="J69" s="3">
        <f t="shared" si="49"/>
        <v>101.4</v>
      </c>
      <c r="K69" s="72">
        <f t="shared" si="49"/>
        <v>0</v>
      </c>
      <c r="L69" s="72">
        <f t="shared" si="49"/>
        <v>0</v>
      </c>
      <c r="M69" s="72">
        <f t="shared" si="49"/>
        <v>0</v>
      </c>
      <c r="N69" s="72">
        <f t="shared" si="49"/>
        <v>0</v>
      </c>
      <c r="O69" s="72">
        <f t="shared" si="49"/>
        <v>0</v>
      </c>
      <c r="P69" s="72">
        <f t="shared" si="49"/>
        <v>0</v>
      </c>
      <c r="Q69" s="3">
        <f t="shared" ref="Q69" si="50">+Q67-Q68</f>
        <v>607.6</v>
      </c>
      <c r="R69" s="3">
        <v>453.6</v>
      </c>
      <c r="S69" s="4">
        <f t="shared" si="44"/>
        <v>133.95061728395061</v>
      </c>
    </row>
    <row r="70" spans="1:19" ht="13" x14ac:dyDescent="0.2">
      <c r="A70" s="70"/>
      <c r="B70" s="75"/>
      <c r="C70" s="213"/>
      <c r="D70" s="61" t="s">
        <v>36</v>
      </c>
      <c r="E70" s="3">
        <f>+E67-E71</f>
        <v>80.7</v>
      </c>
      <c r="F70" s="3">
        <f t="shared" ref="F70:P70" si="51">+F67-F71</f>
        <v>133.80000000000001</v>
      </c>
      <c r="G70" s="3">
        <f t="shared" si="51"/>
        <v>100.3</v>
      </c>
      <c r="H70" s="3">
        <f t="shared" si="51"/>
        <v>139.30000000000001</v>
      </c>
      <c r="I70" s="3">
        <f t="shared" si="51"/>
        <v>165.70000000000002</v>
      </c>
      <c r="J70" s="3">
        <f t="shared" si="51"/>
        <v>126.2</v>
      </c>
      <c r="K70" s="72">
        <f t="shared" si="51"/>
        <v>0</v>
      </c>
      <c r="L70" s="72">
        <f t="shared" si="51"/>
        <v>0</v>
      </c>
      <c r="M70" s="72">
        <f t="shared" si="51"/>
        <v>0</v>
      </c>
      <c r="N70" s="72">
        <f t="shared" si="51"/>
        <v>0</v>
      </c>
      <c r="O70" s="72">
        <f t="shared" si="51"/>
        <v>0</v>
      </c>
      <c r="P70" s="72">
        <f t="shared" si="51"/>
        <v>0</v>
      </c>
      <c r="Q70" s="3">
        <f t="shared" ref="Q70" si="52">+Q67-Q71</f>
        <v>746</v>
      </c>
      <c r="R70" s="3">
        <v>540.5</v>
      </c>
      <c r="S70" s="4">
        <f t="shared" si="44"/>
        <v>138.02035152636446</v>
      </c>
    </row>
    <row r="71" spans="1:19" ht="13" x14ac:dyDescent="0.2">
      <c r="A71" s="70"/>
      <c r="B71" s="75"/>
      <c r="C71" s="213"/>
      <c r="D71" s="61" t="s">
        <v>37</v>
      </c>
      <c r="E71" s="3">
        <v>0.1</v>
      </c>
      <c r="F71" s="3">
        <v>0.2</v>
      </c>
      <c r="G71" s="3">
        <v>0.7</v>
      </c>
      <c r="H71" s="3">
        <v>1.5</v>
      </c>
      <c r="I71" s="3">
        <v>0.7</v>
      </c>
      <c r="J71" s="3">
        <v>1</v>
      </c>
      <c r="K71" s="72"/>
      <c r="L71" s="72"/>
      <c r="M71" s="72"/>
      <c r="N71" s="72"/>
      <c r="O71" s="72"/>
      <c r="P71" s="72"/>
      <c r="Q71" s="3">
        <f t="shared" si="43"/>
        <v>4.2</v>
      </c>
      <c r="R71" s="3">
        <v>1.7</v>
      </c>
      <c r="S71" s="4">
        <f t="shared" si="44"/>
        <v>247.05882352941177</v>
      </c>
    </row>
    <row r="72" spans="1:19" thickBot="1" x14ac:dyDescent="0.25">
      <c r="A72" s="70"/>
      <c r="B72" s="75"/>
      <c r="C72" s="214"/>
      <c r="D72" s="64" t="s">
        <v>38</v>
      </c>
      <c r="E72" s="6">
        <v>0.2</v>
      </c>
      <c r="F72" s="6">
        <v>0.2</v>
      </c>
      <c r="G72" s="6">
        <v>0.7</v>
      </c>
      <c r="H72" s="6">
        <v>1.7</v>
      </c>
      <c r="I72" s="6">
        <v>0.7</v>
      </c>
      <c r="J72" s="6">
        <v>1</v>
      </c>
      <c r="K72" s="73"/>
      <c r="L72" s="73"/>
      <c r="M72" s="73"/>
      <c r="N72" s="73"/>
      <c r="O72" s="73"/>
      <c r="P72" s="73"/>
      <c r="Q72" s="6">
        <f t="shared" si="43"/>
        <v>4.5</v>
      </c>
      <c r="R72" s="6">
        <v>1.9000000000000001</v>
      </c>
      <c r="S72" s="7">
        <f t="shared" si="44"/>
        <v>236.84210526315786</v>
      </c>
    </row>
    <row r="73" spans="1:19" ht="13.5" customHeight="1" x14ac:dyDescent="0.2">
      <c r="A73" s="70"/>
      <c r="B73" s="75"/>
      <c r="C73" s="212" t="s">
        <v>86</v>
      </c>
      <c r="D73" s="56" t="s">
        <v>33</v>
      </c>
      <c r="E73" s="1">
        <v>12.2</v>
      </c>
      <c r="F73" s="1">
        <v>17.3</v>
      </c>
      <c r="G73" s="1">
        <v>10.1</v>
      </c>
      <c r="H73" s="1">
        <v>15.7</v>
      </c>
      <c r="I73" s="1">
        <v>16.5</v>
      </c>
      <c r="J73" s="1">
        <v>14</v>
      </c>
      <c r="K73" s="71"/>
      <c r="L73" s="71"/>
      <c r="M73" s="71"/>
      <c r="N73" s="71"/>
      <c r="O73" s="71"/>
      <c r="P73" s="71"/>
      <c r="Q73" s="1">
        <f t="shared" si="43"/>
        <v>85.8</v>
      </c>
      <c r="R73" s="1">
        <v>78.3</v>
      </c>
      <c r="S73" s="2">
        <f t="shared" si="44"/>
        <v>109.57854406130268</v>
      </c>
    </row>
    <row r="74" spans="1:19" ht="13" x14ac:dyDescent="0.2">
      <c r="A74" s="70"/>
      <c r="B74" s="75"/>
      <c r="C74" s="213"/>
      <c r="D74" s="61" t="s">
        <v>34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72"/>
      <c r="L74" s="72"/>
      <c r="M74" s="72"/>
      <c r="N74" s="72"/>
      <c r="O74" s="72"/>
      <c r="P74" s="72"/>
      <c r="Q74" s="3">
        <f t="shared" si="43"/>
        <v>0</v>
      </c>
      <c r="R74" s="3">
        <v>0.1</v>
      </c>
      <c r="S74" s="4" t="str">
        <f t="shared" si="44"/>
        <v>－</v>
      </c>
    </row>
    <row r="75" spans="1:19" ht="13" x14ac:dyDescent="0.2">
      <c r="A75" s="70"/>
      <c r="B75" s="75"/>
      <c r="C75" s="213"/>
      <c r="D75" s="61" t="s">
        <v>35</v>
      </c>
      <c r="E75" s="3">
        <f>+E73-E74</f>
        <v>12.2</v>
      </c>
      <c r="F75" s="3">
        <f t="shared" ref="F75:P75" si="53">+F73-F74</f>
        <v>17.3</v>
      </c>
      <c r="G75" s="3">
        <f t="shared" si="53"/>
        <v>10.1</v>
      </c>
      <c r="H75" s="3">
        <f t="shared" si="53"/>
        <v>15.7</v>
      </c>
      <c r="I75" s="3">
        <f t="shared" si="53"/>
        <v>16.5</v>
      </c>
      <c r="J75" s="3">
        <f t="shared" si="53"/>
        <v>14</v>
      </c>
      <c r="K75" s="72">
        <f t="shared" si="53"/>
        <v>0</v>
      </c>
      <c r="L75" s="72">
        <f t="shared" si="53"/>
        <v>0</v>
      </c>
      <c r="M75" s="72">
        <f t="shared" si="53"/>
        <v>0</v>
      </c>
      <c r="N75" s="72">
        <f t="shared" si="53"/>
        <v>0</v>
      </c>
      <c r="O75" s="72">
        <f t="shared" si="53"/>
        <v>0</v>
      </c>
      <c r="P75" s="72">
        <f t="shared" si="53"/>
        <v>0</v>
      </c>
      <c r="Q75" s="3">
        <f t="shared" ref="Q75" si="54">+Q73-Q74</f>
        <v>85.8</v>
      </c>
      <c r="R75" s="3">
        <v>78.2</v>
      </c>
      <c r="S75" s="4">
        <f t="shared" si="44"/>
        <v>109.71867007672633</v>
      </c>
    </row>
    <row r="76" spans="1:19" ht="13" x14ac:dyDescent="0.2">
      <c r="A76" s="70"/>
      <c r="B76" s="75"/>
      <c r="C76" s="213"/>
      <c r="D76" s="61" t="s">
        <v>36</v>
      </c>
      <c r="E76" s="3">
        <f>+E73-E77</f>
        <v>12</v>
      </c>
      <c r="F76" s="3">
        <f t="shared" ref="F76:P76" si="55">+F73-F77</f>
        <v>17</v>
      </c>
      <c r="G76" s="3">
        <f t="shared" si="55"/>
        <v>9.6999999999999993</v>
      </c>
      <c r="H76" s="3">
        <f t="shared" si="55"/>
        <v>15.2</v>
      </c>
      <c r="I76" s="3">
        <f t="shared" si="55"/>
        <v>15.7</v>
      </c>
      <c r="J76" s="3">
        <f t="shared" si="55"/>
        <v>13.5</v>
      </c>
      <c r="K76" s="72">
        <f t="shared" si="55"/>
        <v>0</v>
      </c>
      <c r="L76" s="72">
        <f t="shared" si="55"/>
        <v>0</v>
      </c>
      <c r="M76" s="72">
        <f t="shared" si="55"/>
        <v>0</v>
      </c>
      <c r="N76" s="72">
        <f t="shared" si="55"/>
        <v>0</v>
      </c>
      <c r="O76" s="72">
        <f t="shared" si="55"/>
        <v>0</v>
      </c>
      <c r="P76" s="72">
        <f t="shared" si="55"/>
        <v>0</v>
      </c>
      <c r="Q76" s="3">
        <f t="shared" ref="Q76" si="56">+Q73-Q77</f>
        <v>83.1</v>
      </c>
      <c r="R76" s="3">
        <v>76.8</v>
      </c>
      <c r="S76" s="4">
        <f t="shared" si="44"/>
        <v>108.203125</v>
      </c>
    </row>
    <row r="77" spans="1:19" ht="13" x14ac:dyDescent="0.2">
      <c r="A77" s="70"/>
      <c r="B77" s="49"/>
      <c r="C77" s="213"/>
      <c r="D77" s="61" t="s">
        <v>37</v>
      </c>
      <c r="E77" s="3">
        <v>0.2</v>
      </c>
      <c r="F77" s="3">
        <v>0.3</v>
      </c>
      <c r="G77" s="3">
        <v>0.4</v>
      </c>
      <c r="H77" s="3">
        <v>0.5</v>
      </c>
      <c r="I77" s="3">
        <v>0.8</v>
      </c>
      <c r="J77" s="3">
        <v>0.5</v>
      </c>
      <c r="K77" s="72"/>
      <c r="L77" s="72"/>
      <c r="M77" s="72"/>
      <c r="N77" s="72"/>
      <c r="O77" s="72"/>
      <c r="P77" s="72"/>
      <c r="Q77" s="3">
        <f t="shared" si="43"/>
        <v>2.7</v>
      </c>
      <c r="R77" s="3">
        <v>1.5</v>
      </c>
      <c r="S77" s="4">
        <f t="shared" si="44"/>
        <v>180</v>
      </c>
    </row>
    <row r="78" spans="1:19" thickBot="1" x14ac:dyDescent="0.25">
      <c r="A78" s="70"/>
      <c r="B78" s="49"/>
      <c r="C78" s="214"/>
      <c r="D78" s="64" t="s">
        <v>38</v>
      </c>
      <c r="E78" s="6">
        <v>0.2</v>
      </c>
      <c r="F78" s="6">
        <v>0.3</v>
      </c>
      <c r="G78" s="6">
        <v>0.4</v>
      </c>
      <c r="H78" s="6">
        <v>0.5</v>
      </c>
      <c r="I78" s="6">
        <v>0.8</v>
      </c>
      <c r="J78" s="6">
        <v>0.5</v>
      </c>
      <c r="K78" s="73"/>
      <c r="L78" s="73"/>
      <c r="M78" s="73"/>
      <c r="N78" s="73"/>
      <c r="O78" s="73"/>
      <c r="P78" s="73"/>
      <c r="Q78" s="6">
        <f t="shared" si="43"/>
        <v>2.7</v>
      </c>
      <c r="R78" s="6">
        <v>1.5</v>
      </c>
      <c r="S78" s="7">
        <f t="shared" si="44"/>
        <v>180</v>
      </c>
    </row>
    <row r="79" spans="1:19" ht="13.5" customHeight="1" x14ac:dyDescent="0.2">
      <c r="A79" s="70"/>
      <c r="B79" s="49"/>
      <c r="C79" s="212" t="s">
        <v>87</v>
      </c>
      <c r="D79" s="56" t="s">
        <v>33</v>
      </c>
      <c r="E79" s="1">
        <v>60.6</v>
      </c>
      <c r="F79" s="1">
        <v>108.8</v>
      </c>
      <c r="G79" s="1">
        <v>101</v>
      </c>
      <c r="H79" s="1">
        <v>136</v>
      </c>
      <c r="I79" s="1">
        <v>150.80000000000001</v>
      </c>
      <c r="J79" s="1">
        <v>123.6</v>
      </c>
      <c r="K79" s="71"/>
      <c r="L79" s="71"/>
      <c r="M79" s="71"/>
      <c r="N79" s="71"/>
      <c r="O79" s="71"/>
      <c r="P79" s="71"/>
      <c r="Q79" s="1">
        <f t="shared" si="43"/>
        <v>680.80000000000007</v>
      </c>
      <c r="R79" s="1">
        <v>453.4</v>
      </c>
      <c r="S79" s="2">
        <f t="shared" si="44"/>
        <v>150.15438906043229</v>
      </c>
    </row>
    <row r="80" spans="1:19" ht="13.5" customHeight="1" x14ac:dyDescent="0.2">
      <c r="A80" s="70"/>
      <c r="B80" s="49"/>
      <c r="C80" s="213"/>
      <c r="D80" s="61" t="s">
        <v>34</v>
      </c>
      <c r="E80" s="3">
        <v>5.5</v>
      </c>
      <c r="F80" s="3">
        <v>9.5</v>
      </c>
      <c r="G80" s="3">
        <v>9.1</v>
      </c>
      <c r="H80" s="3">
        <v>12.4</v>
      </c>
      <c r="I80" s="3">
        <v>14.7</v>
      </c>
      <c r="J80" s="3">
        <v>11.5</v>
      </c>
      <c r="K80" s="72"/>
      <c r="L80" s="72"/>
      <c r="M80" s="72"/>
      <c r="N80" s="72"/>
      <c r="O80" s="72"/>
      <c r="P80" s="72"/>
      <c r="Q80" s="3">
        <f t="shared" si="43"/>
        <v>62.7</v>
      </c>
      <c r="R80" s="3">
        <v>40.400000000000006</v>
      </c>
      <c r="S80" s="4">
        <f t="shared" si="44"/>
        <v>155.19801980198019</v>
      </c>
    </row>
    <row r="81" spans="1:19" ht="13.5" customHeight="1" x14ac:dyDescent="0.2">
      <c r="A81" s="70"/>
      <c r="B81" s="49"/>
      <c r="C81" s="213"/>
      <c r="D81" s="61" t="s">
        <v>35</v>
      </c>
      <c r="E81" s="3">
        <f>+E79-E80</f>
        <v>55.1</v>
      </c>
      <c r="F81" s="3">
        <f t="shared" ref="F81:P81" si="57">+F79-F80</f>
        <v>99.3</v>
      </c>
      <c r="G81" s="3">
        <f t="shared" si="57"/>
        <v>91.9</v>
      </c>
      <c r="H81" s="3">
        <f t="shared" si="57"/>
        <v>123.6</v>
      </c>
      <c r="I81" s="3">
        <f t="shared" si="57"/>
        <v>136.10000000000002</v>
      </c>
      <c r="J81" s="3">
        <f t="shared" si="57"/>
        <v>112.1</v>
      </c>
      <c r="K81" s="72">
        <f t="shared" si="57"/>
        <v>0</v>
      </c>
      <c r="L81" s="72">
        <f t="shared" si="57"/>
        <v>0</v>
      </c>
      <c r="M81" s="72">
        <f t="shared" si="57"/>
        <v>0</v>
      </c>
      <c r="N81" s="72">
        <f t="shared" si="57"/>
        <v>0</v>
      </c>
      <c r="O81" s="72">
        <f t="shared" si="57"/>
        <v>0</v>
      </c>
      <c r="P81" s="72">
        <f t="shared" si="57"/>
        <v>0</v>
      </c>
      <c r="Q81" s="3">
        <f t="shared" ref="Q81" si="58">+Q79-Q80</f>
        <v>618.1</v>
      </c>
      <c r="R81" s="3">
        <v>412.99999999999994</v>
      </c>
      <c r="S81" s="4">
        <f t="shared" si="44"/>
        <v>149.66101694915258</v>
      </c>
    </row>
    <row r="82" spans="1:19" ht="13.5" customHeight="1" x14ac:dyDescent="0.2">
      <c r="A82" s="70"/>
      <c r="B82" s="49"/>
      <c r="C82" s="213"/>
      <c r="D82" s="61" t="s">
        <v>36</v>
      </c>
      <c r="E82" s="3">
        <f>+E79-E83</f>
        <v>59.4</v>
      </c>
      <c r="F82" s="3">
        <f t="shared" ref="F82:P82" si="59">+F79-F83</f>
        <v>105.6</v>
      </c>
      <c r="G82" s="3">
        <f t="shared" si="59"/>
        <v>98.3</v>
      </c>
      <c r="H82" s="3">
        <f t="shared" si="59"/>
        <v>129.6</v>
      </c>
      <c r="I82" s="3">
        <f t="shared" si="59"/>
        <v>143.5</v>
      </c>
      <c r="J82" s="3">
        <f t="shared" si="59"/>
        <v>120</v>
      </c>
      <c r="K82" s="72">
        <f t="shared" si="59"/>
        <v>0</v>
      </c>
      <c r="L82" s="72">
        <f t="shared" si="59"/>
        <v>0</v>
      </c>
      <c r="M82" s="72">
        <f t="shared" si="59"/>
        <v>0</v>
      </c>
      <c r="N82" s="72">
        <f t="shared" si="59"/>
        <v>0</v>
      </c>
      <c r="O82" s="72">
        <f t="shared" si="59"/>
        <v>0</v>
      </c>
      <c r="P82" s="72">
        <f t="shared" si="59"/>
        <v>0</v>
      </c>
      <c r="Q82" s="3">
        <f t="shared" ref="Q82" si="60">+Q79-Q83</f>
        <v>656.40000000000009</v>
      </c>
      <c r="R82" s="3">
        <v>437.20000000000005</v>
      </c>
      <c r="S82" s="4">
        <f t="shared" si="44"/>
        <v>150.13723696248857</v>
      </c>
    </row>
    <row r="83" spans="1:19" ht="13.5" customHeight="1" x14ac:dyDescent="0.2">
      <c r="A83" s="70"/>
      <c r="B83" s="49"/>
      <c r="C83" s="213"/>
      <c r="D83" s="61" t="s">
        <v>37</v>
      </c>
      <c r="E83" s="3">
        <v>1.2</v>
      </c>
      <c r="F83" s="3">
        <v>3.2</v>
      </c>
      <c r="G83" s="3">
        <v>2.7</v>
      </c>
      <c r="H83" s="3">
        <v>6.4</v>
      </c>
      <c r="I83" s="3">
        <v>7.3</v>
      </c>
      <c r="J83" s="3">
        <v>3.6</v>
      </c>
      <c r="K83" s="72"/>
      <c r="L83" s="72"/>
      <c r="M83" s="72"/>
      <c r="N83" s="72"/>
      <c r="O83" s="72"/>
      <c r="P83" s="72"/>
      <c r="Q83" s="3">
        <f t="shared" si="43"/>
        <v>24.400000000000002</v>
      </c>
      <c r="R83" s="3">
        <v>16.2</v>
      </c>
      <c r="S83" s="4">
        <f t="shared" si="44"/>
        <v>150.61728395061732</v>
      </c>
    </row>
    <row r="84" spans="1:19" ht="14.25" customHeight="1" thickBot="1" x14ac:dyDescent="0.25">
      <c r="A84" s="70"/>
      <c r="B84" s="49"/>
      <c r="C84" s="214"/>
      <c r="D84" s="64" t="s">
        <v>38</v>
      </c>
      <c r="E84" s="6">
        <v>1.3</v>
      </c>
      <c r="F84" s="6">
        <v>3.3</v>
      </c>
      <c r="G84" s="6">
        <v>2.9</v>
      </c>
      <c r="H84" s="6">
        <v>6.7</v>
      </c>
      <c r="I84" s="6">
        <v>8</v>
      </c>
      <c r="J84" s="6">
        <v>3.8</v>
      </c>
      <c r="K84" s="73"/>
      <c r="L84" s="73"/>
      <c r="M84" s="73"/>
      <c r="N84" s="73"/>
      <c r="O84" s="73"/>
      <c r="P84" s="73"/>
      <c r="Q84" s="6">
        <f t="shared" si="43"/>
        <v>26</v>
      </c>
      <c r="R84" s="6">
        <v>17.5</v>
      </c>
      <c r="S84" s="7">
        <f t="shared" si="44"/>
        <v>148.57142857142858</v>
      </c>
    </row>
    <row r="85" spans="1:19" ht="13.5" customHeight="1" x14ac:dyDescent="0.2">
      <c r="A85" s="70"/>
      <c r="B85" s="49"/>
      <c r="C85" s="212" t="s">
        <v>88</v>
      </c>
      <c r="D85" s="56" t="s">
        <v>33</v>
      </c>
      <c r="E85" s="1">
        <v>20.5</v>
      </c>
      <c r="F85" s="1">
        <v>25.7</v>
      </c>
      <c r="G85" s="1">
        <v>24</v>
      </c>
      <c r="H85" s="1">
        <v>24.9</v>
      </c>
      <c r="I85" s="1">
        <v>25.4</v>
      </c>
      <c r="J85" s="1">
        <v>24.9</v>
      </c>
      <c r="K85" s="71"/>
      <c r="L85" s="71"/>
      <c r="M85" s="71"/>
      <c r="N85" s="71"/>
      <c r="O85" s="71"/>
      <c r="P85" s="71"/>
      <c r="Q85" s="1">
        <f t="shared" si="43"/>
        <v>145.4</v>
      </c>
      <c r="R85" s="1">
        <v>139.5</v>
      </c>
      <c r="S85" s="2">
        <f t="shared" si="44"/>
        <v>104.22939068100359</v>
      </c>
    </row>
    <row r="86" spans="1:19" ht="13" x14ac:dyDescent="0.2">
      <c r="A86" s="70"/>
      <c r="B86" s="49"/>
      <c r="C86" s="213"/>
      <c r="D86" s="61" t="s">
        <v>34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72"/>
      <c r="L86" s="72"/>
      <c r="M86" s="72"/>
      <c r="N86" s="72"/>
      <c r="O86" s="72"/>
      <c r="P86" s="72"/>
      <c r="Q86" s="3">
        <f t="shared" si="43"/>
        <v>0</v>
      </c>
      <c r="R86" s="3">
        <v>0</v>
      </c>
      <c r="S86" s="4" t="str">
        <f t="shared" si="44"/>
        <v>－</v>
      </c>
    </row>
    <row r="87" spans="1:19" ht="13" x14ac:dyDescent="0.2">
      <c r="A87" s="70"/>
      <c r="B87" s="49"/>
      <c r="C87" s="213"/>
      <c r="D87" s="61" t="s">
        <v>35</v>
      </c>
      <c r="E87" s="3">
        <f>+E85-E86</f>
        <v>20.5</v>
      </c>
      <c r="F87" s="3">
        <f t="shared" ref="F87:P87" si="61">+F85-F86</f>
        <v>25.7</v>
      </c>
      <c r="G87" s="3">
        <f t="shared" si="61"/>
        <v>24</v>
      </c>
      <c r="H87" s="3">
        <f t="shared" si="61"/>
        <v>24.9</v>
      </c>
      <c r="I87" s="3">
        <f t="shared" si="61"/>
        <v>25.4</v>
      </c>
      <c r="J87" s="3">
        <f t="shared" si="61"/>
        <v>24.9</v>
      </c>
      <c r="K87" s="72">
        <f t="shared" si="61"/>
        <v>0</v>
      </c>
      <c r="L87" s="72">
        <f t="shared" si="61"/>
        <v>0</v>
      </c>
      <c r="M87" s="72">
        <f t="shared" si="61"/>
        <v>0</v>
      </c>
      <c r="N87" s="72">
        <f t="shared" si="61"/>
        <v>0</v>
      </c>
      <c r="O87" s="72">
        <f t="shared" si="61"/>
        <v>0</v>
      </c>
      <c r="P87" s="72">
        <f t="shared" si="61"/>
        <v>0</v>
      </c>
      <c r="Q87" s="3">
        <f t="shared" ref="Q87" si="62">+Q85-Q86</f>
        <v>145.4</v>
      </c>
      <c r="R87" s="3">
        <v>139.5</v>
      </c>
      <c r="S87" s="4">
        <f t="shared" si="44"/>
        <v>104.22939068100359</v>
      </c>
    </row>
    <row r="88" spans="1:19" ht="13" x14ac:dyDescent="0.2">
      <c r="A88" s="70"/>
      <c r="B88" s="49"/>
      <c r="C88" s="213"/>
      <c r="D88" s="61" t="s">
        <v>36</v>
      </c>
      <c r="E88" s="3">
        <f>+E85-E89</f>
        <v>19.2</v>
      </c>
      <c r="F88" s="3">
        <f t="shared" ref="F88:P88" si="63">+F85-F89</f>
        <v>24.2</v>
      </c>
      <c r="G88" s="3">
        <f t="shared" si="63"/>
        <v>22.2</v>
      </c>
      <c r="H88" s="3">
        <f t="shared" si="63"/>
        <v>22.5</v>
      </c>
      <c r="I88" s="3">
        <f t="shared" si="63"/>
        <v>22.4</v>
      </c>
      <c r="J88" s="3">
        <f t="shared" si="63"/>
        <v>22.5</v>
      </c>
      <c r="K88" s="72">
        <f t="shared" si="63"/>
        <v>0</v>
      </c>
      <c r="L88" s="72">
        <f t="shared" si="63"/>
        <v>0</v>
      </c>
      <c r="M88" s="72">
        <f t="shared" si="63"/>
        <v>0</v>
      </c>
      <c r="N88" s="72">
        <f t="shared" si="63"/>
        <v>0</v>
      </c>
      <c r="O88" s="72">
        <f t="shared" si="63"/>
        <v>0</v>
      </c>
      <c r="P88" s="72">
        <f t="shared" si="63"/>
        <v>0</v>
      </c>
      <c r="Q88" s="3">
        <f t="shared" ref="Q88" si="64">+Q85-Q89</f>
        <v>133</v>
      </c>
      <c r="R88" s="3">
        <v>128.19999999999999</v>
      </c>
      <c r="S88" s="4">
        <f t="shared" si="44"/>
        <v>103.74414976599064</v>
      </c>
    </row>
    <row r="89" spans="1:19" ht="13" x14ac:dyDescent="0.2">
      <c r="A89" s="70"/>
      <c r="B89" s="49"/>
      <c r="C89" s="213"/>
      <c r="D89" s="61" t="s">
        <v>37</v>
      </c>
      <c r="E89" s="3">
        <v>1.3</v>
      </c>
      <c r="F89" s="3">
        <v>1.5</v>
      </c>
      <c r="G89" s="3">
        <v>1.8</v>
      </c>
      <c r="H89" s="3">
        <v>2.4</v>
      </c>
      <c r="I89" s="3">
        <v>3</v>
      </c>
      <c r="J89" s="3">
        <v>2.4</v>
      </c>
      <c r="K89" s="72"/>
      <c r="L89" s="72"/>
      <c r="M89" s="72"/>
      <c r="N89" s="72"/>
      <c r="O89" s="72"/>
      <c r="P89" s="72"/>
      <c r="Q89" s="3">
        <f t="shared" si="43"/>
        <v>12.4</v>
      </c>
      <c r="R89" s="3">
        <v>11.299999999999999</v>
      </c>
      <c r="S89" s="4">
        <f t="shared" si="44"/>
        <v>109.73451327433629</v>
      </c>
    </row>
    <row r="90" spans="1:19" thickBot="1" x14ac:dyDescent="0.25">
      <c r="A90" s="70"/>
      <c r="B90" s="49"/>
      <c r="C90" s="214"/>
      <c r="D90" s="64" t="s">
        <v>38</v>
      </c>
      <c r="E90" s="6">
        <v>1.3</v>
      </c>
      <c r="F90" s="6">
        <v>1.5</v>
      </c>
      <c r="G90" s="6">
        <v>1.8</v>
      </c>
      <c r="H90" s="6">
        <v>2.4</v>
      </c>
      <c r="I90" s="6">
        <v>3</v>
      </c>
      <c r="J90" s="6">
        <v>2.4</v>
      </c>
      <c r="K90" s="73"/>
      <c r="L90" s="73"/>
      <c r="M90" s="73"/>
      <c r="N90" s="73"/>
      <c r="O90" s="73"/>
      <c r="P90" s="73"/>
      <c r="Q90" s="6">
        <f t="shared" si="43"/>
        <v>12.4</v>
      </c>
      <c r="R90" s="6">
        <v>11.299999999999999</v>
      </c>
      <c r="S90" s="7">
        <f t="shared" si="44"/>
        <v>109.73451327433629</v>
      </c>
    </row>
    <row r="91" spans="1:19" ht="13.5" customHeight="1" x14ac:dyDescent="0.2">
      <c r="A91" s="70"/>
      <c r="B91" s="49"/>
      <c r="C91" s="212" t="s">
        <v>89</v>
      </c>
      <c r="D91" s="56" t="s">
        <v>33</v>
      </c>
      <c r="E91" s="1">
        <v>12.6</v>
      </c>
      <c r="F91" s="1">
        <v>17.3</v>
      </c>
      <c r="G91" s="1">
        <v>14.5</v>
      </c>
      <c r="H91" s="1">
        <v>18.399999999999999</v>
      </c>
      <c r="I91" s="1">
        <v>23.9</v>
      </c>
      <c r="J91" s="1">
        <v>17.600000000000001</v>
      </c>
      <c r="K91" s="71"/>
      <c r="L91" s="71"/>
      <c r="M91" s="71"/>
      <c r="N91" s="71"/>
      <c r="O91" s="71"/>
      <c r="P91" s="71"/>
      <c r="Q91" s="1">
        <f t="shared" si="43"/>
        <v>104.29999999999998</v>
      </c>
      <c r="R91" s="1">
        <v>86.600000000000009</v>
      </c>
      <c r="S91" s="2">
        <f t="shared" si="44"/>
        <v>120.43879907621245</v>
      </c>
    </row>
    <row r="92" spans="1:19" ht="13" x14ac:dyDescent="0.2">
      <c r="A92" s="70"/>
      <c r="B92" s="49"/>
      <c r="C92" s="213"/>
      <c r="D92" s="61" t="s">
        <v>34</v>
      </c>
      <c r="E92" s="3">
        <v>0.1</v>
      </c>
      <c r="F92" s="3">
        <v>0.2</v>
      </c>
      <c r="G92" s="3">
        <v>0.1</v>
      </c>
      <c r="H92" s="3">
        <v>0.2</v>
      </c>
      <c r="I92" s="3">
        <v>0.2</v>
      </c>
      <c r="J92" s="3">
        <v>0.2</v>
      </c>
      <c r="K92" s="72"/>
      <c r="L92" s="72"/>
      <c r="M92" s="72"/>
      <c r="N92" s="72"/>
      <c r="O92" s="72"/>
      <c r="P92" s="72"/>
      <c r="Q92" s="3">
        <f t="shared" si="43"/>
        <v>1</v>
      </c>
      <c r="R92" s="3">
        <v>0.79999999999999993</v>
      </c>
      <c r="S92" s="4">
        <f t="shared" si="44"/>
        <v>125</v>
      </c>
    </row>
    <row r="93" spans="1:19" ht="13" x14ac:dyDescent="0.2">
      <c r="A93" s="70"/>
      <c r="B93" s="49"/>
      <c r="C93" s="213"/>
      <c r="D93" s="61" t="s">
        <v>35</v>
      </c>
      <c r="E93" s="3">
        <f>+E91-E92</f>
        <v>12.5</v>
      </c>
      <c r="F93" s="3">
        <f t="shared" ref="F93:P93" si="65">+F91-F92</f>
        <v>17.100000000000001</v>
      </c>
      <c r="G93" s="3">
        <f t="shared" si="65"/>
        <v>14.4</v>
      </c>
      <c r="H93" s="3">
        <f t="shared" si="65"/>
        <v>18.2</v>
      </c>
      <c r="I93" s="3">
        <f t="shared" si="65"/>
        <v>23.7</v>
      </c>
      <c r="J93" s="3">
        <f t="shared" si="65"/>
        <v>17.400000000000002</v>
      </c>
      <c r="K93" s="72">
        <f t="shared" si="65"/>
        <v>0</v>
      </c>
      <c r="L93" s="72">
        <f t="shared" si="65"/>
        <v>0</v>
      </c>
      <c r="M93" s="72">
        <f t="shared" si="65"/>
        <v>0</v>
      </c>
      <c r="N93" s="72">
        <f t="shared" si="65"/>
        <v>0</v>
      </c>
      <c r="O93" s="72">
        <f t="shared" si="65"/>
        <v>0</v>
      </c>
      <c r="P93" s="72">
        <f t="shared" si="65"/>
        <v>0</v>
      </c>
      <c r="Q93" s="3">
        <f t="shared" ref="Q93" si="66">+Q91-Q92</f>
        <v>103.29999999999998</v>
      </c>
      <c r="R93" s="3">
        <v>85.8</v>
      </c>
      <c r="S93" s="4">
        <f t="shared" si="44"/>
        <v>120.39627039627038</v>
      </c>
    </row>
    <row r="94" spans="1:19" ht="13" x14ac:dyDescent="0.2">
      <c r="A94" s="70"/>
      <c r="B94" s="49"/>
      <c r="C94" s="213"/>
      <c r="D94" s="61" t="s">
        <v>36</v>
      </c>
      <c r="E94" s="3">
        <f>+E91-E95</f>
        <v>12.6</v>
      </c>
      <c r="F94" s="3">
        <f t="shared" ref="F94:P94" si="67">+F91-F95</f>
        <v>17.3</v>
      </c>
      <c r="G94" s="3">
        <f t="shared" si="67"/>
        <v>14.5</v>
      </c>
      <c r="H94" s="3">
        <f t="shared" si="67"/>
        <v>18.399999999999999</v>
      </c>
      <c r="I94" s="3">
        <f t="shared" si="67"/>
        <v>23.9</v>
      </c>
      <c r="J94" s="3">
        <f t="shared" si="67"/>
        <v>17.600000000000001</v>
      </c>
      <c r="K94" s="72">
        <f t="shared" si="67"/>
        <v>0</v>
      </c>
      <c r="L94" s="72">
        <f t="shared" si="67"/>
        <v>0</v>
      </c>
      <c r="M94" s="72">
        <f t="shared" si="67"/>
        <v>0</v>
      </c>
      <c r="N94" s="72">
        <f t="shared" si="67"/>
        <v>0</v>
      </c>
      <c r="O94" s="72">
        <f t="shared" si="67"/>
        <v>0</v>
      </c>
      <c r="P94" s="72">
        <f t="shared" si="67"/>
        <v>0</v>
      </c>
      <c r="Q94" s="3">
        <f t="shared" ref="Q94" si="68">+Q91-Q95</f>
        <v>104.29999999999998</v>
      </c>
      <c r="R94" s="3">
        <v>86.600000000000009</v>
      </c>
      <c r="S94" s="4">
        <f t="shared" si="44"/>
        <v>120.43879907621245</v>
      </c>
    </row>
    <row r="95" spans="1:19" ht="13" x14ac:dyDescent="0.2">
      <c r="A95" s="70"/>
      <c r="B95" s="49"/>
      <c r="C95" s="213"/>
      <c r="D95" s="61" t="s">
        <v>37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72"/>
      <c r="L95" s="72"/>
      <c r="M95" s="72"/>
      <c r="N95" s="72"/>
      <c r="O95" s="72"/>
      <c r="P95" s="72"/>
      <c r="Q95" s="3">
        <f t="shared" si="43"/>
        <v>0</v>
      </c>
      <c r="R95" s="3">
        <v>0</v>
      </c>
      <c r="S95" s="4" t="str">
        <f t="shared" si="44"/>
        <v>－</v>
      </c>
    </row>
    <row r="96" spans="1:19" thickBot="1" x14ac:dyDescent="0.25">
      <c r="A96" s="70"/>
      <c r="B96" s="49"/>
      <c r="C96" s="214"/>
      <c r="D96" s="64" t="s">
        <v>38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73"/>
      <c r="L96" s="73"/>
      <c r="M96" s="73"/>
      <c r="N96" s="73"/>
      <c r="O96" s="73"/>
      <c r="P96" s="73"/>
      <c r="Q96" s="6">
        <f t="shared" si="43"/>
        <v>0</v>
      </c>
      <c r="R96" s="6">
        <v>0</v>
      </c>
      <c r="S96" s="7" t="str">
        <f t="shared" si="44"/>
        <v>－</v>
      </c>
    </row>
    <row r="97" spans="1:19" ht="13.5" customHeight="1" x14ac:dyDescent="0.2">
      <c r="A97" s="70"/>
      <c r="B97" s="49"/>
      <c r="C97" s="212" t="s">
        <v>90</v>
      </c>
      <c r="D97" s="56" t="s">
        <v>33</v>
      </c>
      <c r="E97" s="1">
        <v>6.6</v>
      </c>
      <c r="F97" s="1">
        <v>6.4</v>
      </c>
      <c r="G97" s="1">
        <v>6.5</v>
      </c>
      <c r="H97" s="1">
        <v>7.6</v>
      </c>
      <c r="I97" s="1">
        <v>12.6</v>
      </c>
      <c r="J97" s="1">
        <v>7.1</v>
      </c>
      <c r="K97" s="71"/>
      <c r="L97" s="71"/>
      <c r="M97" s="71"/>
      <c r="N97" s="71"/>
      <c r="O97" s="71"/>
      <c r="P97" s="71"/>
      <c r="Q97" s="1">
        <f t="shared" si="43"/>
        <v>46.800000000000004</v>
      </c>
      <c r="R97" s="1">
        <v>40.6</v>
      </c>
      <c r="S97" s="2">
        <f t="shared" si="44"/>
        <v>115.27093596059115</v>
      </c>
    </row>
    <row r="98" spans="1:19" ht="13" x14ac:dyDescent="0.2">
      <c r="A98" s="70"/>
      <c r="B98" s="49"/>
      <c r="C98" s="213"/>
      <c r="D98" s="61" t="s">
        <v>34</v>
      </c>
      <c r="E98" s="3">
        <v>0.1</v>
      </c>
      <c r="F98" s="3">
        <v>0.1</v>
      </c>
      <c r="G98" s="3">
        <v>0.1</v>
      </c>
      <c r="H98" s="3">
        <v>0.2</v>
      </c>
      <c r="I98" s="3">
        <v>0.4</v>
      </c>
      <c r="J98" s="3">
        <v>0.1</v>
      </c>
      <c r="K98" s="72"/>
      <c r="L98" s="72"/>
      <c r="M98" s="72"/>
      <c r="N98" s="72"/>
      <c r="O98" s="72"/>
      <c r="P98" s="72"/>
      <c r="Q98" s="3">
        <f t="shared" si="43"/>
        <v>1</v>
      </c>
      <c r="R98" s="3">
        <v>0.79999999999999993</v>
      </c>
      <c r="S98" s="4">
        <f t="shared" si="44"/>
        <v>125</v>
      </c>
    </row>
    <row r="99" spans="1:19" ht="13" x14ac:dyDescent="0.2">
      <c r="A99" s="70"/>
      <c r="B99" s="49"/>
      <c r="C99" s="213"/>
      <c r="D99" s="61" t="s">
        <v>35</v>
      </c>
      <c r="E99" s="3">
        <f>+E97-E98</f>
        <v>6.5</v>
      </c>
      <c r="F99" s="3">
        <f t="shared" ref="F99:P99" si="69">+F97-F98</f>
        <v>6.3000000000000007</v>
      </c>
      <c r="G99" s="3">
        <f t="shared" si="69"/>
        <v>6.4</v>
      </c>
      <c r="H99" s="3">
        <f t="shared" si="69"/>
        <v>7.3999999999999995</v>
      </c>
      <c r="I99" s="3">
        <f t="shared" si="69"/>
        <v>12.2</v>
      </c>
      <c r="J99" s="3">
        <f t="shared" si="69"/>
        <v>7</v>
      </c>
      <c r="K99" s="72">
        <f t="shared" si="69"/>
        <v>0</v>
      </c>
      <c r="L99" s="72">
        <f t="shared" si="69"/>
        <v>0</v>
      </c>
      <c r="M99" s="72">
        <f t="shared" si="69"/>
        <v>0</v>
      </c>
      <c r="N99" s="72">
        <f t="shared" si="69"/>
        <v>0</v>
      </c>
      <c r="O99" s="72">
        <f t="shared" si="69"/>
        <v>0</v>
      </c>
      <c r="P99" s="72">
        <f t="shared" si="69"/>
        <v>0</v>
      </c>
      <c r="Q99" s="3">
        <f t="shared" ref="Q99" si="70">+Q97-Q98</f>
        <v>45.800000000000004</v>
      </c>
      <c r="R99" s="3">
        <v>39.800000000000004</v>
      </c>
      <c r="S99" s="4">
        <f t="shared" si="44"/>
        <v>115.07537688442211</v>
      </c>
    </row>
    <row r="100" spans="1:19" ht="13" x14ac:dyDescent="0.2">
      <c r="A100" s="70"/>
      <c r="B100" s="49"/>
      <c r="C100" s="213"/>
      <c r="D100" s="61" t="s">
        <v>36</v>
      </c>
      <c r="E100" s="3">
        <f>+E97-E101</f>
        <v>6.1999999999999993</v>
      </c>
      <c r="F100" s="3">
        <f t="shared" ref="F100:P100" si="71">+F97-F101</f>
        <v>6.1000000000000005</v>
      </c>
      <c r="G100" s="3">
        <f t="shared" si="71"/>
        <v>5.9</v>
      </c>
      <c r="H100" s="3">
        <f t="shared" si="71"/>
        <v>7</v>
      </c>
      <c r="I100" s="3">
        <f t="shared" si="71"/>
        <v>12</v>
      </c>
      <c r="J100" s="3">
        <f t="shared" si="71"/>
        <v>6.5</v>
      </c>
      <c r="K100" s="72">
        <f t="shared" si="71"/>
        <v>0</v>
      </c>
      <c r="L100" s="72">
        <f t="shared" si="71"/>
        <v>0</v>
      </c>
      <c r="M100" s="72">
        <f t="shared" si="71"/>
        <v>0</v>
      </c>
      <c r="N100" s="72">
        <f t="shared" si="71"/>
        <v>0</v>
      </c>
      <c r="O100" s="72">
        <f t="shared" si="71"/>
        <v>0</v>
      </c>
      <c r="P100" s="72">
        <f t="shared" si="71"/>
        <v>0</v>
      </c>
      <c r="Q100" s="3">
        <f t="shared" ref="Q100" si="72">+Q97-Q101</f>
        <v>43.7</v>
      </c>
      <c r="R100" s="3">
        <v>38.700000000000003</v>
      </c>
      <c r="S100" s="4">
        <f t="shared" si="44"/>
        <v>112.91989664082686</v>
      </c>
    </row>
    <row r="101" spans="1:19" ht="13" x14ac:dyDescent="0.2">
      <c r="A101" s="70"/>
      <c r="B101" s="49"/>
      <c r="C101" s="213"/>
      <c r="D101" s="61" t="s">
        <v>37</v>
      </c>
      <c r="E101" s="3">
        <v>0.4</v>
      </c>
      <c r="F101" s="3">
        <v>0.3</v>
      </c>
      <c r="G101" s="3">
        <v>0.6</v>
      </c>
      <c r="H101" s="3">
        <v>0.6</v>
      </c>
      <c r="I101" s="3">
        <v>0.6</v>
      </c>
      <c r="J101" s="3">
        <v>0.6</v>
      </c>
      <c r="K101" s="72"/>
      <c r="L101" s="72"/>
      <c r="M101" s="72"/>
      <c r="N101" s="72"/>
      <c r="O101" s="72"/>
      <c r="P101" s="72"/>
      <c r="Q101" s="3">
        <f t="shared" si="43"/>
        <v>3.1</v>
      </c>
      <c r="R101" s="3">
        <v>1.9</v>
      </c>
      <c r="S101" s="4">
        <f t="shared" si="44"/>
        <v>163.15789473684214</v>
      </c>
    </row>
    <row r="102" spans="1:19" thickBot="1" x14ac:dyDescent="0.25">
      <c r="A102" s="70"/>
      <c r="B102" s="49"/>
      <c r="C102" s="214"/>
      <c r="D102" s="64" t="s">
        <v>38</v>
      </c>
      <c r="E102" s="6">
        <v>0.5</v>
      </c>
      <c r="F102" s="6">
        <v>0.4</v>
      </c>
      <c r="G102" s="6">
        <v>0.7</v>
      </c>
      <c r="H102" s="6">
        <v>0.7</v>
      </c>
      <c r="I102" s="6">
        <v>0.7</v>
      </c>
      <c r="J102" s="6">
        <v>0.7</v>
      </c>
      <c r="K102" s="73"/>
      <c r="L102" s="73"/>
      <c r="M102" s="73"/>
      <c r="N102" s="73"/>
      <c r="O102" s="73"/>
      <c r="P102" s="73"/>
      <c r="Q102" s="6">
        <f t="shared" si="43"/>
        <v>3.7</v>
      </c>
      <c r="R102" s="6">
        <v>2.2000000000000002</v>
      </c>
      <c r="S102" s="7">
        <f t="shared" si="44"/>
        <v>168.18181818181816</v>
      </c>
    </row>
    <row r="103" spans="1:19" ht="13.5" customHeight="1" x14ac:dyDescent="0.2">
      <c r="A103" s="70"/>
      <c r="B103" s="49"/>
      <c r="C103" s="212" t="s">
        <v>91</v>
      </c>
      <c r="D103" s="56" t="s">
        <v>33</v>
      </c>
      <c r="E103" s="1">
        <v>21.4</v>
      </c>
      <c r="F103" s="1">
        <v>32.700000000000003</v>
      </c>
      <c r="G103" s="1">
        <v>29.6</v>
      </c>
      <c r="H103" s="1">
        <v>32.799999999999997</v>
      </c>
      <c r="I103" s="1">
        <v>31.2</v>
      </c>
      <c r="J103" s="1">
        <v>38.200000000000003</v>
      </c>
      <c r="K103" s="71"/>
      <c r="L103" s="71"/>
      <c r="M103" s="71"/>
      <c r="N103" s="71"/>
      <c r="O103" s="71"/>
      <c r="P103" s="71"/>
      <c r="Q103" s="1">
        <f t="shared" si="43"/>
        <v>185.89999999999998</v>
      </c>
      <c r="R103" s="1">
        <v>172.7</v>
      </c>
      <c r="S103" s="2">
        <f t="shared" si="44"/>
        <v>107.64331210191082</v>
      </c>
    </row>
    <row r="104" spans="1:19" ht="13" x14ac:dyDescent="0.2">
      <c r="A104" s="70"/>
      <c r="B104" s="49"/>
      <c r="C104" s="213"/>
      <c r="D104" s="61" t="s">
        <v>34</v>
      </c>
      <c r="E104" s="3">
        <v>0.1</v>
      </c>
      <c r="F104" s="3">
        <v>0.4</v>
      </c>
      <c r="G104" s="3">
        <v>0.8</v>
      </c>
      <c r="H104" s="3">
        <v>1.5</v>
      </c>
      <c r="I104" s="3">
        <v>1.2</v>
      </c>
      <c r="J104" s="3">
        <v>0.9</v>
      </c>
      <c r="K104" s="72"/>
      <c r="L104" s="72"/>
      <c r="M104" s="72"/>
      <c r="N104" s="72"/>
      <c r="O104" s="72"/>
      <c r="P104" s="72"/>
      <c r="Q104" s="3">
        <f t="shared" si="43"/>
        <v>4.9000000000000004</v>
      </c>
      <c r="R104" s="3">
        <v>3.9000000000000004</v>
      </c>
      <c r="S104" s="4">
        <f t="shared" si="44"/>
        <v>125.64102564102564</v>
      </c>
    </row>
    <row r="105" spans="1:19" ht="13" x14ac:dyDescent="0.2">
      <c r="A105" s="70"/>
      <c r="B105" s="49"/>
      <c r="C105" s="213"/>
      <c r="D105" s="61" t="s">
        <v>35</v>
      </c>
      <c r="E105" s="3">
        <f>+E103-E104</f>
        <v>21.299999999999997</v>
      </c>
      <c r="F105" s="3">
        <f t="shared" ref="F105:P105" si="73">+F103-F104</f>
        <v>32.300000000000004</v>
      </c>
      <c r="G105" s="3">
        <f t="shared" si="73"/>
        <v>28.8</v>
      </c>
      <c r="H105" s="3">
        <f t="shared" si="73"/>
        <v>31.299999999999997</v>
      </c>
      <c r="I105" s="3">
        <f t="shared" si="73"/>
        <v>30</v>
      </c>
      <c r="J105" s="3">
        <f t="shared" si="73"/>
        <v>37.300000000000004</v>
      </c>
      <c r="K105" s="72">
        <f t="shared" si="73"/>
        <v>0</v>
      </c>
      <c r="L105" s="72">
        <f t="shared" si="73"/>
        <v>0</v>
      </c>
      <c r="M105" s="72">
        <f t="shared" si="73"/>
        <v>0</v>
      </c>
      <c r="N105" s="72">
        <f t="shared" si="73"/>
        <v>0</v>
      </c>
      <c r="O105" s="72">
        <f t="shared" si="73"/>
        <v>0</v>
      </c>
      <c r="P105" s="72">
        <f t="shared" si="73"/>
        <v>0</v>
      </c>
      <c r="Q105" s="3">
        <f t="shared" ref="Q105" si="74">+Q103-Q104</f>
        <v>180.99999999999997</v>
      </c>
      <c r="R105" s="3">
        <v>168.79999999999998</v>
      </c>
      <c r="S105" s="4">
        <f t="shared" si="44"/>
        <v>107.22748815165876</v>
      </c>
    </row>
    <row r="106" spans="1:19" ht="13" x14ac:dyDescent="0.2">
      <c r="A106" s="70"/>
      <c r="B106" s="49"/>
      <c r="C106" s="213"/>
      <c r="D106" s="61" t="s">
        <v>36</v>
      </c>
      <c r="E106" s="3">
        <f>+E103-E107</f>
        <v>20.299999999999997</v>
      </c>
      <c r="F106" s="3">
        <f t="shared" ref="F106:P106" si="75">+F103-F107</f>
        <v>31.1</v>
      </c>
      <c r="G106" s="3">
        <f t="shared" si="75"/>
        <v>28</v>
      </c>
      <c r="H106" s="3">
        <f t="shared" si="75"/>
        <v>30.9</v>
      </c>
      <c r="I106" s="3">
        <f t="shared" si="75"/>
        <v>29</v>
      </c>
      <c r="J106" s="3">
        <f t="shared" si="75"/>
        <v>36.5</v>
      </c>
      <c r="K106" s="72">
        <f t="shared" si="75"/>
        <v>0</v>
      </c>
      <c r="L106" s="72">
        <f t="shared" si="75"/>
        <v>0</v>
      </c>
      <c r="M106" s="72">
        <f t="shared" si="75"/>
        <v>0</v>
      </c>
      <c r="N106" s="72">
        <f t="shared" si="75"/>
        <v>0</v>
      </c>
      <c r="O106" s="72">
        <f t="shared" si="75"/>
        <v>0</v>
      </c>
      <c r="P106" s="72">
        <f t="shared" si="75"/>
        <v>0</v>
      </c>
      <c r="Q106" s="3">
        <f t="shared" ref="Q106" si="76">+Q103-Q107</f>
        <v>175.79999999999998</v>
      </c>
      <c r="R106" s="3">
        <v>162.9</v>
      </c>
      <c r="S106" s="4">
        <f t="shared" si="44"/>
        <v>107.91896869244934</v>
      </c>
    </row>
    <row r="107" spans="1:19" ht="13" x14ac:dyDescent="0.2">
      <c r="A107" s="70"/>
      <c r="B107" s="49"/>
      <c r="C107" s="213"/>
      <c r="D107" s="61" t="s">
        <v>37</v>
      </c>
      <c r="E107" s="3">
        <v>1.1000000000000001</v>
      </c>
      <c r="F107" s="3">
        <v>1.6</v>
      </c>
      <c r="G107" s="3">
        <v>1.6</v>
      </c>
      <c r="H107" s="3">
        <v>1.9</v>
      </c>
      <c r="I107" s="3">
        <v>2.2000000000000002</v>
      </c>
      <c r="J107" s="3">
        <v>1.7</v>
      </c>
      <c r="K107" s="72"/>
      <c r="L107" s="72"/>
      <c r="M107" s="72"/>
      <c r="N107" s="72"/>
      <c r="O107" s="72"/>
      <c r="P107" s="72"/>
      <c r="Q107" s="3">
        <f t="shared" si="43"/>
        <v>10.100000000000001</v>
      </c>
      <c r="R107" s="3">
        <v>9.8000000000000007</v>
      </c>
      <c r="S107" s="4">
        <f t="shared" si="44"/>
        <v>103.06122448979593</v>
      </c>
    </row>
    <row r="108" spans="1:19" thickBot="1" x14ac:dyDescent="0.25">
      <c r="A108" s="70"/>
      <c r="B108" s="49"/>
      <c r="C108" s="214"/>
      <c r="D108" s="64" t="s">
        <v>38</v>
      </c>
      <c r="E108" s="6">
        <v>1.1000000000000001</v>
      </c>
      <c r="F108" s="6">
        <v>1.6</v>
      </c>
      <c r="G108" s="6">
        <v>1.6</v>
      </c>
      <c r="H108" s="6">
        <v>1.9</v>
      </c>
      <c r="I108" s="6">
        <v>2.2000000000000002</v>
      </c>
      <c r="J108" s="6">
        <v>1.7</v>
      </c>
      <c r="K108" s="73"/>
      <c r="L108" s="73"/>
      <c r="M108" s="73"/>
      <c r="N108" s="73"/>
      <c r="O108" s="73"/>
      <c r="P108" s="73"/>
      <c r="Q108" s="6">
        <f t="shared" si="43"/>
        <v>10.100000000000001</v>
      </c>
      <c r="R108" s="6">
        <v>9.8000000000000007</v>
      </c>
      <c r="S108" s="7">
        <f t="shared" si="44"/>
        <v>103.06122448979593</v>
      </c>
    </row>
    <row r="109" spans="1:19" ht="13.5" customHeight="1" x14ac:dyDescent="0.2">
      <c r="A109" s="70"/>
      <c r="B109" s="49"/>
      <c r="C109" s="212" t="s">
        <v>92</v>
      </c>
      <c r="D109" s="56" t="s">
        <v>33</v>
      </c>
      <c r="E109" s="1">
        <v>100.8</v>
      </c>
      <c r="F109" s="1">
        <v>211.6</v>
      </c>
      <c r="G109" s="1">
        <v>193.1</v>
      </c>
      <c r="H109" s="1">
        <v>234.9</v>
      </c>
      <c r="I109" s="1">
        <v>269.3</v>
      </c>
      <c r="J109" s="1">
        <v>227.6</v>
      </c>
      <c r="K109" s="71"/>
      <c r="L109" s="71"/>
      <c r="M109" s="71"/>
      <c r="N109" s="71"/>
      <c r="O109" s="71"/>
      <c r="P109" s="71"/>
      <c r="Q109" s="1">
        <f t="shared" si="43"/>
        <v>1237.3</v>
      </c>
      <c r="R109" s="1">
        <v>628.70000000000005</v>
      </c>
      <c r="S109" s="2">
        <f t="shared" si="44"/>
        <v>196.80292667408935</v>
      </c>
    </row>
    <row r="110" spans="1:19" ht="13" x14ac:dyDescent="0.2">
      <c r="A110" s="70"/>
      <c r="B110" s="49"/>
      <c r="C110" s="213"/>
      <c r="D110" s="61" t="s">
        <v>34</v>
      </c>
      <c r="E110" s="3">
        <v>0.1</v>
      </c>
      <c r="F110" s="3">
        <v>0.2</v>
      </c>
      <c r="G110" s="3">
        <v>0.4</v>
      </c>
      <c r="H110" s="3">
        <v>0.4</v>
      </c>
      <c r="I110" s="3">
        <v>0.5</v>
      </c>
      <c r="J110" s="3">
        <v>0.4</v>
      </c>
      <c r="K110" s="72"/>
      <c r="L110" s="72"/>
      <c r="M110" s="72"/>
      <c r="N110" s="72"/>
      <c r="O110" s="72"/>
      <c r="P110" s="72"/>
      <c r="Q110" s="3">
        <f t="shared" si="43"/>
        <v>2</v>
      </c>
      <c r="R110" s="3">
        <v>0.5</v>
      </c>
      <c r="S110" s="4">
        <f t="shared" si="44"/>
        <v>400</v>
      </c>
    </row>
    <row r="111" spans="1:19" ht="13" x14ac:dyDescent="0.2">
      <c r="A111" s="70"/>
      <c r="B111" s="49"/>
      <c r="C111" s="213"/>
      <c r="D111" s="61" t="s">
        <v>35</v>
      </c>
      <c r="E111" s="3">
        <f>+E109-E110</f>
        <v>100.7</v>
      </c>
      <c r="F111" s="3">
        <f t="shared" ref="F111:P111" si="77">+F109-F110</f>
        <v>211.4</v>
      </c>
      <c r="G111" s="3">
        <f t="shared" si="77"/>
        <v>192.7</v>
      </c>
      <c r="H111" s="3">
        <f t="shared" si="77"/>
        <v>234.5</v>
      </c>
      <c r="I111" s="3">
        <f t="shared" si="77"/>
        <v>268.8</v>
      </c>
      <c r="J111" s="3">
        <f t="shared" si="77"/>
        <v>227.2</v>
      </c>
      <c r="K111" s="72">
        <f t="shared" si="77"/>
        <v>0</v>
      </c>
      <c r="L111" s="72">
        <f t="shared" si="77"/>
        <v>0</v>
      </c>
      <c r="M111" s="72">
        <f t="shared" si="77"/>
        <v>0</v>
      </c>
      <c r="N111" s="72">
        <f t="shared" si="77"/>
        <v>0</v>
      </c>
      <c r="O111" s="72">
        <f t="shared" si="77"/>
        <v>0</v>
      </c>
      <c r="P111" s="72">
        <f t="shared" si="77"/>
        <v>0</v>
      </c>
      <c r="Q111" s="3">
        <f t="shared" ref="Q111" si="78">+Q109-Q110</f>
        <v>1235.3</v>
      </c>
      <c r="R111" s="3">
        <v>628.20000000000005</v>
      </c>
      <c r="S111" s="4">
        <f t="shared" si="44"/>
        <v>196.64119707099647</v>
      </c>
    </row>
    <row r="112" spans="1:19" ht="13" x14ac:dyDescent="0.2">
      <c r="A112" s="70"/>
      <c r="B112" s="75"/>
      <c r="C112" s="213"/>
      <c r="D112" s="61" t="s">
        <v>36</v>
      </c>
      <c r="E112" s="3">
        <f>+E109-E113</f>
        <v>99.8</v>
      </c>
      <c r="F112" s="3">
        <f t="shared" ref="F112:P112" si="79">+F109-F113</f>
        <v>209.2</v>
      </c>
      <c r="G112" s="3">
        <f t="shared" si="79"/>
        <v>190.79999999999998</v>
      </c>
      <c r="H112" s="3">
        <f t="shared" si="79"/>
        <v>230.9</v>
      </c>
      <c r="I112" s="3">
        <f t="shared" si="79"/>
        <v>264.60000000000002</v>
      </c>
      <c r="J112" s="3">
        <f t="shared" si="79"/>
        <v>224.6</v>
      </c>
      <c r="K112" s="72">
        <f t="shared" si="79"/>
        <v>0</v>
      </c>
      <c r="L112" s="72">
        <f t="shared" si="79"/>
        <v>0</v>
      </c>
      <c r="M112" s="72">
        <f t="shared" si="79"/>
        <v>0</v>
      </c>
      <c r="N112" s="72">
        <f t="shared" si="79"/>
        <v>0</v>
      </c>
      <c r="O112" s="72">
        <f t="shared" si="79"/>
        <v>0</v>
      </c>
      <c r="P112" s="72">
        <f t="shared" si="79"/>
        <v>0</v>
      </c>
      <c r="Q112" s="3">
        <f t="shared" ref="Q112" si="80">+Q109-Q113</f>
        <v>1219.8999999999999</v>
      </c>
      <c r="R112" s="3">
        <v>618.80000000000007</v>
      </c>
      <c r="S112" s="4">
        <f t="shared" si="44"/>
        <v>197.13962508080152</v>
      </c>
    </row>
    <row r="113" spans="1:19" ht="13" x14ac:dyDescent="0.2">
      <c r="A113" s="70"/>
      <c r="B113" s="75"/>
      <c r="C113" s="213"/>
      <c r="D113" s="61" t="s">
        <v>37</v>
      </c>
      <c r="E113" s="3">
        <v>1</v>
      </c>
      <c r="F113" s="3">
        <v>2.4</v>
      </c>
      <c r="G113" s="3">
        <v>2.2999999999999998</v>
      </c>
      <c r="H113" s="3">
        <v>4</v>
      </c>
      <c r="I113" s="3">
        <v>4.7</v>
      </c>
      <c r="J113" s="3">
        <v>3</v>
      </c>
      <c r="K113" s="72"/>
      <c r="L113" s="72"/>
      <c r="M113" s="72"/>
      <c r="N113" s="72"/>
      <c r="O113" s="72"/>
      <c r="P113" s="72"/>
      <c r="Q113" s="3">
        <f t="shared" si="43"/>
        <v>17.399999999999999</v>
      </c>
      <c r="R113" s="3">
        <v>9.9</v>
      </c>
      <c r="S113" s="4">
        <f t="shared" si="44"/>
        <v>175.75757575757572</v>
      </c>
    </row>
    <row r="114" spans="1:19" thickBot="1" x14ac:dyDescent="0.25">
      <c r="A114" s="70"/>
      <c r="B114" s="75"/>
      <c r="C114" s="214"/>
      <c r="D114" s="64" t="s">
        <v>38</v>
      </c>
      <c r="E114" s="6">
        <v>1.1000000000000001</v>
      </c>
      <c r="F114" s="6">
        <v>2.6</v>
      </c>
      <c r="G114" s="6">
        <v>2.4</v>
      </c>
      <c r="H114" s="6">
        <v>4.2</v>
      </c>
      <c r="I114" s="6">
        <v>4.9000000000000004</v>
      </c>
      <c r="J114" s="6">
        <v>3.1</v>
      </c>
      <c r="K114" s="73"/>
      <c r="L114" s="73"/>
      <c r="M114" s="73"/>
      <c r="N114" s="73"/>
      <c r="O114" s="73"/>
      <c r="P114" s="73"/>
      <c r="Q114" s="6">
        <f t="shared" si="43"/>
        <v>18.3</v>
      </c>
      <c r="R114" s="6">
        <v>10.4</v>
      </c>
      <c r="S114" s="7">
        <f t="shared" si="44"/>
        <v>175.96153846153845</v>
      </c>
    </row>
    <row r="115" spans="1:19" ht="18.75" customHeight="1" x14ac:dyDescent="0.3">
      <c r="A115" s="45" t="str">
        <f>A1</f>
        <v>１　令和４年度（２０２２年度）上期　市町村別・月別観光入込客数</v>
      </c>
      <c r="K115" s="76"/>
      <c r="L115" s="76"/>
      <c r="M115" s="76"/>
      <c r="N115" s="76"/>
      <c r="O115" s="76"/>
      <c r="P115" s="76"/>
      <c r="Q115" s="178"/>
    </row>
    <row r="116" spans="1:19" ht="13.5" customHeight="1" thickBot="1" x14ac:dyDescent="0.25">
      <c r="K116" s="76"/>
      <c r="L116" s="76"/>
      <c r="M116" s="76"/>
      <c r="N116" s="76"/>
      <c r="O116" s="76"/>
      <c r="P116" s="76"/>
      <c r="Q116" s="178"/>
      <c r="S116" s="50" t="s">
        <v>232</v>
      </c>
    </row>
    <row r="117" spans="1:19" thickBot="1" x14ac:dyDescent="0.25">
      <c r="A117" s="51" t="s">
        <v>20</v>
      </c>
      <c r="B117" s="51" t="s">
        <v>266</v>
      </c>
      <c r="C117" s="51" t="s">
        <v>21</v>
      </c>
      <c r="D117" s="52" t="s">
        <v>22</v>
      </c>
      <c r="E117" s="53" t="s">
        <v>23</v>
      </c>
      <c r="F117" s="53" t="s">
        <v>24</v>
      </c>
      <c r="G117" s="53" t="s">
        <v>25</v>
      </c>
      <c r="H117" s="53" t="s">
        <v>26</v>
      </c>
      <c r="I117" s="53" t="s">
        <v>27</v>
      </c>
      <c r="J117" s="53" t="s">
        <v>28</v>
      </c>
      <c r="K117" s="74" t="s">
        <v>29</v>
      </c>
      <c r="L117" s="74" t="s">
        <v>30</v>
      </c>
      <c r="M117" s="74" t="s">
        <v>31</v>
      </c>
      <c r="N117" s="74" t="s">
        <v>11</v>
      </c>
      <c r="O117" s="74" t="s">
        <v>12</v>
      </c>
      <c r="P117" s="74" t="s">
        <v>13</v>
      </c>
      <c r="Q117" s="179" t="s">
        <v>267</v>
      </c>
      <c r="R117" s="54" t="str">
        <f>$R$3</f>
        <v>R3年度上期</v>
      </c>
      <c r="S117" s="55" t="s">
        <v>32</v>
      </c>
    </row>
    <row r="118" spans="1:19" ht="13.5" customHeight="1" x14ac:dyDescent="0.2">
      <c r="A118" s="70"/>
      <c r="B118" s="75"/>
      <c r="C118" s="212" t="s">
        <v>93</v>
      </c>
      <c r="D118" s="56" t="s">
        <v>33</v>
      </c>
      <c r="E118" s="1">
        <v>14.6</v>
      </c>
      <c r="F118" s="1">
        <v>23.1</v>
      </c>
      <c r="G118" s="1">
        <v>20.399999999999999</v>
      </c>
      <c r="H118" s="1">
        <v>29.7</v>
      </c>
      <c r="I118" s="1">
        <v>23.4</v>
      </c>
      <c r="J118" s="1">
        <v>84.6</v>
      </c>
      <c r="K118" s="71"/>
      <c r="L118" s="71"/>
      <c r="M118" s="71"/>
      <c r="N118" s="71"/>
      <c r="O118" s="71"/>
      <c r="P118" s="71"/>
      <c r="Q118" s="1">
        <f t="shared" ref="Q118:Q171" si="81">SUM(E118:P118)</f>
        <v>195.79999999999998</v>
      </c>
      <c r="R118" s="1">
        <v>119.39999999999999</v>
      </c>
      <c r="S118" s="2">
        <f t="shared" ref="S118:S171" si="82">IF(Q118=0,"－",Q118/R118*100)</f>
        <v>163.98659966499162</v>
      </c>
    </row>
    <row r="119" spans="1:19" ht="13" x14ac:dyDescent="0.2">
      <c r="A119" s="70"/>
      <c r="B119" s="75"/>
      <c r="C119" s="213"/>
      <c r="D119" s="61" t="s">
        <v>34</v>
      </c>
      <c r="E119" s="3">
        <v>0.2</v>
      </c>
      <c r="F119" s="3">
        <v>0.3</v>
      </c>
      <c r="G119" s="3">
        <v>0.2</v>
      </c>
      <c r="H119" s="3">
        <v>0.3</v>
      </c>
      <c r="I119" s="3">
        <v>0.2</v>
      </c>
      <c r="J119" s="3">
        <v>0.3</v>
      </c>
      <c r="K119" s="72"/>
      <c r="L119" s="72"/>
      <c r="M119" s="72"/>
      <c r="N119" s="72"/>
      <c r="O119" s="72"/>
      <c r="P119" s="72"/>
      <c r="Q119" s="3">
        <f t="shared" si="81"/>
        <v>1.5</v>
      </c>
      <c r="R119" s="3">
        <v>1.7000000000000002</v>
      </c>
      <c r="S119" s="4">
        <f t="shared" si="82"/>
        <v>88.235294117647044</v>
      </c>
    </row>
    <row r="120" spans="1:19" ht="13" x14ac:dyDescent="0.2">
      <c r="A120" s="70" t="s">
        <v>268</v>
      </c>
      <c r="B120" s="49" t="s">
        <v>269</v>
      </c>
      <c r="C120" s="213"/>
      <c r="D120" s="61" t="s">
        <v>35</v>
      </c>
      <c r="E120" s="3">
        <f>+E118-E119</f>
        <v>14.4</v>
      </c>
      <c r="F120" s="3">
        <f t="shared" ref="F120:P120" si="83">+F118-F119</f>
        <v>22.8</v>
      </c>
      <c r="G120" s="3">
        <f t="shared" si="83"/>
        <v>20.2</v>
      </c>
      <c r="H120" s="3">
        <f t="shared" si="83"/>
        <v>29.4</v>
      </c>
      <c r="I120" s="3">
        <f t="shared" si="83"/>
        <v>23.2</v>
      </c>
      <c r="J120" s="3">
        <f t="shared" si="83"/>
        <v>84.3</v>
      </c>
      <c r="K120" s="72">
        <f t="shared" si="83"/>
        <v>0</v>
      </c>
      <c r="L120" s="72">
        <f t="shared" si="83"/>
        <v>0</v>
      </c>
      <c r="M120" s="72">
        <f t="shared" si="83"/>
        <v>0</v>
      </c>
      <c r="N120" s="72">
        <f t="shared" si="83"/>
        <v>0</v>
      </c>
      <c r="O120" s="72">
        <f t="shared" si="83"/>
        <v>0</v>
      </c>
      <c r="P120" s="72">
        <f t="shared" si="83"/>
        <v>0</v>
      </c>
      <c r="Q120" s="3">
        <f t="shared" ref="Q120" si="84">+Q118-Q119</f>
        <v>194.29999999999998</v>
      </c>
      <c r="R120" s="3">
        <v>117.70000000000002</v>
      </c>
      <c r="S120" s="4">
        <f t="shared" si="82"/>
        <v>165.08071367884446</v>
      </c>
    </row>
    <row r="121" spans="1:19" ht="13" x14ac:dyDescent="0.2">
      <c r="A121" s="70"/>
      <c r="B121" s="75"/>
      <c r="C121" s="213"/>
      <c r="D121" s="61" t="s">
        <v>36</v>
      </c>
      <c r="E121" s="3">
        <f>+E118-E122</f>
        <v>14.299999999999999</v>
      </c>
      <c r="F121" s="3">
        <f t="shared" ref="F121:P121" si="85">+F118-F122</f>
        <v>22.5</v>
      </c>
      <c r="G121" s="3">
        <f t="shared" si="85"/>
        <v>19.799999999999997</v>
      </c>
      <c r="H121" s="3">
        <f t="shared" si="85"/>
        <v>29</v>
      </c>
      <c r="I121" s="3">
        <f t="shared" si="85"/>
        <v>22.099999999999998</v>
      </c>
      <c r="J121" s="3">
        <f t="shared" si="85"/>
        <v>83.699999999999989</v>
      </c>
      <c r="K121" s="72">
        <f t="shared" si="85"/>
        <v>0</v>
      </c>
      <c r="L121" s="72">
        <f t="shared" si="85"/>
        <v>0</v>
      </c>
      <c r="M121" s="72">
        <f t="shared" si="85"/>
        <v>0</v>
      </c>
      <c r="N121" s="72">
        <f t="shared" si="85"/>
        <v>0</v>
      </c>
      <c r="O121" s="72">
        <f t="shared" si="85"/>
        <v>0</v>
      </c>
      <c r="P121" s="72">
        <f t="shared" si="85"/>
        <v>0</v>
      </c>
      <c r="Q121" s="3">
        <f t="shared" ref="Q121" si="86">+Q118-Q122</f>
        <v>191.39999999999998</v>
      </c>
      <c r="R121" s="3">
        <v>115.89999999999999</v>
      </c>
      <c r="S121" s="4">
        <f t="shared" si="82"/>
        <v>165.14236410698877</v>
      </c>
    </row>
    <row r="122" spans="1:19" ht="13" x14ac:dyDescent="0.2">
      <c r="A122" s="70"/>
      <c r="B122" s="75"/>
      <c r="C122" s="213"/>
      <c r="D122" s="61" t="s">
        <v>37</v>
      </c>
      <c r="E122" s="3">
        <v>0.3</v>
      </c>
      <c r="F122" s="3">
        <v>0.6</v>
      </c>
      <c r="G122" s="3">
        <v>0.6</v>
      </c>
      <c r="H122" s="3">
        <v>0.7</v>
      </c>
      <c r="I122" s="3">
        <v>1.3</v>
      </c>
      <c r="J122" s="3">
        <v>0.9</v>
      </c>
      <c r="K122" s="72"/>
      <c r="L122" s="72"/>
      <c r="M122" s="72"/>
      <c r="N122" s="72"/>
      <c r="O122" s="72"/>
      <c r="P122" s="72"/>
      <c r="Q122" s="3">
        <f t="shared" si="81"/>
        <v>4.4000000000000004</v>
      </c>
      <c r="R122" s="3">
        <v>3.5</v>
      </c>
      <c r="S122" s="4">
        <f t="shared" si="82"/>
        <v>125.71428571428574</v>
      </c>
    </row>
    <row r="123" spans="1:19" thickBot="1" x14ac:dyDescent="0.25">
      <c r="A123" s="70"/>
      <c r="B123" s="49"/>
      <c r="C123" s="214"/>
      <c r="D123" s="64" t="s">
        <v>38</v>
      </c>
      <c r="E123" s="6">
        <v>0.3</v>
      </c>
      <c r="F123" s="6">
        <v>0.6</v>
      </c>
      <c r="G123" s="6">
        <v>0.6</v>
      </c>
      <c r="H123" s="6">
        <v>0.7</v>
      </c>
      <c r="I123" s="6">
        <v>1.3</v>
      </c>
      <c r="J123" s="6">
        <v>0.9</v>
      </c>
      <c r="K123" s="73"/>
      <c r="L123" s="73"/>
      <c r="M123" s="73"/>
      <c r="N123" s="73"/>
      <c r="O123" s="73"/>
      <c r="P123" s="73"/>
      <c r="Q123" s="6">
        <f t="shared" si="81"/>
        <v>4.4000000000000004</v>
      </c>
      <c r="R123" s="6">
        <v>3.5</v>
      </c>
      <c r="S123" s="7">
        <f t="shared" si="82"/>
        <v>125.71428571428574</v>
      </c>
    </row>
    <row r="124" spans="1:19" ht="13.5" customHeight="1" x14ac:dyDescent="0.2">
      <c r="A124" s="70"/>
      <c r="B124" s="49"/>
      <c r="C124" s="212" t="s">
        <v>94</v>
      </c>
      <c r="D124" s="56" t="s">
        <v>33</v>
      </c>
      <c r="E124" s="1">
        <v>5.7</v>
      </c>
      <c r="F124" s="1">
        <v>8.5</v>
      </c>
      <c r="G124" s="1">
        <v>7.9</v>
      </c>
      <c r="H124" s="1">
        <v>9.6999999999999993</v>
      </c>
      <c r="I124" s="1">
        <v>11.6</v>
      </c>
      <c r="J124" s="1">
        <v>10</v>
      </c>
      <c r="K124" s="71"/>
      <c r="L124" s="71"/>
      <c r="M124" s="71"/>
      <c r="N124" s="71"/>
      <c r="O124" s="71"/>
      <c r="P124" s="71"/>
      <c r="Q124" s="1">
        <f t="shared" si="81"/>
        <v>53.4</v>
      </c>
      <c r="R124" s="1">
        <v>44.8</v>
      </c>
      <c r="S124" s="2">
        <f t="shared" si="82"/>
        <v>119.19642857142858</v>
      </c>
    </row>
    <row r="125" spans="1:19" ht="13" x14ac:dyDescent="0.2">
      <c r="A125" s="70"/>
      <c r="B125" s="49"/>
      <c r="C125" s="213"/>
      <c r="D125" s="61" t="s">
        <v>34</v>
      </c>
      <c r="E125" s="3">
        <v>0.3</v>
      </c>
      <c r="F125" s="3">
        <v>0.4</v>
      </c>
      <c r="G125" s="3">
        <v>0.4</v>
      </c>
      <c r="H125" s="3">
        <v>0.5</v>
      </c>
      <c r="I125" s="3">
        <v>0.6</v>
      </c>
      <c r="J125" s="3">
        <v>0.5</v>
      </c>
      <c r="K125" s="72"/>
      <c r="L125" s="72"/>
      <c r="M125" s="72"/>
      <c r="N125" s="72"/>
      <c r="O125" s="72"/>
      <c r="P125" s="72"/>
      <c r="Q125" s="3">
        <f t="shared" si="81"/>
        <v>2.7</v>
      </c>
      <c r="R125" s="3">
        <v>2</v>
      </c>
      <c r="S125" s="4">
        <f t="shared" si="82"/>
        <v>135</v>
      </c>
    </row>
    <row r="126" spans="1:19" ht="13" x14ac:dyDescent="0.2">
      <c r="A126" s="70"/>
      <c r="B126" s="49"/>
      <c r="C126" s="213"/>
      <c r="D126" s="61" t="s">
        <v>35</v>
      </c>
      <c r="E126" s="3">
        <f>+E124-E125</f>
        <v>5.4</v>
      </c>
      <c r="F126" s="3">
        <f t="shared" ref="F126:P126" si="87">+F124-F125</f>
        <v>8.1</v>
      </c>
      <c r="G126" s="3">
        <f t="shared" si="87"/>
        <v>7.5</v>
      </c>
      <c r="H126" s="3">
        <f t="shared" si="87"/>
        <v>9.1999999999999993</v>
      </c>
      <c r="I126" s="3">
        <f t="shared" si="87"/>
        <v>11</v>
      </c>
      <c r="J126" s="3">
        <f t="shared" si="87"/>
        <v>9.5</v>
      </c>
      <c r="K126" s="72">
        <f t="shared" si="87"/>
        <v>0</v>
      </c>
      <c r="L126" s="72">
        <f t="shared" si="87"/>
        <v>0</v>
      </c>
      <c r="M126" s="72">
        <f t="shared" si="87"/>
        <v>0</v>
      </c>
      <c r="N126" s="72">
        <f t="shared" si="87"/>
        <v>0</v>
      </c>
      <c r="O126" s="72">
        <f t="shared" si="87"/>
        <v>0</v>
      </c>
      <c r="P126" s="72">
        <f t="shared" si="87"/>
        <v>0</v>
      </c>
      <c r="Q126" s="3">
        <f t="shared" ref="Q126" si="88">+Q124-Q125</f>
        <v>50.699999999999996</v>
      </c>
      <c r="R126" s="3">
        <v>42.8</v>
      </c>
      <c r="S126" s="4">
        <f t="shared" si="82"/>
        <v>118.45794392523364</v>
      </c>
    </row>
    <row r="127" spans="1:19" ht="13" x14ac:dyDescent="0.2">
      <c r="A127" s="70"/>
      <c r="B127" s="49"/>
      <c r="C127" s="213"/>
      <c r="D127" s="61" t="s">
        <v>36</v>
      </c>
      <c r="E127" s="3">
        <f>+E124-E128</f>
        <v>5.3</v>
      </c>
      <c r="F127" s="3">
        <f t="shared" ref="F127:P127" si="89">+F124-F128</f>
        <v>8.1</v>
      </c>
      <c r="G127" s="3">
        <f t="shared" si="89"/>
        <v>7.5</v>
      </c>
      <c r="H127" s="3">
        <f t="shared" si="89"/>
        <v>9</v>
      </c>
      <c r="I127" s="3">
        <f t="shared" si="89"/>
        <v>10.9</v>
      </c>
      <c r="J127" s="3">
        <f t="shared" si="89"/>
        <v>9.3000000000000007</v>
      </c>
      <c r="K127" s="72">
        <f t="shared" si="89"/>
        <v>0</v>
      </c>
      <c r="L127" s="72">
        <f t="shared" si="89"/>
        <v>0</v>
      </c>
      <c r="M127" s="72">
        <f t="shared" si="89"/>
        <v>0</v>
      </c>
      <c r="N127" s="72">
        <f t="shared" si="89"/>
        <v>0</v>
      </c>
      <c r="O127" s="72">
        <f t="shared" si="89"/>
        <v>0</v>
      </c>
      <c r="P127" s="72">
        <f t="shared" si="89"/>
        <v>0</v>
      </c>
      <c r="Q127" s="3">
        <f t="shared" ref="Q127" si="90">+Q124-Q128</f>
        <v>50.1</v>
      </c>
      <c r="R127" s="3">
        <v>41.8</v>
      </c>
      <c r="S127" s="4">
        <f t="shared" si="82"/>
        <v>119.85645933014355</v>
      </c>
    </row>
    <row r="128" spans="1:19" ht="13" x14ac:dyDescent="0.2">
      <c r="A128" s="70"/>
      <c r="B128" s="49"/>
      <c r="C128" s="213"/>
      <c r="D128" s="61" t="s">
        <v>37</v>
      </c>
      <c r="E128" s="3">
        <v>0.4</v>
      </c>
      <c r="F128" s="3">
        <v>0.4</v>
      </c>
      <c r="G128" s="3">
        <v>0.4</v>
      </c>
      <c r="H128" s="3">
        <v>0.7</v>
      </c>
      <c r="I128" s="3">
        <v>0.7</v>
      </c>
      <c r="J128" s="3">
        <v>0.7</v>
      </c>
      <c r="K128" s="72"/>
      <c r="L128" s="72"/>
      <c r="M128" s="72"/>
      <c r="N128" s="72"/>
      <c r="O128" s="72"/>
      <c r="P128" s="72"/>
      <c r="Q128" s="3">
        <f t="shared" si="81"/>
        <v>3.3</v>
      </c>
      <c r="R128" s="3">
        <v>3</v>
      </c>
      <c r="S128" s="4">
        <f t="shared" si="82"/>
        <v>109.99999999999999</v>
      </c>
    </row>
    <row r="129" spans="1:19" thickBot="1" x14ac:dyDescent="0.25">
      <c r="A129" s="70"/>
      <c r="B129" s="49"/>
      <c r="C129" s="214"/>
      <c r="D129" s="64" t="s">
        <v>38</v>
      </c>
      <c r="E129" s="6">
        <v>0.4</v>
      </c>
      <c r="F129" s="6">
        <v>0.4</v>
      </c>
      <c r="G129" s="6">
        <v>0.4</v>
      </c>
      <c r="H129" s="6">
        <v>0.7</v>
      </c>
      <c r="I129" s="6">
        <v>0.7</v>
      </c>
      <c r="J129" s="6">
        <v>0.7</v>
      </c>
      <c r="K129" s="73"/>
      <c r="L129" s="73"/>
      <c r="M129" s="73"/>
      <c r="N129" s="73"/>
      <c r="O129" s="73"/>
      <c r="P129" s="73"/>
      <c r="Q129" s="6">
        <f t="shared" si="81"/>
        <v>3.3</v>
      </c>
      <c r="R129" s="6">
        <v>3</v>
      </c>
      <c r="S129" s="7">
        <f t="shared" si="82"/>
        <v>109.99999999999999</v>
      </c>
    </row>
    <row r="130" spans="1:19" ht="13.5" customHeight="1" x14ac:dyDescent="0.2">
      <c r="A130" s="70"/>
      <c r="B130" s="49"/>
      <c r="C130" s="212" t="s">
        <v>95</v>
      </c>
      <c r="D130" s="56" t="s">
        <v>33</v>
      </c>
      <c r="E130" s="1">
        <v>12.3</v>
      </c>
      <c r="F130" s="1">
        <v>28.8</v>
      </c>
      <c r="G130" s="1">
        <v>22</v>
      </c>
      <c r="H130" s="1">
        <v>34.1</v>
      </c>
      <c r="I130" s="1">
        <v>40.1</v>
      </c>
      <c r="J130" s="1">
        <v>20.3</v>
      </c>
      <c r="K130" s="71"/>
      <c r="L130" s="71"/>
      <c r="M130" s="71"/>
      <c r="N130" s="71"/>
      <c r="O130" s="71"/>
      <c r="P130" s="71"/>
      <c r="Q130" s="1">
        <f t="shared" si="81"/>
        <v>157.60000000000002</v>
      </c>
      <c r="R130" s="1">
        <v>132.9</v>
      </c>
      <c r="S130" s="2">
        <f t="shared" si="82"/>
        <v>118.58540255831454</v>
      </c>
    </row>
    <row r="131" spans="1:19" ht="13" x14ac:dyDescent="0.2">
      <c r="A131" s="70"/>
      <c r="B131" s="49"/>
      <c r="C131" s="213"/>
      <c r="D131" s="61" t="s">
        <v>34</v>
      </c>
      <c r="E131" s="3">
        <v>0.1</v>
      </c>
      <c r="F131" s="3">
        <v>0.1</v>
      </c>
      <c r="G131" s="3">
        <v>0.1</v>
      </c>
      <c r="H131" s="3">
        <v>0.1</v>
      </c>
      <c r="I131" s="3">
        <v>0.1</v>
      </c>
      <c r="J131" s="3">
        <v>0.1</v>
      </c>
      <c r="K131" s="72"/>
      <c r="L131" s="72"/>
      <c r="M131" s="72"/>
      <c r="N131" s="72"/>
      <c r="O131" s="72"/>
      <c r="P131" s="72"/>
      <c r="Q131" s="3">
        <f t="shared" si="81"/>
        <v>0.6</v>
      </c>
      <c r="R131" s="3">
        <v>0.6</v>
      </c>
      <c r="S131" s="4">
        <f t="shared" si="82"/>
        <v>100</v>
      </c>
    </row>
    <row r="132" spans="1:19" ht="13" x14ac:dyDescent="0.2">
      <c r="A132" s="70"/>
      <c r="B132" s="49"/>
      <c r="C132" s="213"/>
      <c r="D132" s="61" t="s">
        <v>35</v>
      </c>
      <c r="E132" s="3">
        <f>+E130-E131</f>
        <v>12.200000000000001</v>
      </c>
      <c r="F132" s="3">
        <f t="shared" ref="F132:P132" si="91">+F130-F131</f>
        <v>28.7</v>
      </c>
      <c r="G132" s="3">
        <f t="shared" si="91"/>
        <v>21.9</v>
      </c>
      <c r="H132" s="3">
        <f t="shared" si="91"/>
        <v>34</v>
      </c>
      <c r="I132" s="3">
        <f t="shared" si="91"/>
        <v>40</v>
      </c>
      <c r="J132" s="3">
        <f t="shared" si="91"/>
        <v>20.2</v>
      </c>
      <c r="K132" s="72">
        <f t="shared" si="91"/>
        <v>0</v>
      </c>
      <c r="L132" s="72">
        <f t="shared" si="91"/>
        <v>0</v>
      </c>
      <c r="M132" s="72">
        <f t="shared" si="91"/>
        <v>0</v>
      </c>
      <c r="N132" s="72">
        <f t="shared" si="91"/>
        <v>0</v>
      </c>
      <c r="O132" s="72">
        <f t="shared" si="91"/>
        <v>0</v>
      </c>
      <c r="P132" s="72">
        <f t="shared" si="91"/>
        <v>0</v>
      </c>
      <c r="Q132" s="3">
        <f t="shared" ref="Q132" si="92">+Q130-Q131</f>
        <v>157.00000000000003</v>
      </c>
      <c r="R132" s="3">
        <v>132.30000000000001</v>
      </c>
      <c r="S132" s="4">
        <f t="shared" si="82"/>
        <v>118.66969009826154</v>
      </c>
    </row>
    <row r="133" spans="1:19" ht="13" x14ac:dyDescent="0.2">
      <c r="A133" s="70"/>
      <c r="B133" s="49"/>
      <c r="C133" s="213"/>
      <c r="D133" s="61" t="s">
        <v>36</v>
      </c>
      <c r="E133" s="3">
        <f>+E130-E134</f>
        <v>12</v>
      </c>
      <c r="F133" s="3">
        <f t="shared" ref="F133:P133" si="93">+F130-F134</f>
        <v>28</v>
      </c>
      <c r="G133" s="3">
        <f t="shared" si="93"/>
        <v>21</v>
      </c>
      <c r="H133" s="3">
        <f t="shared" si="93"/>
        <v>32.6</v>
      </c>
      <c r="I133" s="3">
        <f t="shared" si="93"/>
        <v>38.200000000000003</v>
      </c>
      <c r="J133" s="3">
        <f t="shared" si="93"/>
        <v>18.8</v>
      </c>
      <c r="K133" s="72">
        <f t="shared" si="93"/>
        <v>0</v>
      </c>
      <c r="L133" s="72">
        <f t="shared" si="93"/>
        <v>0</v>
      </c>
      <c r="M133" s="72">
        <f t="shared" si="93"/>
        <v>0</v>
      </c>
      <c r="N133" s="72">
        <f t="shared" si="93"/>
        <v>0</v>
      </c>
      <c r="O133" s="72">
        <f t="shared" si="93"/>
        <v>0</v>
      </c>
      <c r="P133" s="72">
        <f t="shared" si="93"/>
        <v>0</v>
      </c>
      <c r="Q133" s="3">
        <f t="shared" ref="Q133" si="94">+Q130-Q134</f>
        <v>150.60000000000002</v>
      </c>
      <c r="R133" s="3">
        <v>127.30000000000001</v>
      </c>
      <c r="S133" s="4">
        <f t="shared" si="82"/>
        <v>118.30322073841319</v>
      </c>
    </row>
    <row r="134" spans="1:19" ht="13" x14ac:dyDescent="0.2">
      <c r="A134" s="70"/>
      <c r="B134" s="49"/>
      <c r="C134" s="213"/>
      <c r="D134" s="61" t="s">
        <v>37</v>
      </c>
      <c r="E134" s="3">
        <v>0.3</v>
      </c>
      <c r="F134" s="3">
        <v>0.8</v>
      </c>
      <c r="G134" s="3">
        <v>1</v>
      </c>
      <c r="H134" s="3">
        <v>1.5</v>
      </c>
      <c r="I134" s="3">
        <v>1.9</v>
      </c>
      <c r="J134" s="3">
        <v>1.5</v>
      </c>
      <c r="K134" s="72"/>
      <c r="L134" s="72"/>
      <c r="M134" s="72"/>
      <c r="N134" s="72"/>
      <c r="O134" s="72"/>
      <c r="P134" s="72"/>
      <c r="Q134" s="3">
        <f t="shared" si="81"/>
        <v>7</v>
      </c>
      <c r="R134" s="3">
        <v>5.6</v>
      </c>
      <c r="S134" s="4">
        <f t="shared" si="82"/>
        <v>125</v>
      </c>
    </row>
    <row r="135" spans="1:19" thickBot="1" x14ac:dyDescent="0.25">
      <c r="A135" s="70"/>
      <c r="B135" s="49"/>
      <c r="C135" s="214"/>
      <c r="D135" s="64" t="s">
        <v>38</v>
      </c>
      <c r="E135" s="6">
        <v>0.3</v>
      </c>
      <c r="F135" s="6">
        <v>0.8</v>
      </c>
      <c r="G135" s="6">
        <v>1</v>
      </c>
      <c r="H135" s="6">
        <v>1.5</v>
      </c>
      <c r="I135" s="6">
        <v>1.9</v>
      </c>
      <c r="J135" s="6">
        <v>1.5</v>
      </c>
      <c r="K135" s="73"/>
      <c r="L135" s="73"/>
      <c r="M135" s="73"/>
      <c r="N135" s="73"/>
      <c r="O135" s="73"/>
      <c r="P135" s="73"/>
      <c r="Q135" s="6">
        <f t="shared" si="81"/>
        <v>7</v>
      </c>
      <c r="R135" s="6">
        <v>5.6</v>
      </c>
      <c r="S135" s="7">
        <f t="shared" si="82"/>
        <v>125</v>
      </c>
    </row>
    <row r="136" spans="1:19" ht="13.5" customHeight="1" x14ac:dyDescent="0.2">
      <c r="A136" s="70"/>
      <c r="B136" s="49"/>
      <c r="C136" s="212" t="s">
        <v>96</v>
      </c>
      <c r="D136" s="56" t="s">
        <v>33</v>
      </c>
      <c r="E136" s="1">
        <v>6.8</v>
      </c>
      <c r="F136" s="1">
        <v>8.9</v>
      </c>
      <c r="G136" s="1">
        <v>10</v>
      </c>
      <c r="H136" s="1">
        <v>12.1</v>
      </c>
      <c r="I136" s="1">
        <v>11.6</v>
      </c>
      <c r="J136" s="1">
        <v>9.9</v>
      </c>
      <c r="K136" s="71"/>
      <c r="L136" s="71"/>
      <c r="M136" s="71"/>
      <c r="N136" s="71"/>
      <c r="O136" s="71"/>
      <c r="P136" s="71"/>
      <c r="Q136" s="1">
        <f t="shared" si="81"/>
        <v>59.3</v>
      </c>
      <c r="R136" s="1">
        <v>52.900000000000006</v>
      </c>
      <c r="S136" s="2">
        <f t="shared" si="82"/>
        <v>112.09829867674857</v>
      </c>
    </row>
    <row r="137" spans="1:19" ht="13" x14ac:dyDescent="0.2">
      <c r="A137" s="70"/>
      <c r="B137" s="49"/>
      <c r="C137" s="213"/>
      <c r="D137" s="61" t="s">
        <v>34</v>
      </c>
      <c r="E137" s="3">
        <v>0.3</v>
      </c>
      <c r="F137" s="3">
        <v>0.4</v>
      </c>
      <c r="G137" s="3">
        <v>0.5</v>
      </c>
      <c r="H137" s="3">
        <v>0.6</v>
      </c>
      <c r="I137" s="3">
        <v>0.6</v>
      </c>
      <c r="J137" s="3">
        <v>0.5</v>
      </c>
      <c r="K137" s="72"/>
      <c r="L137" s="72"/>
      <c r="M137" s="72"/>
      <c r="N137" s="72"/>
      <c r="O137" s="72"/>
      <c r="P137" s="72"/>
      <c r="Q137" s="3">
        <f t="shared" si="81"/>
        <v>2.9</v>
      </c>
      <c r="R137" s="3">
        <v>1.5</v>
      </c>
      <c r="S137" s="4">
        <f t="shared" si="82"/>
        <v>193.33333333333334</v>
      </c>
    </row>
    <row r="138" spans="1:19" ht="13" x14ac:dyDescent="0.2">
      <c r="A138" s="70"/>
      <c r="B138" s="49"/>
      <c r="C138" s="213"/>
      <c r="D138" s="61" t="s">
        <v>35</v>
      </c>
      <c r="E138" s="3">
        <f>+E136-E137</f>
        <v>6.5</v>
      </c>
      <c r="F138" s="3">
        <f t="shared" ref="F138:P138" si="95">+F136-F137</f>
        <v>8.5</v>
      </c>
      <c r="G138" s="3">
        <f t="shared" si="95"/>
        <v>9.5</v>
      </c>
      <c r="H138" s="3">
        <f t="shared" si="95"/>
        <v>11.5</v>
      </c>
      <c r="I138" s="3">
        <f t="shared" si="95"/>
        <v>11</v>
      </c>
      <c r="J138" s="3">
        <f t="shared" si="95"/>
        <v>9.4</v>
      </c>
      <c r="K138" s="72">
        <f t="shared" si="95"/>
        <v>0</v>
      </c>
      <c r="L138" s="72">
        <f t="shared" si="95"/>
        <v>0</v>
      </c>
      <c r="M138" s="72">
        <f t="shared" si="95"/>
        <v>0</v>
      </c>
      <c r="N138" s="72">
        <f t="shared" si="95"/>
        <v>0</v>
      </c>
      <c r="O138" s="72">
        <f t="shared" si="95"/>
        <v>0</v>
      </c>
      <c r="P138" s="72">
        <f t="shared" si="95"/>
        <v>0</v>
      </c>
      <c r="Q138" s="3">
        <f t="shared" ref="Q138" si="96">+Q136-Q137</f>
        <v>56.4</v>
      </c>
      <c r="R138" s="3">
        <v>51.399999999999991</v>
      </c>
      <c r="S138" s="4">
        <f t="shared" si="82"/>
        <v>109.72762645914398</v>
      </c>
    </row>
    <row r="139" spans="1:19" ht="13" x14ac:dyDescent="0.2">
      <c r="A139" s="70"/>
      <c r="B139" s="49"/>
      <c r="C139" s="213"/>
      <c r="D139" s="61" t="s">
        <v>36</v>
      </c>
      <c r="E139" s="3">
        <f>+E136-E140</f>
        <v>5.8999999999999995</v>
      </c>
      <c r="F139" s="3">
        <f t="shared" ref="F139:P139" si="97">+F136-F140</f>
        <v>7.6000000000000005</v>
      </c>
      <c r="G139" s="3">
        <f t="shared" si="97"/>
        <v>8.5</v>
      </c>
      <c r="H139" s="3">
        <f t="shared" si="97"/>
        <v>10.1</v>
      </c>
      <c r="I139" s="3">
        <f t="shared" si="97"/>
        <v>9.1999999999999993</v>
      </c>
      <c r="J139" s="3">
        <f t="shared" si="97"/>
        <v>8.1</v>
      </c>
      <c r="K139" s="72">
        <f t="shared" si="97"/>
        <v>0</v>
      </c>
      <c r="L139" s="72">
        <f t="shared" si="97"/>
        <v>0</v>
      </c>
      <c r="M139" s="72">
        <f t="shared" si="97"/>
        <v>0</v>
      </c>
      <c r="N139" s="72">
        <f t="shared" si="97"/>
        <v>0</v>
      </c>
      <c r="O139" s="72">
        <f t="shared" si="97"/>
        <v>0</v>
      </c>
      <c r="P139" s="72">
        <f t="shared" si="97"/>
        <v>0</v>
      </c>
      <c r="Q139" s="3">
        <f t="shared" ref="Q139" si="98">+Q136-Q140</f>
        <v>49.4</v>
      </c>
      <c r="R139" s="3">
        <v>45.7</v>
      </c>
      <c r="S139" s="4">
        <f t="shared" si="82"/>
        <v>108.09628008752735</v>
      </c>
    </row>
    <row r="140" spans="1:19" ht="13" x14ac:dyDescent="0.2">
      <c r="A140" s="70"/>
      <c r="B140" s="49"/>
      <c r="C140" s="213"/>
      <c r="D140" s="61" t="s">
        <v>37</v>
      </c>
      <c r="E140" s="3">
        <v>0.9</v>
      </c>
      <c r="F140" s="3">
        <v>1.3</v>
      </c>
      <c r="G140" s="3">
        <v>1.5</v>
      </c>
      <c r="H140" s="3">
        <v>2</v>
      </c>
      <c r="I140" s="3">
        <v>2.4</v>
      </c>
      <c r="J140" s="3">
        <v>1.8</v>
      </c>
      <c r="K140" s="72"/>
      <c r="L140" s="72"/>
      <c r="M140" s="72"/>
      <c r="N140" s="72"/>
      <c r="O140" s="72"/>
      <c r="P140" s="72"/>
      <c r="Q140" s="3">
        <f t="shared" si="81"/>
        <v>9.9</v>
      </c>
      <c r="R140" s="3">
        <v>7.1999999999999993</v>
      </c>
      <c r="S140" s="4">
        <f t="shared" si="82"/>
        <v>137.50000000000003</v>
      </c>
    </row>
    <row r="141" spans="1:19" thickBot="1" x14ac:dyDescent="0.25">
      <c r="A141" s="70"/>
      <c r="B141" s="49"/>
      <c r="C141" s="214"/>
      <c r="D141" s="64" t="s">
        <v>38</v>
      </c>
      <c r="E141" s="6">
        <v>0.9</v>
      </c>
      <c r="F141" s="6">
        <v>1.3</v>
      </c>
      <c r="G141" s="6">
        <v>1.5</v>
      </c>
      <c r="H141" s="6">
        <v>2</v>
      </c>
      <c r="I141" s="6">
        <v>2.4</v>
      </c>
      <c r="J141" s="6">
        <v>1.8</v>
      </c>
      <c r="K141" s="73"/>
      <c r="L141" s="73"/>
      <c r="M141" s="73"/>
      <c r="N141" s="73"/>
      <c r="O141" s="73"/>
      <c r="P141" s="73"/>
      <c r="Q141" s="6">
        <f t="shared" si="81"/>
        <v>9.9</v>
      </c>
      <c r="R141" s="6">
        <v>7.1999999999999993</v>
      </c>
      <c r="S141" s="7">
        <f t="shared" si="82"/>
        <v>137.50000000000003</v>
      </c>
    </row>
    <row r="142" spans="1:19" ht="13.5" customHeight="1" x14ac:dyDescent="0.2">
      <c r="A142" s="70"/>
      <c r="B142" s="49"/>
      <c r="C142" s="212" t="s">
        <v>97</v>
      </c>
      <c r="D142" s="56" t="s">
        <v>33</v>
      </c>
      <c r="E142" s="1">
        <v>12.5</v>
      </c>
      <c r="F142" s="1">
        <v>16</v>
      </c>
      <c r="G142" s="1">
        <v>15.4</v>
      </c>
      <c r="H142" s="1">
        <v>22.7</v>
      </c>
      <c r="I142" s="1">
        <v>26.8</v>
      </c>
      <c r="J142" s="1">
        <v>16.399999999999999</v>
      </c>
      <c r="K142" s="71"/>
      <c r="L142" s="71"/>
      <c r="M142" s="71"/>
      <c r="N142" s="71"/>
      <c r="O142" s="71"/>
      <c r="P142" s="71"/>
      <c r="Q142" s="1">
        <f t="shared" si="81"/>
        <v>109.79999999999998</v>
      </c>
      <c r="R142" s="1">
        <v>103.19999999999999</v>
      </c>
      <c r="S142" s="2">
        <f t="shared" si="82"/>
        <v>106.3953488372093</v>
      </c>
    </row>
    <row r="143" spans="1:19" ht="13" x14ac:dyDescent="0.2">
      <c r="A143" s="70"/>
      <c r="B143" s="49"/>
      <c r="C143" s="213"/>
      <c r="D143" s="61" t="s">
        <v>34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72"/>
      <c r="L143" s="72"/>
      <c r="M143" s="72"/>
      <c r="N143" s="72"/>
      <c r="O143" s="72"/>
      <c r="P143" s="72"/>
      <c r="Q143" s="3">
        <f t="shared" si="81"/>
        <v>0</v>
      </c>
      <c r="R143" s="3">
        <v>0</v>
      </c>
      <c r="S143" s="4" t="str">
        <f t="shared" si="82"/>
        <v>－</v>
      </c>
    </row>
    <row r="144" spans="1:19" ht="13" x14ac:dyDescent="0.2">
      <c r="A144" s="70"/>
      <c r="B144" s="49"/>
      <c r="C144" s="213"/>
      <c r="D144" s="61" t="s">
        <v>35</v>
      </c>
      <c r="E144" s="3">
        <f>+E142-E143</f>
        <v>12.5</v>
      </c>
      <c r="F144" s="3">
        <f t="shared" ref="F144:P144" si="99">+F142-F143</f>
        <v>16</v>
      </c>
      <c r="G144" s="3">
        <f t="shared" si="99"/>
        <v>15.4</v>
      </c>
      <c r="H144" s="3">
        <f t="shared" si="99"/>
        <v>22.7</v>
      </c>
      <c r="I144" s="3">
        <f t="shared" si="99"/>
        <v>26.8</v>
      </c>
      <c r="J144" s="3">
        <f t="shared" si="99"/>
        <v>16.399999999999999</v>
      </c>
      <c r="K144" s="72">
        <f t="shared" si="99"/>
        <v>0</v>
      </c>
      <c r="L144" s="72">
        <f t="shared" si="99"/>
        <v>0</v>
      </c>
      <c r="M144" s="72">
        <f t="shared" si="99"/>
        <v>0</v>
      </c>
      <c r="N144" s="72">
        <f t="shared" si="99"/>
        <v>0</v>
      </c>
      <c r="O144" s="72">
        <f t="shared" si="99"/>
        <v>0</v>
      </c>
      <c r="P144" s="72">
        <f t="shared" si="99"/>
        <v>0</v>
      </c>
      <c r="Q144" s="3">
        <f t="shared" ref="Q144" si="100">+Q142-Q143</f>
        <v>109.79999999999998</v>
      </c>
      <c r="R144" s="3">
        <v>103.19999999999999</v>
      </c>
      <c r="S144" s="4">
        <f t="shared" si="82"/>
        <v>106.3953488372093</v>
      </c>
    </row>
    <row r="145" spans="1:19" ht="13" x14ac:dyDescent="0.2">
      <c r="A145" s="70"/>
      <c r="B145" s="49"/>
      <c r="C145" s="213"/>
      <c r="D145" s="61" t="s">
        <v>36</v>
      </c>
      <c r="E145" s="3">
        <f>+E142-E146</f>
        <v>12.4</v>
      </c>
      <c r="F145" s="3">
        <f t="shared" ref="F145:P145" si="101">+F142-F146</f>
        <v>15.8</v>
      </c>
      <c r="G145" s="3">
        <f t="shared" si="101"/>
        <v>15.3</v>
      </c>
      <c r="H145" s="3">
        <f t="shared" si="101"/>
        <v>22.4</v>
      </c>
      <c r="I145" s="3">
        <f t="shared" si="101"/>
        <v>26.400000000000002</v>
      </c>
      <c r="J145" s="3">
        <f t="shared" si="101"/>
        <v>16.2</v>
      </c>
      <c r="K145" s="72">
        <f t="shared" si="101"/>
        <v>0</v>
      </c>
      <c r="L145" s="72">
        <f t="shared" si="101"/>
        <v>0</v>
      </c>
      <c r="M145" s="72">
        <f t="shared" si="101"/>
        <v>0</v>
      </c>
      <c r="N145" s="72">
        <f t="shared" si="101"/>
        <v>0</v>
      </c>
      <c r="O145" s="72">
        <f t="shared" si="101"/>
        <v>0</v>
      </c>
      <c r="P145" s="72">
        <f t="shared" si="101"/>
        <v>0</v>
      </c>
      <c r="Q145" s="3">
        <f t="shared" ref="Q145" si="102">+Q142-Q146</f>
        <v>108.49999999999999</v>
      </c>
      <c r="R145" s="3">
        <v>102</v>
      </c>
      <c r="S145" s="4">
        <f t="shared" si="82"/>
        <v>106.37254901960782</v>
      </c>
    </row>
    <row r="146" spans="1:19" ht="13" x14ac:dyDescent="0.2">
      <c r="A146" s="70"/>
      <c r="B146" s="49"/>
      <c r="C146" s="213"/>
      <c r="D146" s="61" t="s">
        <v>37</v>
      </c>
      <c r="E146" s="3">
        <v>0.1</v>
      </c>
      <c r="F146" s="3">
        <v>0.2</v>
      </c>
      <c r="G146" s="3">
        <v>0.1</v>
      </c>
      <c r="H146" s="3">
        <v>0.3</v>
      </c>
      <c r="I146" s="3">
        <v>0.4</v>
      </c>
      <c r="J146" s="3">
        <v>0.2</v>
      </c>
      <c r="K146" s="72"/>
      <c r="L146" s="72"/>
      <c r="M146" s="72"/>
      <c r="N146" s="72"/>
      <c r="O146" s="72"/>
      <c r="P146" s="72"/>
      <c r="Q146" s="3">
        <f t="shared" si="81"/>
        <v>1.3</v>
      </c>
      <c r="R146" s="3">
        <v>1.2</v>
      </c>
      <c r="S146" s="4">
        <f t="shared" si="82"/>
        <v>108.33333333333334</v>
      </c>
    </row>
    <row r="147" spans="1:19" thickBot="1" x14ac:dyDescent="0.25">
      <c r="A147" s="70"/>
      <c r="B147" s="49"/>
      <c r="C147" s="214"/>
      <c r="D147" s="64" t="s">
        <v>38</v>
      </c>
      <c r="E147" s="6">
        <v>0.1</v>
      </c>
      <c r="F147" s="6">
        <v>0.2</v>
      </c>
      <c r="G147" s="6">
        <v>0.1</v>
      </c>
      <c r="H147" s="6">
        <v>0.3</v>
      </c>
      <c r="I147" s="6">
        <v>0.4</v>
      </c>
      <c r="J147" s="6">
        <v>0.2</v>
      </c>
      <c r="K147" s="73"/>
      <c r="L147" s="73"/>
      <c r="M147" s="73"/>
      <c r="N147" s="73"/>
      <c r="O147" s="73"/>
      <c r="P147" s="73"/>
      <c r="Q147" s="6">
        <f t="shared" si="81"/>
        <v>1.3</v>
      </c>
      <c r="R147" s="6">
        <v>1.2</v>
      </c>
      <c r="S147" s="7">
        <f t="shared" si="82"/>
        <v>108.33333333333334</v>
      </c>
    </row>
    <row r="148" spans="1:19" ht="13.5" customHeight="1" x14ac:dyDescent="0.2">
      <c r="A148" s="70"/>
      <c r="B148" s="49"/>
      <c r="C148" s="212" t="s">
        <v>98</v>
      </c>
      <c r="D148" s="56" t="s">
        <v>33</v>
      </c>
      <c r="E148" s="1">
        <v>34.799999999999997</v>
      </c>
      <c r="F148" s="1">
        <v>51.6</v>
      </c>
      <c r="G148" s="1">
        <v>48.9</v>
      </c>
      <c r="H148" s="1">
        <v>82.4</v>
      </c>
      <c r="I148" s="1">
        <v>101.9</v>
      </c>
      <c r="J148" s="1">
        <v>61</v>
      </c>
      <c r="K148" s="71"/>
      <c r="L148" s="71"/>
      <c r="M148" s="71"/>
      <c r="N148" s="71"/>
      <c r="O148" s="71"/>
      <c r="P148" s="71"/>
      <c r="Q148" s="1">
        <f t="shared" si="81"/>
        <v>380.6</v>
      </c>
      <c r="R148" s="1">
        <v>284.2</v>
      </c>
      <c r="S148" s="2">
        <f t="shared" si="82"/>
        <v>133.91977480647432</v>
      </c>
    </row>
    <row r="149" spans="1:19" ht="13" x14ac:dyDescent="0.2">
      <c r="A149" s="70"/>
      <c r="B149" s="49"/>
      <c r="C149" s="213"/>
      <c r="D149" s="61" t="s">
        <v>34</v>
      </c>
      <c r="E149" s="3">
        <v>1.7</v>
      </c>
      <c r="F149" s="3">
        <v>2.6</v>
      </c>
      <c r="G149" s="3">
        <v>2.4</v>
      </c>
      <c r="H149" s="3">
        <v>4.0999999999999996</v>
      </c>
      <c r="I149" s="3">
        <v>5.0999999999999996</v>
      </c>
      <c r="J149" s="3">
        <v>3</v>
      </c>
      <c r="K149" s="72"/>
      <c r="L149" s="72"/>
      <c r="M149" s="72"/>
      <c r="N149" s="72"/>
      <c r="O149" s="72"/>
      <c r="P149" s="72"/>
      <c r="Q149" s="3">
        <f t="shared" si="81"/>
        <v>18.899999999999999</v>
      </c>
      <c r="R149" s="3">
        <v>1.6</v>
      </c>
      <c r="S149" s="4">
        <f t="shared" si="82"/>
        <v>1181.2499999999998</v>
      </c>
    </row>
    <row r="150" spans="1:19" ht="13" x14ac:dyDescent="0.2">
      <c r="A150" s="70"/>
      <c r="B150" s="49"/>
      <c r="C150" s="213"/>
      <c r="D150" s="61" t="s">
        <v>35</v>
      </c>
      <c r="E150" s="3">
        <f>+E148-E149</f>
        <v>33.099999999999994</v>
      </c>
      <c r="F150" s="3">
        <f t="shared" ref="F150:P150" si="103">+F148-F149</f>
        <v>49</v>
      </c>
      <c r="G150" s="3">
        <f t="shared" si="103"/>
        <v>46.5</v>
      </c>
      <c r="H150" s="3">
        <f t="shared" si="103"/>
        <v>78.300000000000011</v>
      </c>
      <c r="I150" s="3">
        <f t="shared" si="103"/>
        <v>96.800000000000011</v>
      </c>
      <c r="J150" s="3">
        <f t="shared" si="103"/>
        <v>58</v>
      </c>
      <c r="K150" s="72">
        <f t="shared" si="103"/>
        <v>0</v>
      </c>
      <c r="L150" s="72">
        <f t="shared" si="103"/>
        <v>0</v>
      </c>
      <c r="M150" s="72">
        <f t="shared" si="103"/>
        <v>0</v>
      </c>
      <c r="N150" s="72">
        <f t="shared" si="103"/>
        <v>0</v>
      </c>
      <c r="O150" s="72">
        <f t="shared" si="103"/>
        <v>0</v>
      </c>
      <c r="P150" s="72">
        <f t="shared" si="103"/>
        <v>0</v>
      </c>
      <c r="Q150" s="3">
        <f t="shared" ref="Q150" si="104">+Q148-Q149</f>
        <v>361.70000000000005</v>
      </c>
      <c r="R150" s="3">
        <v>282.60000000000002</v>
      </c>
      <c r="S150" s="4">
        <f t="shared" si="82"/>
        <v>127.99009200283086</v>
      </c>
    </row>
    <row r="151" spans="1:19" ht="13" x14ac:dyDescent="0.2">
      <c r="A151" s="70"/>
      <c r="B151" s="49"/>
      <c r="C151" s="213"/>
      <c r="D151" s="61" t="s">
        <v>36</v>
      </c>
      <c r="E151" s="3">
        <f>+E148-E152</f>
        <v>34.299999999999997</v>
      </c>
      <c r="F151" s="3">
        <f t="shared" ref="F151:P151" si="105">+F148-F152</f>
        <v>50.800000000000004</v>
      </c>
      <c r="G151" s="3">
        <f t="shared" si="105"/>
        <v>48.199999999999996</v>
      </c>
      <c r="H151" s="3">
        <f t="shared" si="105"/>
        <v>81.300000000000011</v>
      </c>
      <c r="I151" s="3">
        <f t="shared" si="105"/>
        <v>100.4</v>
      </c>
      <c r="J151" s="3">
        <f t="shared" si="105"/>
        <v>59.9</v>
      </c>
      <c r="K151" s="72">
        <f t="shared" si="105"/>
        <v>0</v>
      </c>
      <c r="L151" s="72">
        <f t="shared" si="105"/>
        <v>0</v>
      </c>
      <c r="M151" s="72">
        <f t="shared" si="105"/>
        <v>0</v>
      </c>
      <c r="N151" s="72">
        <f t="shared" si="105"/>
        <v>0</v>
      </c>
      <c r="O151" s="72">
        <f t="shared" si="105"/>
        <v>0</v>
      </c>
      <c r="P151" s="72">
        <f t="shared" si="105"/>
        <v>0</v>
      </c>
      <c r="Q151" s="3">
        <f t="shared" ref="Q151" si="106">+Q148-Q152</f>
        <v>374.90000000000003</v>
      </c>
      <c r="R151" s="3">
        <v>281.39999999999998</v>
      </c>
      <c r="S151" s="4">
        <f t="shared" si="82"/>
        <v>133.22672352523102</v>
      </c>
    </row>
    <row r="152" spans="1:19" ht="13" x14ac:dyDescent="0.2">
      <c r="A152" s="70"/>
      <c r="B152" s="49"/>
      <c r="C152" s="213"/>
      <c r="D152" s="61" t="s">
        <v>37</v>
      </c>
      <c r="E152" s="3">
        <v>0.5</v>
      </c>
      <c r="F152" s="3">
        <v>0.8</v>
      </c>
      <c r="G152" s="3">
        <v>0.7</v>
      </c>
      <c r="H152" s="3">
        <v>1.1000000000000001</v>
      </c>
      <c r="I152" s="3">
        <v>1.5</v>
      </c>
      <c r="J152" s="3">
        <v>1.1000000000000001</v>
      </c>
      <c r="K152" s="72"/>
      <c r="L152" s="72"/>
      <c r="M152" s="72"/>
      <c r="N152" s="72"/>
      <c r="O152" s="72"/>
      <c r="P152" s="72"/>
      <c r="Q152" s="3">
        <f t="shared" si="81"/>
        <v>5.6999999999999993</v>
      </c>
      <c r="R152" s="3">
        <v>2.8</v>
      </c>
      <c r="S152" s="4">
        <f t="shared" si="82"/>
        <v>203.57142857142856</v>
      </c>
    </row>
    <row r="153" spans="1:19" thickBot="1" x14ac:dyDescent="0.25">
      <c r="A153" s="70"/>
      <c r="B153" s="49"/>
      <c r="C153" s="214"/>
      <c r="D153" s="64" t="s">
        <v>38</v>
      </c>
      <c r="E153" s="6">
        <v>0.5</v>
      </c>
      <c r="F153" s="6">
        <v>0.8</v>
      </c>
      <c r="G153" s="6">
        <v>0.7</v>
      </c>
      <c r="H153" s="6">
        <v>1.1000000000000001</v>
      </c>
      <c r="I153" s="6">
        <v>1.5</v>
      </c>
      <c r="J153" s="6">
        <v>1.1000000000000001</v>
      </c>
      <c r="K153" s="73"/>
      <c r="L153" s="73"/>
      <c r="M153" s="73"/>
      <c r="N153" s="73"/>
      <c r="O153" s="73"/>
      <c r="P153" s="73"/>
      <c r="Q153" s="6">
        <f t="shared" si="81"/>
        <v>5.6999999999999993</v>
      </c>
      <c r="R153" s="6">
        <v>2.8</v>
      </c>
      <c r="S153" s="7">
        <f t="shared" si="82"/>
        <v>203.57142857142856</v>
      </c>
    </row>
    <row r="154" spans="1:19" ht="13.5" customHeight="1" x14ac:dyDescent="0.2">
      <c r="A154" s="70"/>
      <c r="B154" s="49"/>
      <c r="C154" s="212" t="s">
        <v>99</v>
      </c>
      <c r="D154" s="56" t="s">
        <v>33</v>
      </c>
      <c r="E154" s="1">
        <v>15.4</v>
      </c>
      <c r="F154" s="1">
        <v>27.1</v>
      </c>
      <c r="G154" s="1">
        <v>26.9</v>
      </c>
      <c r="H154" s="1">
        <v>43</v>
      </c>
      <c r="I154" s="1">
        <v>45</v>
      </c>
      <c r="J154" s="1">
        <v>29.8</v>
      </c>
      <c r="K154" s="71"/>
      <c r="L154" s="71"/>
      <c r="M154" s="71"/>
      <c r="N154" s="71"/>
      <c r="O154" s="71"/>
      <c r="P154" s="71"/>
      <c r="Q154" s="1">
        <f t="shared" si="81"/>
        <v>187.20000000000002</v>
      </c>
      <c r="R154" s="1">
        <v>152.89999999999998</v>
      </c>
      <c r="S154" s="2">
        <f t="shared" si="82"/>
        <v>122.43296272073255</v>
      </c>
    </row>
    <row r="155" spans="1:19" ht="13" x14ac:dyDescent="0.2">
      <c r="A155" s="70"/>
      <c r="B155" s="49"/>
      <c r="C155" s="213"/>
      <c r="D155" s="61" t="s">
        <v>34</v>
      </c>
      <c r="E155" s="3">
        <v>0</v>
      </c>
      <c r="F155" s="3">
        <v>0</v>
      </c>
      <c r="G155" s="3">
        <v>0</v>
      </c>
      <c r="H155" s="3">
        <v>0.6</v>
      </c>
      <c r="I155" s="3">
        <v>0.2</v>
      </c>
      <c r="J155" s="3">
        <v>0.2</v>
      </c>
      <c r="K155" s="72"/>
      <c r="L155" s="72"/>
      <c r="M155" s="72"/>
      <c r="N155" s="72"/>
      <c r="O155" s="72"/>
      <c r="P155" s="72"/>
      <c r="Q155" s="3">
        <f t="shared" si="81"/>
        <v>1</v>
      </c>
      <c r="R155" s="3">
        <v>0.5</v>
      </c>
      <c r="S155" s="4">
        <f t="shared" si="82"/>
        <v>200</v>
      </c>
    </row>
    <row r="156" spans="1:19" ht="13" x14ac:dyDescent="0.2">
      <c r="A156" s="70"/>
      <c r="B156" s="49"/>
      <c r="C156" s="213"/>
      <c r="D156" s="61" t="s">
        <v>35</v>
      </c>
      <c r="E156" s="3">
        <f>+E154-E155</f>
        <v>15.4</v>
      </c>
      <c r="F156" s="3">
        <f t="shared" ref="F156:P156" si="107">+F154-F155</f>
        <v>27.1</v>
      </c>
      <c r="G156" s="3">
        <f t="shared" si="107"/>
        <v>26.9</v>
      </c>
      <c r="H156" s="3">
        <f t="shared" si="107"/>
        <v>42.4</v>
      </c>
      <c r="I156" s="3">
        <f t="shared" si="107"/>
        <v>44.8</v>
      </c>
      <c r="J156" s="3">
        <f t="shared" si="107"/>
        <v>29.6</v>
      </c>
      <c r="K156" s="72">
        <f t="shared" si="107"/>
        <v>0</v>
      </c>
      <c r="L156" s="72">
        <f t="shared" si="107"/>
        <v>0</v>
      </c>
      <c r="M156" s="72">
        <f t="shared" si="107"/>
        <v>0</v>
      </c>
      <c r="N156" s="72">
        <f t="shared" si="107"/>
        <v>0</v>
      </c>
      <c r="O156" s="72">
        <f t="shared" si="107"/>
        <v>0</v>
      </c>
      <c r="P156" s="72">
        <f t="shared" si="107"/>
        <v>0</v>
      </c>
      <c r="Q156" s="3">
        <f t="shared" ref="Q156" si="108">+Q154-Q155</f>
        <v>186.20000000000002</v>
      </c>
      <c r="R156" s="3">
        <v>152.4</v>
      </c>
      <c r="S156" s="4">
        <f t="shared" si="82"/>
        <v>122.17847769028872</v>
      </c>
    </row>
    <row r="157" spans="1:19" ht="13" x14ac:dyDescent="0.2">
      <c r="A157" s="70"/>
      <c r="B157" s="49"/>
      <c r="C157" s="213"/>
      <c r="D157" s="61" t="s">
        <v>36</v>
      </c>
      <c r="E157" s="3">
        <f>+E154-E158</f>
        <v>15.4</v>
      </c>
      <c r="F157" s="3">
        <f t="shared" ref="F157:P157" si="109">+F154-F158</f>
        <v>27.1</v>
      </c>
      <c r="G157" s="3">
        <f t="shared" si="109"/>
        <v>26.9</v>
      </c>
      <c r="H157" s="3">
        <f t="shared" si="109"/>
        <v>43</v>
      </c>
      <c r="I157" s="3">
        <f t="shared" si="109"/>
        <v>44.9</v>
      </c>
      <c r="J157" s="3">
        <f t="shared" si="109"/>
        <v>29.8</v>
      </c>
      <c r="K157" s="72">
        <f t="shared" si="109"/>
        <v>0</v>
      </c>
      <c r="L157" s="72">
        <f t="shared" si="109"/>
        <v>0</v>
      </c>
      <c r="M157" s="72">
        <f t="shared" si="109"/>
        <v>0</v>
      </c>
      <c r="N157" s="72">
        <f t="shared" si="109"/>
        <v>0</v>
      </c>
      <c r="O157" s="72">
        <f t="shared" si="109"/>
        <v>0</v>
      </c>
      <c r="P157" s="72">
        <f t="shared" si="109"/>
        <v>0</v>
      </c>
      <c r="Q157" s="3">
        <f t="shared" ref="Q157" si="110">+Q154-Q158</f>
        <v>187.10000000000002</v>
      </c>
      <c r="R157" s="3">
        <v>152.80000000000001</v>
      </c>
      <c r="S157" s="4">
        <f t="shared" si="82"/>
        <v>122.4476439790576</v>
      </c>
    </row>
    <row r="158" spans="1:19" ht="13" x14ac:dyDescent="0.2">
      <c r="A158" s="70"/>
      <c r="B158" s="49"/>
      <c r="C158" s="213"/>
      <c r="D158" s="61" t="s">
        <v>37</v>
      </c>
      <c r="E158" s="3">
        <v>0</v>
      </c>
      <c r="F158" s="3">
        <v>0</v>
      </c>
      <c r="G158" s="3">
        <v>0</v>
      </c>
      <c r="H158" s="3">
        <v>0</v>
      </c>
      <c r="I158" s="3">
        <v>0.1</v>
      </c>
      <c r="J158" s="3">
        <v>0</v>
      </c>
      <c r="K158" s="72"/>
      <c r="L158" s="72"/>
      <c r="M158" s="72"/>
      <c r="N158" s="72"/>
      <c r="O158" s="72"/>
      <c r="P158" s="72"/>
      <c r="Q158" s="3">
        <f t="shared" si="81"/>
        <v>0.1</v>
      </c>
      <c r="R158" s="3">
        <v>0.1</v>
      </c>
      <c r="S158" s="4">
        <f t="shared" si="82"/>
        <v>100</v>
      </c>
    </row>
    <row r="159" spans="1:19" thickBot="1" x14ac:dyDescent="0.25">
      <c r="A159" s="70"/>
      <c r="B159" s="49"/>
      <c r="C159" s="214"/>
      <c r="D159" s="64" t="s">
        <v>38</v>
      </c>
      <c r="E159" s="6">
        <v>0</v>
      </c>
      <c r="F159" s="6">
        <v>0</v>
      </c>
      <c r="G159" s="6">
        <v>0</v>
      </c>
      <c r="H159" s="6">
        <v>0</v>
      </c>
      <c r="I159" s="6">
        <v>0.1</v>
      </c>
      <c r="J159" s="6">
        <v>0</v>
      </c>
      <c r="K159" s="73"/>
      <c r="L159" s="73"/>
      <c r="M159" s="73"/>
      <c r="N159" s="73"/>
      <c r="O159" s="73"/>
      <c r="P159" s="73"/>
      <c r="Q159" s="6">
        <f t="shared" si="81"/>
        <v>0.1</v>
      </c>
      <c r="R159" s="6">
        <v>0.1</v>
      </c>
      <c r="S159" s="7">
        <f t="shared" si="82"/>
        <v>100</v>
      </c>
    </row>
    <row r="160" spans="1:19" ht="13.5" customHeight="1" x14ac:dyDescent="0.2">
      <c r="A160" s="70"/>
      <c r="B160" s="49"/>
      <c r="C160" s="212" t="s">
        <v>100</v>
      </c>
      <c r="D160" s="56" t="s">
        <v>33</v>
      </c>
      <c r="E160" s="1">
        <v>13</v>
      </c>
      <c r="F160" s="1">
        <v>18</v>
      </c>
      <c r="G160" s="1">
        <v>19</v>
      </c>
      <c r="H160" s="1">
        <v>86</v>
      </c>
      <c r="I160" s="1">
        <v>256</v>
      </c>
      <c r="J160" s="1">
        <v>19</v>
      </c>
      <c r="K160" s="71"/>
      <c r="L160" s="71"/>
      <c r="M160" s="71"/>
      <c r="N160" s="71"/>
      <c r="O160" s="71"/>
      <c r="P160" s="71"/>
      <c r="Q160" s="1">
        <f t="shared" si="81"/>
        <v>411</v>
      </c>
      <c r="R160" s="1">
        <v>223.00000000000003</v>
      </c>
      <c r="S160" s="2">
        <f t="shared" si="82"/>
        <v>184.30493273542598</v>
      </c>
    </row>
    <row r="161" spans="1:19" ht="13" x14ac:dyDescent="0.2">
      <c r="A161" s="70"/>
      <c r="B161" s="49"/>
      <c r="C161" s="213"/>
      <c r="D161" s="61" t="s">
        <v>34</v>
      </c>
      <c r="E161" s="3">
        <v>1.1000000000000001</v>
      </c>
      <c r="F161" s="3">
        <v>1.5</v>
      </c>
      <c r="G161" s="3">
        <v>1.6</v>
      </c>
      <c r="H161" s="3">
        <v>33</v>
      </c>
      <c r="I161" s="3">
        <v>105</v>
      </c>
      <c r="J161" s="3">
        <v>1.5</v>
      </c>
      <c r="K161" s="72"/>
      <c r="L161" s="72"/>
      <c r="M161" s="72"/>
      <c r="N161" s="72"/>
      <c r="O161" s="72"/>
      <c r="P161" s="72"/>
      <c r="Q161" s="3">
        <f t="shared" si="81"/>
        <v>143.69999999999999</v>
      </c>
      <c r="R161" s="3">
        <v>17.900000000000002</v>
      </c>
      <c r="S161" s="4">
        <f t="shared" si="82"/>
        <v>802.79329608938531</v>
      </c>
    </row>
    <row r="162" spans="1:19" ht="13" x14ac:dyDescent="0.2">
      <c r="A162" s="70"/>
      <c r="B162" s="49"/>
      <c r="C162" s="213"/>
      <c r="D162" s="61" t="s">
        <v>35</v>
      </c>
      <c r="E162" s="3">
        <f>+E160-E161</f>
        <v>11.9</v>
      </c>
      <c r="F162" s="3">
        <f t="shared" ref="F162:P162" si="111">+F160-F161</f>
        <v>16.5</v>
      </c>
      <c r="G162" s="3">
        <f t="shared" si="111"/>
        <v>17.399999999999999</v>
      </c>
      <c r="H162" s="3">
        <f t="shared" si="111"/>
        <v>53</v>
      </c>
      <c r="I162" s="3">
        <f t="shared" si="111"/>
        <v>151</v>
      </c>
      <c r="J162" s="3">
        <f t="shared" si="111"/>
        <v>17.5</v>
      </c>
      <c r="K162" s="72">
        <f t="shared" si="111"/>
        <v>0</v>
      </c>
      <c r="L162" s="72">
        <f t="shared" si="111"/>
        <v>0</v>
      </c>
      <c r="M162" s="72">
        <f t="shared" si="111"/>
        <v>0</v>
      </c>
      <c r="N162" s="72">
        <f t="shared" si="111"/>
        <v>0</v>
      </c>
      <c r="O162" s="72">
        <f t="shared" si="111"/>
        <v>0</v>
      </c>
      <c r="P162" s="72">
        <f t="shared" si="111"/>
        <v>0</v>
      </c>
      <c r="Q162" s="3">
        <f t="shared" ref="Q162" si="112">+Q160-Q161</f>
        <v>267.3</v>
      </c>
      <c r="R162" s="3">
        <v>205.1</v>
      </c>
      <c r="S162" s="4">
        <f t="shared" si="82"/>
        <v>130.32666991711361</v>
      </c>
    </row>
    <row r="163" spans="1:19" ht="13" x14ac:dyDescent="0.2">
      <c r="A163" s="70"/>
      <c r="B163" s="49"/>
      <c r="C163" s="213"/>
      <c r="D163" s="61" t="s">
        <v>36</v>
      </c>
      <c r="E163" s="3">
        <f>+E160-E164</f>
        <v>12.7</v>
      </c>
      <c r="F163" s="3">
        <f t="shared" ref="F163:P163" si="113">+F160-F164</f>
        <v>17.7</v>
      </c>
      <c r="G163" s="3">
        <f t="shared" si="113"/>
        <v>18.5</v>
      </c>
      <c r="H163" s="3">
        <f t="shared" si="113"/>
        <v>85.4</v>
      </c>
      <c r="I163" s="3">
        <f t="shared" si="113"/>
        <v>255.4</v>
      </c>
      <c r="J163" s="3">
        <f t="shared" si="113"/>
        <v>18.5</v>
      </c>
      <c r="K163" s="72">
        <f t="shared" si="113"/>
        <v>0</v>
      </c>
      <c r="L163" s="72">
        <f t="shared" si="113"/>
        <v>0</v>
      </c>
      <c r="M163" s="72">
        <f t="shared" si="113"/>
        <v>0</v>
      </c>
      <c r="N163" s="72">
        <f t="shared" si="113"/>
        <v>0</v>
      </c>
      <c r="O163" s="72">
        <f t="shared" si="113"/>
        <v>0</v>
      </c>
      <c r="P163" s="72">
        <f t="shared" si="113"/>
        <v>0</v>
      </c>
      <c r="Q163" s="3">
        <f t="shared" ref="Q163" si="114">+Q160-Q164</f>
        <v>408.2</v>
      </c>
      <c r="R163" s="3">
        <v>221.2</v>
      </c>
      <c r="S163" s="4">
        <f t="shared" si="82"/>
        <v>184.53887884267633</v>
      </c>
    </row>
    <row r="164" spans="1:19" ht="13" x14ac:dyDescent="0.2">
      <c r="A164" s="70"/>
      <c r="B164" s="49"/>
      <c r="C164" s="213"/>
      <c r="D164" s="61" t="s">
        <v>37</v>
      </c>
      <c r="E164" s="3">
        <v>0.3</v>
      </c>
      <c r="F164" s="3">
        <v>0.3</v>
      </c>
      <c r="G164" s="3">
        <v>0.5</v>
      </c>
      <c r="H164" s="3">
        <v>0.6</v>
      </c>
      <c r="I164" s="3">
        <v>0.6</v>
      </c>
      <c r="J164" s="3">
        <v>0.5</v>
      </c>
      <c r="K164" s="72"/>
      <c r="L164" s="72"/>
      <c r="M164" s="72"/>
      <c r="N164" s="72"/>
      <c r="O164" s="72"/>
      <c r="P164" s="72"/>
      <c r="Q164" s="3">
        <f t="shared" si="81"/>
        <v>2.8000000000000003</v>
      </c>
      <c r="R164" s="3">
        <v>1.8</v>
      </c>
      <c r="S164" s="4">
        <f t="shared" si="82"/>
        <v>155.55555555555557</v>
      </c>
    </row>
    <row r="165" spans="1:19" thickBot="1" x14ac:dyDescent="0.25">
      <c r="A165" s="70"/>
      <c r="B165" s="49"/>
      <c r="C165" s="214"/>
      <c r="D165" s="64" t="s">
        <v>38</v>
      </c>
      <c r="E165" s="6">
        <v>0.3</v>
      </c>
      <c r="F165" s="6">
        <v>0.3</v>
      </c>
      <c r="G165" s="6">
        <v>0.5</v>
      </c>
      <c r="H165" s="6">
        <v>0.6</v>
      </c>
      <c r="I165" s="6">
        <v>0.6</v>
      </c>
      <c r="J165" s="6">
        <v>0.5</v>
      </c>
      <c r="K165" s="73"/>
      <c r="L165" s="73"/>
      <c r="M165" s="73"/>
      <c r="N165" s="73"/>
      <c r="O165" s="73"/>
      <c r="P165" s="73"/>
      <c r="Q165" s="6">
        <f t="shared" si="81"/>
        <v>2.8000000000000003</v>
      </c>
      <c r="R165" s="6">
        <v>1.8</v>
      </c>
      <c r="S165" s="7">
        <f t="shared" si="82"/>
        <v>155.55555555555557</v>
      </c>
    </row>
    <row r="166" spans="1:19" ht="13.5" customHeight="1" x14ac:dyDescent="0.2">
      <c r="A166" s="70"/>
      <c r="B166" s="49"/>
      <c r="C166" s="212" t="s">
        <v>101</v>
      </c>
      <c r="D166" s="56" t="s">
        <v>33</v>
      </c>
      <c r="E166" s="1">
        <v>5.5</v>
      </c>
      <c r="F166" s="1">
        <v>10</v>
      </c>
      <c r="G166" s="1">
        <v>8.8000000000000007</v>
      </c>
      <c r="H166" s="1">
        <v>24.6</v>
      </c>
      <c r="I166" s="1">
        <v>81.099999999999994</v>
      </c>
      <c r="J166" s="1">
        <v>10.9</v>
      </c>
      <c r="K166" s="71"/>
      <c r="L166" s="71"/>
      <c r="M166" s="71"/>
      <c r="N166" s="71"/>
      <c r="O166" s="71"/>
      <c r="P166" s="71"/>
      <c r="Q166" s="1">
        <f t="shared" si="81"/>
        <v>140.9</v>
      </c>
      <c r="R166" s="1">
        <v>56.099999999999994</v>
      </c>
      <c r="S166" s="2">
        <f t="shared" si="82"/>
        <v>251.15864527629239</v>
      </c>
    </row>
    <row r="167" spans="1:19" ht="13" x14ac:dyDescent="0.2">
      <c r="A167" s="70"/>
      <c r="B167" s="49"/>
      <c r="C167" s="213"/>
      <c r="D167" s="61" t="s">
        <v>34</v>
      </c>
      <c r="E167" s="3">
        <v>0.8</v>
      </c>
      <c r="F167" s="3">
        <v>1.5</v>
      </c>
      <c r="G167" s="3">
        <v>1.3</v>
      </c>
      <c r="H167" s="3">
        <v>3.7</v>
      </c>
      <c r="I167" s="3">
        <v>12.2</v>
      </c>
      <c r="J167" s="3">
        <v>1.6</v>
      </c>
      <c r="K167" s="72"/>
      <c r="L167" s="72"/>
      <c r="M167" s="72"/>
      <c r="N167" s="72"/>
      <c r="O167" s="72"/>
      <c r="P167" s="72"/>
      <c r="Q167" s="3">
        <f t="shared" si="81"/>
        <v>21.1</v>
      </c>
      <c r="R167" s="3">
        <v>8.4</v>
      </c>
      <c r="S167" s="4">
        <f t="shared" si="82"/>
        <v>251.19047619047618</v>
      </c>
    </row>
    <row r="168" spans="1:19" ht="13" x14ac:dyDescent="0.2">
      <c r="A168" s="70"/>
      <c r="B168" s="49"/>
      <c r="C168" s="213"/>
      <c r="D168" s="61" t="s">
        <v>35</v>
      </c>
      <c r="E168" s="3">
        <f>+E166-E167</f>
        <v>4.7</v>
      </c>
      <c r="F168" s="3">
        <f t="shared" ref="F168:P168" si="115">+F166-F167</f>
        <v>8.5</v>
      </c>
      <c r="G168" s="3">
        <f t="shared" si="115"/>
        <v>7.5000000000000009</v>
      </c>
      <c r="H168" s="3">
        <f t="shared" si="115"/>
        <v>20.900000000000002</v>
      </c>
      <c r="I168" s="3">
        <f t="shared" si="115"/>
        <v>68.899999999999991</v>
      </c>
      <c r="J168" s="3">
        <f t="shared" si="115"/>
        <v>9.3000000000000007</v>
      </c>
      <c r="K168" s="72">
        <f t="shared" si="115"/>
        <v>0</v>
      </c>
      <c r="L168" s="72">
        <f t="shared" si="115"/>
        <v>0</v>
      </c>
      <c r="M168" s="72">
        <f t="shared" si="115"/>
        <v>0</v>
      </c>
      <c r="N168" s="72">
        <f t="shared" si="115"/>
        <v>0</v>
      </c>
      <c r="O168" s="72">
        <f t="shared" si="115"/>
        <v>0</v>
      </c>
      <c r="P168" s="72">
        <f t="shared" si="115"/>
        <v>0</v>
      </c>
      <c r="Q168" s="3">
        <f t="shared" ref="Q168" si="116">+Q166-Q167</f>
        <v>119.80000000000001</v>
      </c>
      <c r="R168" s="3">
        <v>47.7</v>
      </c>
      <c r="S168" s="4">
        <f t="shared" si="82"/>
        <v>251.15303983228512</v>
      </c>
    </row>
    <row r="169" spans="1:19" ht="13" x14ac:dyDescent="0.2">
      <c r="A169" s="70"/>
      <c r="B169" s="49"/>
      <c r="C169" s="213"/>
      <c r="D169" s="61" t="s">
        <v>36</v>
      </c>
      <c r="E169" s="3">
        <f>+E166-E170</f>
        <v>4.5</v>
      </c>
      <c r="F169" s="3">
        <f t="shared" ref="F169:P169" si="117">+F166-F170</f>
        <v>8.9</v>
      </c>
      <c r="G169" s="3">
        <f t="shared" si="117"/>
        <v>7.4</v>
      </c>
      <c r="H169" s="3">
        <f t="shared" si="117"/>
        <v>21.6</v>
      </c>
      <c r="I169" s="3">
        <f t="shared" si="117"/>
        <v>78</v>
      </c>
      <c r="J169" s="3">
        <f t="shared" si="117"/>
        <v>8.9</v>
      </c>
      <c r="K169" s="72">
        <f t="shared" si="117"/>
        <v>0</v>
      </c>
      <c r="L169" s="72">
        <f t="shared" si="117"/>
        <v>0</v>
      </c>
      <c r="M169" s="72">
        <f t="shared" si="117"/>
        <v>0</v>
      </c>
      <c r="N169" s="72">
        <f t="shared" si="117"/>
        <v>0</v>
      </c>
      <c r="O169" s="72">
        <f t="shared" si="117"/>
        <v>0</v>
      </c>
      <c r="P169" s="72">
        <f t="shared" si="117"/>
        <v>0</v>
      </c>
      <c r="Q169" s="3">
        <f t="shared" ref="Q169" si="118">+Q166-Q170</f>
        <v>129.30000000000001</v>
      </c>
      <c r="R169" s="3">
        <v>48.2</v>
      </c>
      <c r="S169" s="4">
        <f t="shared" si="82"/>
        <v>268.25726141078843</v>
      </c>
    </row>
    <row r="170" spans="1:19" ht="13" x14ac:dyDescent="0.2">
      <c r="A170" s="70"/>
      <c r="B170" s="49"/>
      <c r="C170" s="213"/>
      <c r="D170" s="61" t="s">
        <v>37</v>
      </c>
      <c r="E170" s="3">
        <v>1</v>
      </c>
      <c r="F170" s="3">
        <v>1.1000000000000001</v>
      </c>
      <c r="G170" s="3">
        <v>1.4</v>
      </c>
      <c r="H170" s="3">
        <v>3</v>
      </c>
      <c r="I170" s="3">
        <v>3.1</v>
      </c>
      <c r="J170" s="3">
        <v>2</v>
      </c>
      <c r="K170" s="72"/>
      <c r="L170" s="72"/>
      <c r="M170" s="72"/>
      <c r="N170" s="72"/>
      <c r="O170" s="72"/>
      <c r="P170" s="72"/>
      <c r="Q170" s="3">
        <f t="shared" si="81"/>
        <v>11.6</v>
      </c>
      <c r="R170" s="3">
        <v>7.8999999999999995</v>
      </c>
      <c r="S170" s="4">
        <f t="shared" si="82"/>
        <v>146.8354430379747</v>
      </c>
    </row>
    <row r="171" spans="1:19" thickBot="1" x14ac:dyDescent="0.25">
      <c r="A171" s="70"/>
      <c r="B171" s="77"/>
      <c r="C171" s="214"/>
      <c r="D171" s="64" t="s">
        <v>38</v>
      </c>
      <c r="E171" s="6">
        <v>1</v>
      </c>
      <c r="F171" s="6">
        <v>1.1000000000000001</v>
      </c>
      <c r="G171" s="6">
        <v>1.4</v>
      </c>
      <c r="H171" s="6">
        <v>3</v>
      </c>
      <c r="I171" s="6">
        <v>3.1</v>
      </c>
      <c r="J171" s="6">
        <v>2</v>
      </c>
      <c r="K171" s="73"/>
      <c r="L171" s="73"/>
      <c r="M171" s="73"/>
      <c r="N171" s="73"/>
      <c r="O171" s="73"/>
      <c r="P171" s="73"/>
      <c r="Q171" s="6">
        <f t="shared" si="81"/>
        <v>11.6</v>
      </c>
      <c r="R171" s="6">
        <v>7.8999999999999995</v>
      </c>
      <c r="S171" s="7">
        <f t="shared" si="82"/>
        <v>146.8354430379747</v>
      </c>
    </row>
    <row r="172" spans="1:19" ht="18.75" customHeight="1" x14ac:dyDescent="0.3">
      <c r="A172" s="45" t="str">
        <f>A1</f>
        <v>１　令和４年度（２０２２年度）上期　市町村別・月別観光入込客数</v>
      </c>
      <c r="K172" s="76"/>
      <c r="L172" s="76"/>
      <c r="M172" s="76"/>
      <c r="N172" s="76"/>
      <c r="O172" s="76"/>
      <c r="P172" s="76"/>
      <c r="Q172" s="178"/>
    </row>
    <row r="173" spans="1:19" ht="13.5" customHeight="1" thickBot="1" x14ac:dyDescent="0.25">
      <c r="K173" s="76"/>
      <c r="L173" s="76"/>
      <c r="M173" s="76"/>
      <c r="N173" s="76"/>
      <c r="O173" s="76"/>
      <c r="P173" s="76"/>
      <c r="Q173" s="178"/>
      <c r="S173" s="50" t="s">
        <v>232</v>
      </c>
    </row>
    <row r="174" spans="1:19" thickBot="1" x14ac:dyDescent="0.25">
      <c r="A174" s="51" t="s">
        <v>20</v>
      </c>
      <c r="B174" s="51" t="s">
        <v>266</v>
      </c>
      <c r="C174" s="51" t="s">
        <v>21</v>
      </c>
      <c r="D174" s="52" t="s">
        <v>22</v>
      </c>
      <c r="E174" s="53" t="s">
        <v>23</v>
      </c>
      <c r="F174" s="53" t="s">
        <v>24</v>
      </c>
      <c r="G174" s="53" t="s">
        <v>25</v>
      </c>
      <c r="H174" s="53" t="s">
        <v>26</v>
      </c>
      <c r="I174" s="53" t="s">
        <v>27</v>
      </c>
      <c r="J174" s="53" t="s">
        <v>28</v>
      </c>
      <c r="K174" s="74" t="s">
        <v>29</v>
      </c>
      <c r="L174" s="74" t="s">
        <v>30</v>
      </c>
      <c r="M174" s="74" t="s">
        <v>31</v>
      </c>
      <c r="N174" s="74" t="s">
        <v>11</v>
      </c>
      <c r="O174" s="74" t="s">
        <v>12</v>
      </c>
      <c r="P174" s="74" t="s">
        <v>13</v>
      </c>
      <c r="Q174" s="179" t="s">
        <v>267</v>
      </c>
      <c r="R174" s="54" t="str">
        <f>$R$3</f>
        <v>R3年度上期</v>
      </c>
      <c r="S174" s="55" t="s">
        <v>32</v>
      </c>
    </row>
    <row r="175" spans="1:19" ht="13" x14ac:dyDescent="0.2">
      <c r="A175" s="70"/>
      <c r="B175" s="215" t="s">
        <v>244</v>
      </c>
      <c r="C175" s="216"/>
      <c r="D175" s="56" t="s">
        <v>33</v>
      </c>
      <c r="E175" s="1">
        <f t="shared" ref="E175:Q180" si="119">+E181+E187+E193+E199+E205+E211+E217+E223</f>
        <v>1488.8</v>
      </c>
      <c r="F175" s="1">
        <f t="shared" si="119"/>
        <v>2030.8999999999996</v>
      </c>
      <c r="G175" s="1">
        <f t="shared" si="119"/>
        <v>1954.1999999999998</v>
      </c>
      <c r="H175" s="1">
        <f t="shared" si="119"/>
        <v>2711.2</v>
      </c>
      <c r="I175" s="1">
        <f t="shared" si="119"/>
        <v>2926.2999999999997</v>
      </c>
      <c r="J175" s="1">
        <f t="shared" si="119"/>
        <v>2537.4999999999995</v>
      </c>
      <c r="K175" s="71">
        <f t="shared" si="119"/>
        <v>0</v>
      </c>
      <c r="L175" s="71">
        <f t="shared" si="119"/>
        <v>0</v>
      </c>
      <c r="M175" s="71">
        <f t="shared" si="119"/>
        <v>0</v>
      </c>
      <c r="N175" s="71">
        <f t="shared" si="119"/>
        <v>0</v>
      </c>
      <c r="O175" s="71">
        <f t="shared" si="119"/>
        <v>0</v>
      </c>
      <c r="P175" s="71">
        <f t="shared" si="119"/>
        <v>0</v>
      </c>
      <c r="Q175" s="1">
        <f t="shared" si="119"/>
        <v>13648.900000000001</v>
      </c>
      <c r="R175" s="1">
        <f t="shared" ref="R175" si="120">+R181+R187+R193+R199+R205+R211+R217+R223</f>
        <v>8583.6999999999989</v>
      </c>
      <c r="S175" s="2">
        <f t="shared" ref="S175:S228" si="121">IF(Q175=0,"－",Q175/R175*100)</f>
        <v>159.0095180400061</v>
      </c>
    </row>
    <row r="176" spans="1:19" ht="13" x14ac:dyDescent="0.2">
      <c r="A176" s="70"/>
      <c r="B176" s="217"/>
      <c r="C176" s="218"/>
      <c r="D176" s="61" t="s">
        <v>34</v>
      </c>
      <c r="E176" s="3">
        <f t="shared" si="119"/>
        <v>201.1</v>
      </c>
      <c r="F176" s="3">
        <f t="shared" si="119"/>
        <v>242.29999999999998</v>
      </c>
      <c r="G176" s="3">
        <f t="shared" si="119"/>
        <v>288.39999999999998</v>
      </c>
      <c r="H176" s="3">
        <f t="shared" si="119"/>
        <v>393.29999999999995</v>
      </c>
      <c r="I176" s="3">
        <f t="shared" si="119"/>
        <v>398.8</v>
      </c>
      <c r="J176" s="3">
        <f t="shared" si="119"/>
        <v>300.70000000000005</v>
      </c>
      <c r="K176" s="72">
        <f t="shared" si="119"/>
        <v>0</v>
      </c>
      <c r="L176" s="72">
        <f t="shared" si="119"/>
        <v>0</v>
      </c>
      <c r="M176" s="72">
        <f t="shared" si="119"/>
        <v>0</v>
      </c>
      <c r="N176" s="72">
        <f t="shared" si="119"/>
        <v>0</v>
      </c>
      <c r="O176" s="72">
        <f t="shared" si="119"/>
        <v>0</v>
      </c>
      <c r="P176" s="72">
        <f t="shared" si="119"/>
        <v>0</v>
      </c>
      <c r="Q176" s="3">
        <f t="shared" si="119"/>
        <v>1824.6</v>
      </c>
      <c r="R176" s="3">
        <f t="shared" ref="R176" si="122">+R182+R188+R194+R200+R206+R212+R218+R224</f>
        <v>1197.8000000000002</v>
      </c>
      <c r="S176" s="4">
        <f t="shared" si="121"/>
        <v>152.32927032893636</v>
      </c>
    </row>
    <row r="177" spans="1:19" ht="13" x14ac:dyDescent="0.2">
      <c r="A177" s="70" t="s">
        <v>268</v>
      </c>
      <c r="B177" s="217"/>
      <c r="C177" s="218"/>
      <c r="D177" s="61" t="s">
        <v>35</v>
      </c>
      <c r="E177" s="3">
        <f t="shared" si="119"/>
        <v>1287.7</v>
      </c>
      <c r="F177" s="3">
        <f t="shared" si="119"/>
        <v>1788.6</v>
      </c>
      <c r="G177" s="3">
        <f t="shared" si="119"/>
        <v>1665.8</v>
      </c>
      <c r="H177" s="3">
        <f t="shared" si="119"/>
        <v>2317.9</v>
      </c>
      <c r="I177" s="3">
        <f t="shared" si="119"/>
        <v>2527.5</v>
      </c>
      <c r="J177" s="3">
        <f t="shared" si="119"/>
        <v>2236.7999999999997</v>
      </c>
      <c r="K177" s="72">
        <f t="shared" si="119"/>
        <v>0</v>
      </c>
      <c r="L177" s="72">
        <f t="shared" si="119"/>
        <v>0</v>
      </c>
      <c r="M177" s="72">
        <f t="shared" si="119"/>
        <v>0</v>
      </c>
      <c r="N177" s="72">
        <f t="shared" si="119"/>
        <v>0</v>
      </c>
      <c r="O177" s="72">
        <f t="shared" si="119"/>
        <v>0</v>
      </c>
      <c r="P177" s="72">
        <f t="shared" si="119"/>
        <v>0</v>
      </c>
      <c r="Q177" s="3">
        <f t="shared" si="119"/>
        <v>11824.3</v>
      </c>
      <c r="R177" s="3">
        <f t="shared" ref="R177" si="123">+R183+R189+R195+R201+R207+R213+R219+R225</f>
        <v>7385.9</v>
      </c>
      <c r="S177" s="4">
        <f t="shared" si="121"/>
        <v>160.09287967613969</v>
      </c>
    </row>
    <row r="178" spans="1:19" ht="13" x14ac:dyDescent="0.2">
      <c r="A178" s="70"/>
      <c r="B178" s="217"/>
      <c r="C178" s="218"/>
      <c r="D178" s="61" t="s">
        <v>36</v>
      </c>
      <c r="E178" s="3">
        <f t="shared" si="119"/>
        <v>1135.7</v>
      </c>
      <c r="F178" s="3">
        <f t="shared" si="119"/>
        <v>1600.5</v>
      </c>
      <c r="G178" s="3">
        <f t="shared" si="119"/>
        <v>1464.7</v>
      </c>
      <c r="H178" s="3">
        <f t="shared" si="119"/>
        <v>2075</v>
      </c>
      <c r="I178" s="3">
        <f t="shared" si="119"/>
        <v>2344.3000000000002</v>
      </c>
      <c r="J178" s="3">
        <f t="shared" si="119"/>
        <v>1972.8000000000004</v>
      </c>
      <c r="K178" s="72">
        <f t="shared" si="119"/>
        <v>0</v>
      </c>
      <c r="L178" s="72">
        <f t="shared" si="119"/>
        <v>0</v>
      </c>
      <c r="M178" s="72">
        <f t="shared" si="119"/>
        <v>0</v>
      </c>
      <c r="N178" s="72">
        <f t="shared" si="119"/>
        <v>0</v>
      </c>
      <c r="O178" s="72">
        <f t="shared" si="119"/>
        <v>0</v>
      </c>
      <c r="P178" s="72">
        <f t="shared" si="119"/>
        <v>0</v>
      </c>
      <c r="Q178" s="3">
        <f t="shared" si="119"/>
        <v>10593</v>
      </c>
      <c r="R178" s="3">
        <f t="shared" ref="R178" si="124">+R184+R190+R196+R202+R208+R214+R220+R226</f>
        <v>6895.9999999999991</v>
      </c>
      <c r="S178" s="4">
        <f t="shared" si="121"/>
        <v>153.61078886310906</v>
      </c>
    </row>
    <row r="179" spans="1:19" ht="13" x14ac:dyDescent="0.2">
      <c r="A179" s="70"/>
      <c r="B179" s="217"/>
      <c r="C179" s="218"/>
      <c r="D179" s="61" t="s">
        <v>37</v>
      </c>
      <c r="E179" s="3">
        <f t="shared" si="119"/>
        <v>353.1</v>
      </c>
      <c r="F179" s="3">
        <f t="shared" si="119"/>
        <v>430.4</v>
      </c>
      <c r="G179" s="3">
        <f t="shared" si="119"/>
        <v>489.5</v>
      </c>
      <c r="H179" s="3">
        <f t="shared" si="119"/>
        <v>636.19999999999993</v>
      </c>
      <c r="I179" s="3">
        <f t="shared" si="119"/>
        <v>581.99999999999989</v>
      </c>
      <c r="J179" s="3">
        <f t="shared" si="119"/>
        <v>564.69999999999993</v>
      </c>
      <c r="K179" s="72">
        <f t="shared" si="119"/>
        <v>0</v>
      </c>
      <c r="L179" s="72">
        <f t="shared" si="119"/>
        <v>0</v>
      </c>
      <c r="M179" s="72">
        <f t="shared" si="119"/>
        <v>0</v>
      </c>
      <c r="N179" s="72">
        <f t="shared" si="119"/>
        <v>0</v>
      </c>
      <c r="O179" s="72">
        <f t="shared" si="119"/>
        <v>0</v>
      </c>
      <c r="P179" s="72">
        <f t="shared" si="119"/>
        <v>0</v>
      </c>
      <c r="Q179" s="3">
        <f t="shared" si="119"/>
        <v>3055.9</v>
      </c>
      <c r="R179" s="3">
        <f t="shared" ref="R179" si="125">+R185+R191+R197+R203+R209+R215+R221+R227</f>
        <v>1687.7000000000003</v>
      </c>
      <c r="S179" s="4">
        <f t="shared" si="121"/>
        <v>181.06891035136573</v>
      </c>
    </row>
    <row r="180" spans="1:19" thickBot="1" x14ac:dyDescent="0.25">
      <c r="A180" s="70"/>
      <c r="B180" s="217"/>
      <c r="C180" s="219"/>
      <c r="D180" s="64" t="s">
        <v>38</v>
      </c>
      <c r="E180" s="6">
        <f t="shared" si="119"/>
        <v>882.00000000000011</v>
      </c>
      <c r="F180" s="6">
        <f t="shared" si="119"/>
        <v>1142.3000000000004</v>
      </c>
      <c r="G180" s="6">
        <f t="shared" si="119"/>
        <v>1053.2</v>
      </c>
      <c r="H180" s="6">
        <f t="shared" si="119"/>
        <v>1172.1000000000001</v>
      </c>
      <c r="I180" s="6">
        <f t="shared" si="119"/>
        <v>1267.6999999999998</v>
      </c>
      <c r="J180" s="6">
        <f t="shared" si="119"/>
        <v>1157.4999999999998</v>
      </c>
      <c r="K180" s="73">
        <f t="shared" si="119"/>
        <v>0</v>
      </c>
      <c r="L180" s="73">
        <f t="shared" si="119"/>
        <v>0</v>
      </c>
      <c r="M180" s="73">
        <f t="shared" si="119"/>
        <v>0</v>
      </c>
      <c r="N180" s="73">
        <f t="shared" si="119"/>
        <v>0</v>
      </c>
      <c r="O180" s="73">
        <f t="shared" si="119"/>
        <v>0</v>
      </c>
      <c r="P180" s="73">
        <f t="shared" si="119"/>
        <v>0</v>
      </c>
      <c r="Q180" s="6">
        <f t="shared" si="119"/>
        <v>6674.8</v>
      </c>
      <c r="R180" s="6">
        <f t="shared" ref="R180" si="126">+R186+R192+R198+R204+R210+R216+R222+R228</f>
        <v>2537.2999999999997</v>
      </c>
      <c r="S180" s="7">
        <f t="shared" si="121"/>
        <v>263.06703976668115</v>
      </c>
    </row>
    <row r="181" spans="1:19" ht="13.5" customHeight="1" x14ac:dyDescent="0.2">
      <c r="A181" s="70"/>
      <c r="B181" s="70"/>
      <c r="C181" s="212" t="s">
        <v>264</v>
      </c>
      <c r="D181" s="56" t="s">
        <v>33</v>
      </c>
      <c r="E181" s="1">
        <v>817</v>
      </c>
      <c r="F181" s="1">
        <v>886</v>
      </c>
      <c r="G181" s="1">
        <v>963</v>
      </c>
      <c r="H181" s="1">
        <v>1373</v>
      </c>
      <c r="I181" s="1">
        <v>1451</v>
      </c>
      <c r="J181" s="1">
        <v>1374</v>
      </c>
      <c r="K181" s="71"/>
      <c r="L181" s="71"/>
      <c r="M181" s="71"/>
      <c r="N181" s="71"/>
      <c r="O181" s="71"/>
      <c r="P181" s="71"/>
      <c r="Q181" s="1">
        <v>6864</v>
      </c>
      <c r="R181" s="1">
        <v>3524</v>
      </c>
      <c r="S181" s="2">
        <v>194.77866061293986</v>
      </c>
    </row>
    <row r="182" spans="1:19" ht="13" x14ac:dyDescent="0.2">
      <c r="A182" s="70"/>
      <c r="B182" s="49"/>
      <c r="C182" s="213"/>
      <c r="D182" s="61" t="s">
        <v>34</v>
      </c>
      <c r="E182" s="3">
        <v>151</v>
      </c>
      <c r="F182" s="3">
        <v>164</v>
      </c>
      <c r="G182" s="3">
        <v>208</v>
      </c>
      <c r="H182" s="3">
        <v>252</v>
      </c>
      <c r="I182" s="3">
        <v>254</v>
      </c>
      <c r="J182" s="3">
        <v>179</v>
      </c>
      <c r="K182" s="72"/>
      <c r="L182" s="72"/>
      <c r="M182" s="72"/>
      <c r="N182" s="72"/>
      <c r="O182" s="72"/>
      <c r="P182" s="72"/>
      <c r="Q182" s="3">
        <v>1208</v>
      </c>
      <c r="R182" s="3">
        <v>838</v>
      </c>
      <c r="S182" s="4">
        <v>144.1527446300716</v>
      </c>
    </row>
    <row r="183" spans="1:19" ht="13" x14ac:dyDescent="0.2">
      <c r="A183" s="70"/>
      <c r="B183" s="49"/>
      <c r="C183" s="213"/>
      <c r="D183" s="61" t="s">
        <v>35</v>
      </c>
      <c r="E183" s="3">
        <v>666</v>
      </c>
      <c r="F183" s="3">
        <v>722</v>
      </c>
      <c r="G183" s="3">
        <v>755</v>
      </c>
      <c r="H183" s="3">
        <v>1121</v>
      </c>
      <c r="I183" s="3">
        <v>1197</v>
      </c>
      <c r="J183" s="3">
        <v>1195</v>
      </c>
      <c r="K183" s="72">
        <f t="shared" ref="K183:P183" si="127">+K181-K182</f>
        <v>0</v>
      </c>
      <c r="L183" s="72">
        <f t="shared" si="127"/>
        <v>0</v>
      </c>
      <c r="M183" s="72">
        <f t="shared" si="127"/>
        <v>0</v>
      </c>
      <c r="N183" s="72">
        <f t="shared" si="127"/>
        <v>0</v>
      </c>
      <c r="O183" s="72">
        <f t="shared" si="127"/>
        <v>0</v>
      </c>
      <c r="P183" s="72">
        <f t="shared" si="127"/>
        <v>0</v>
      </c>
      <c r="Q183" s="3">
        <v>5656</v>
      </c>
      <c r="R183" s="3">
        <v>2686</v>
      </c>
      <c r="S183" s="4">
        <v>210.57334326135521</v>
      </c>
    </row>
    <row r="184" spans="1:19" ht="13" x14ac:dyDescent="0.2">
      <c r="A184" s="70"/>
      <c r="B184" s="49"/>
      <c r="C184" s="213"/>
      <c r="D184" s="61" t="s">
        <v>36</v>
      </c>
      <c r="E184" s="3">
        <v>485</v>
      </c>
      <c r="F184" s="3">
        <v>484</v>
      </c>
      <c r="G184" s="3">
        <v>507</v>
      </c>
      <c r="H184" s="3">
        <v>785</v>
      </c>
      <c r="I184" s="3">
        <v>923</v>
      </c>
      <c r="J184" s="3">
        <v>854</v>
      </c>
      <c r="K184" s="72">
        <f t="shared" ref="K184:P184" si="128">+K181-K185</f>
        <v>0</v>
      </c>
      <c r="L184" s="72">
        <f t="shared" si="128"/>
        <v>0</v>
      </c>
      <c r="M184" s="72">
        <f t="shared" si="128"/>
        <v>0</v>
      </c>
      <c r="N184" s="72">
        <f t="shared" si="128"/>
        <v>0</v>
      </c>
      <c r="O184" s="72">
        <f t="shared" si="128"/>
        <v>0</v>
      </c>
      <c r="P184" s="72">
        <f t="shared" si="128"/>
        <v>0</v>
      </c>
      <c r="Q184" s="3">
        <v>4038</v>
      </c>
      <c r="R184" s="3">
        <v>1981</v>
      </c>
      <c r="S184" s="4">
        <v>203.83644623927307</v>
      </c>
    </row>
    <row r="185" spans="1:19" ht="13" x14ac:dyDescent="0.2">
      <c r="A185" s="70"/>
      <c r="B185" s="49"/>
      <c r="C185" s="213"/>
      <c r="D185" s="61" t="s">
        <v>37</v>
      </c>
      <c r="E185" s="3">
        <v>332</v>
      </c>
      <c r="F185" s="3">
        <v>402</v>
      </c>
      <c r="G185" s="3">
        <v>456</v>
      </c>
      <c r="H185" s="3">
        <v>588</v>
      </c>
      <c r="I185" s="3">
        <v>528</v>
      </c>
      <c r="J185" s="3">
        <v>520</v>
      </c>
      <c r="K185" s="72"/>
      <c r="L185" s="72"/>
      <c r="M185" s="72"/>
      <c r="N185" s="72"/>
      <c r="O185" s="72"/>
      <c r="P185" s="72"/>
      <c r="Q185" s="3">
        <v>2826</v>
      </c>
      <c r="R185" s="3">
        <v>1543</v>
      </c>
      <c r="S185" s="4">
        <v>183.149708360337</v>
      </c>
    </row>
    <row r="186" spans="1:19" thickBot="1" x14ac:dyDescent="0.25">
      <c r="A186" s="70"/>
      <c r="B186" s="49"/>
      <c r="C186" s="214"/>
      <c r="D186" s="64" t="s">
        <v>38</v>
      </c>
      <c r="E186" s="6">
        <v>856.6</v>
      </c>
      <c r="F186" s="6">
        <v>1106.0999999999999</v>
      </c>
      <c r="G186" s="6">
        <v>1011</v>
      </c>
      <c r="H186" s="6">
        <v>1112.5</v>
      </c>
      <c r="I186" s="6">
        <v>1200.2</v>
      </c>
      <c r="J186" s="6">
        <v>1104.8</v>
      </c>
      <c r="K186" s="73"/>
      <c r="L186" s="73"/>
      <c r="M186" s="73"/>
      <c r="N186" s="73"/>
      <c r="O186" s="73"/>
      <c r="P186" s="73"/>
      <c r="Q186" s="6">
        <v>6391.2</v>
      </c>
      <c r="R186" s="6">
        <v>2338.6</v>
      </c>
      <c r="S186" s="7">
        <v>273.29171299067821</v>
      </c>
    </row>
    <row r="187" spans="1:19" ht="13.5" customHeight="1" x14ac:dyDescent="0.2">
      <c r="A187" s="70"/>
      <c r="B187" s="49"/>
      <c r="C187" s="212" t="s">
        <v>54</v>
      </c>
      <c r="D187" s="56" t="s">
        <v>33</v>
      </c>
      <c r="E187" s="1">
        <v>110</v>
      </c>
      <c r="F187" s="1">
        <v>172.6</v>
      </c>
      <c r="G187" s="1">
        <v>159.30000000000001</v>
      </c>
      <c r="H187" s="1">
        <v>207.1</v>
      </c>
      <c r="I187" s="1">
        <v>227.3</v>
      </c>
      <c r="J187" s="1">
        <v>201.1</v>
      </c>
      <c r="K187" s="71"/>
      <c r="L187" s="71"/>
      <c r="M187" s="71"/>
      <c r="N187" s="71"/>
      <c r="O187" s="71"/>
      <c r="P187" s="71"/>
      <c r="Q187" s="1">
        <f t="shared" ref="Q187:Q210" si="129">SUM(E187:P187)</f>
        <v>1077.3999999999999</v>
      </c>
      <c r="R187" s="1">
        <v>735.30000000000007</v>
      </c>
      <c r="S187" s="2">
        <f t="shared" si="121"/>
        <v>146.52522779817758</v>
      </c>
    </row>
    <row r="188" spans="1:19" ht="13" x14ac:dyDescent="0.2">
      <c r="A188" s="70"/>
      <c r="B188" s="49"/>
      <c r="C188" s="213"/>
      <c r="D188" s="61" t="s">
        <v>34</v>
      </c>
      <c r="E188" s="3">
        <v>1.9</v>
      </c>
      <c r="F188" s="3">
        <v>4.7</v>
      </c>
      <c r="G188" s="3">
        <v>3.1</v>
      </c>
      <c r="H188" s="3">
        <v>16</v>
      </c>
      <c r="I188" s="3">
        <v>27.5</v>
      </c>
      <c r="J188" s="3">
        <v>14.8</v>
      </c>
      <c r="K188" s="72"/>
      <c r="L188" s="72"/>
      <c r="M188" s="72"/>
      <c r="N188" s="72"/>
      <c r="O188" s="72"/>
      <c r="P188" s="72"/>
      <c r="Q188" s="3">
        <f t="shared" si="129"/>
        <v>68</v>
      </c>
      <c r="R188" s="3">
        <v>14.899999999999999</v>
      </c>
      <c r="S188" s="4">
        <f t="shared" si="121"/>
        <v>456.37583892617454</v>
      </c>
    </row>
    <row r="189" spans="1:19" ht="13" x14ac:dyDescent="0.2">
      <c r="A189" s="70"/>
      <c r="B189" s="49"/>
      <c r="C189" s="213"/>
      <c r="D189" s="61" t="s">
        <v>35</v>
      </c>
      <c r="E189" s="3">
        <f>+E187-E188</f>
        <v>108.1</v>
      </c>
      <c r="F189" s="3">
        <f t="shared" ref="F189:P189" si="130">+F187-F188</f>
        <v>167.9</v>
      </c>
      <c r="G189" s="3">
        <f t="shared" si="130"/>
        <v>156.20000000000002</v>
      </c>
      <c r="H189" s="3">
        <f t="shared" si="130"/>
        <v>191.1</v>
      </c>
      <c r="I189" s="3">
        <f t="shared" si="130"/>
        <v>199.8</v>
      </c>
      <c r="J189" s="3">
        <f t="shared" si="130"/>
        <v>186.29999999999998</v>
      </c>
      <c r="K189" s="72">
        <f t="shared" si="130"/>
        <v>0</v>
      </c>
      <c r="L189" s="72">
        <f t="shared" si="130"/>
        <v>0</v>
      </c>
      <c r="M189" s="72">
        <f t="shared" si="130"/>
        <v>0</v>
      </c>
      <c r="N189" s="72">
        <f t="shared" si="130"/>
        <v>0</v>
      </c>
      <c r="O189" s="72">
        <f t="shared" si="130"/>
        <v>0</v>
      </c>
      <c r="P189" s="72">
        <f t="shared" si="130"/>
        <v>0</v>
      </c>
      <c r="Q189" s="3">
        <f t="shared" ref="Q189" si="131">+Q187-Q188</f>
        <v>1009.3999999999999</v>
      </c>
      <c r="R189" s="3">
        <v>720.4</v>
      </c>
      <c r="S189" s="4">
        <f t="shared" si="121"/>
        <v>140.11660188784006</v>
      </c>
    </row>
    <row r="190" spans="1:19" ht="13" x14ac:dyDescent="0.2">
      <c r="A190" s="70"/>
      <c r="B190" s="49"/>
      <c r="C190" s="213"/>
      <c r="D190" s="61" t="s">
        <v>36</v>
      </c>
      <c r="E190" s="3">
        <f>+E187-E191</f>
        <v>108.9</v>
      </c>
      <c r="F190" s="3">
        <f t="shared" ref="F190:P190" si="132">+F187-F191</f>
        <v>171.29999999999998</v>
      </c>
      <c r="G190" s="3">
        <f t="shared" si="132"/>
        <v>157.9</v>
      </c>
      <c r="H190" s="3">
        <f t="shared" si="132"/>
        <v>205.2</v>
      </c>
      <c r="I190" s="3">
        <f t="shared" si="132"/>
        <v>225.4</v>
      </c>
      <c r="J190" s="3">
        <f t="shared" si="132"/>
        <v>199.4</v>
      </c>
      <c r="K190" s="72">
        <f t="shared" si="132"/>
        <v>0</v>
      </c>
      <c r="L190" s="72">
        <f t="shared" si="132"/>
        <v>0</v>
      </c>
      <c r="M190" s="72">
        <f t="shared" si="132"/>
        <v>0</v>
      </c>
      <c r="N190" s="72">
        <f t="shared" si="132"/>
        <v>0</v>
      </c>
      <c r="O190" s="72">
        <f t="shared" si="132"/>
        <v>0</v>
      </c>
      <c r="P190" s="72">
        <f t="shared" si="132"/>
        <v>0</v>
      </c>
      <c r="Q190" s="3">
        <f t="shared" ref="Q190" si="133">+Q187-Q191</f>
        <v>1068.0999999999999</v>
      </c>
      <c r="R190" s="3">
        <v>727.59999999999991</v>
      </c>
      <c r="S190" s="4">
        <f t="shared" si="121"/>
        <v>146.79769103903243</v>
      </c>
    </row>
    <row r="191" spans="1:19" ht="13" x14ac:dyDescent="0.2">
      <c r="A191" s="70"/>
      <c r="B191" s="49"/>
      <c r="C191" s="213"/>
      <c r="D191" s="61" t="s">
        <v>37</v>
      </c>
      <c r="E191" s="3">
        <v>1.1000000000000001</v>
      </c>
      <c r="F191" s="3">
        <v>1.3</v>
      </c>
      <c r="G191" s="3">
        <v>1.4</v>
      </c>
      <c r="H191" s="3">
        <v>1.9</v>
      </c>
      <c r="I191" s="3">
        <v>1.9</v>
      </c>
      <c r="J191" s="3">
        <v>1.7</v>
      </c>
      <c r="K191" s="72"/>
      <c r="L191" s="72"/>
      <c r="M191" s="72"/>
      <c r="N191" s="72"/>
      <c r="O191" s="72"/>
      <c r="P191" s="72"/>
      <c r="Q191" s="3">
        <f t="shared" si="129"/>
        <v>9.2999999999999989</v>
      </c>
      <c r="R191" s="3">
        <v>7.6999999999999993</v>
      </c>
      <c r="S191" s="4">
        <f t="shared" si="121"/>
        <v>120.77922077922079</v>
      </c>
    </row>
    <row r="192" spans="1:19" thickBot="1" x14ac:dyDescent="0.25">
      <c r="A192" s="70"/>
      <c r="B192" s="49"/>
      <c r="C192" s="214"/>
      <c r="D192" s="64" t="s">
        <v>38</v>
      </c>
      <c r="E192" s="6">
        <v>1.2</v>
      </c>
      <c r="F192" s="6">
        <v>1.4</v>
      </c>
      <c r="G192" s="6">
        <v>1.5</v>
      </c>
      <c r="H192" s="6">
        <v>1.9</v>
      </c>
      <c r="I192" s="6">
        <v>2</v>
      </c>
      <c r="J192" s="6">
        <v>1.8</v>
      </c>
      <c r="K192" s="73"/>
      <c r="L192" s="73"/>
      <c r="M192" s="73"/>
      <c r="N192" s="73"/>
      <c r="O192" s="73"/>
      <c r="P192" s="73"/>
      <c r="Q192" s="6">
        <f t="shared" si="129"/>
        <v>9.8000000000000007</v>
      </c>
      <c r="R192" s="6">
        <v>8.1</v>
      </c>
      <c r="S192" s="7">
        <f t="shared" si="121"/>
        <v>120.98765432098766</v>
      </c>
    </row>
    <row r="193" spans="1:19" ht="13.5" customHeight="1" x14ac:dyDescent="0.2">
      <c r="A193" s="70"/>
      <c r="B193" s="49"/>
      <c r="C193" s="212" t="s">
        <v>55</v>
      </c>
      <c r="D193" s="56" t="s">
        <v>33</v>
      </c>
      <c r="E193" s="1">
        <v>120.1</v>
      </c>
      <c r="F193" s="1">
        <v>161</v>
      </c>
      <c r="G193" s="1">
        <v>154.4</v>
      </c>
      <c r="H193" s="1">
        <v>232.1</v>
      </c>
      <c r="I193" s="1">
        <v>212.2</v>
      </c>
      <c r="J193" s="1">
        <v>210.7</v>
      </c>
      <c r="K193" s="71"/>
      <c r="L193" s="71"/>
      <c r="M193" s="71"/>
      <c r="N193" s="71"/>
      <c r="O193" s="71"/>
      <c r="P193" s="71"/>
      <c r="Q193" s="1">
        <f t="shared" si="129"/>
        <v>1090.5</v>
      </c>
      <c r="R193" s="1">
        <v>763.3</v>
      </c>
      <c r="S193" s="2">
        <f t="shared" si="121"/>
        <v>142.86650072055548</v>
      </c>
    </row>
    <row r="194" spans="1:19" ht="13" x14ac:dyDescent="0.2">
      <c r="A194" s="70"/>
      <c r="B194" s="49"/>
      <c r="C194" s="213"/>
      <c r="D194" s="61" t="s">
        <v>34</v>
      </c>
      <c r="E194" s="3">
        <v>33.6</v>
      </c>
      <c r="F194" s="3">
        <v>45.8</v>
      </c>
      <c r="G194" s="3">
        <v>45.1</v>
      </c>
      <c r="H194" s="3">
        <v>60.4</v>
      </c>
      <c r="I194" s="3">
        <v>64.900000000000006</v>
      </c>
      <c r="J194" s="3">
        <v>60.7</v>
      </c>
      <c r="K194" s="72"/>
      <c r="L194" s="72"/>
      <c r="M194" s="72"/>
      <c r="N194" s="72"/>
      <c r="O194" s="72"/>
      <c r="P194" s="72"/>
      <c r="Q194" s="3">
        <f t="shared" si="129"/>
        <v>310.5</v>
      </c>
      <c r="R194" s="3">
        <v>211.3</v>
      </c>
      <c r="S194" s="4">
        <f t="shared" si="121"/>
        <v>146.94746805489825</v>
      </c>
    </row>
    <row r="195" spans="1:19" ht="13" x14ac:dyDescent="0.2">
      <c r="A195" s="70"/>
      <c r="B195" s="49"/>
      <c r="C195" s="213"/>
      <c r="D195" s="61" t="s">
        <v>35</v>
      </c>
      <c r="E195" s="3">
        <f>+E193-E194</f>
        <v>86.5</v>
      </c>
      <c r="F195" s="3">
        <f t="shared" ref="F195:P195" si="134">+F193-F194</f>
        <v>115.2</v>
      </c>
      <c r="G195" s="3">
        <f t="shared" si="134"/>
        <v>109.30000000000001</v>
      </c>
      <c r="H195" s="3">
        <f t="shared" si="134"/>
        <v>171.7</v>
      </c>
      <c r="I195" s="3">
        <f t="shared" si="134"/>
        <v>147.29999999999998</v>
      </c>
      <c r="J195" s="3">
        <f t="shared" si="134"/>
        <v>150</v>
      </c>
      <c r="K195" s="72">
        <f t="shared" si="134"/>
        <v>0</v>
      </c>
      <c r="L195" s="72">
        <f t="shared" si="134"/>
        <v>0</v>
      </c>
      <c r="M195" s="72">
        <f t="shared" si="134"/>
        <v>0</v>
      </c>
      <c r="N195" s="72">
        <f t="shared" si="134"/>
        <v>0</v>
      </c>
      <c r="O195" s="72">
        <f t="shared" si="134"/>
        <v>0</v>
      </c>
      <c r="P195" s="72">
        <f t="shared" si="134"/>
        <v>0</v>
      </c>
      <c r="Q195" s="3">
        <f t="shared" ref="Q195" si="135">+Q193-Q194</f>
        <v>780</v>
      </c>
      <c r="R195" s="3">
        <v>552</v>
      </c>
      <c r="S195" s="4">
        <f t="shared" si="121"/>
        <v>141.30434782608697</v>
      </c>
    </row>
    <row r="196" spans="1:19" ht="13" x14ac:dyDescent="0.2">
      <c r="A196" s="70"/>
      <c r="B196" s="49"/>
      <c r="C196" s="213"/>
      <c r="D196" s="61" t="s">
        <v>36</v>
      </c>
      <c r="E196" s="3">
        <f>+E193-E197</f>
        <v>105.89999999999999</v>
      </c>
      <c r="F196" s="3">
        <f t="shared" ref="F196:P196" si="136">+F193-F197</f>
        <v>141.69999999999999</v>
      </c>
      <c r="G196" s="3">
        <f t="shared" si="136"/>
        <v>132.6</v>
      </c>
      <c r="H196" s="3">
        <f t="shared" si="136"/>
        <v>202.6</v>
      </c>
      <c r="I196" s="3">
        <f t="shared" si="136"/>
        <v>178.79999999999998</v>
      </c>
      <c r="J196" s="3">
        <f t="shared" si="136"/>
        <v>181.39999999999998</v>
      </c>
      <c r="K196" s="72">
        <f t="shared" si="136"/>
        <v>0</v>
      </c>
      <c r="L196" s="72">
        <f t="shared" si="136"/>
        <v>0</v>
      </c>
      <c r="M196" s="72">
        <f t="shared" si="136"/>
        <v>0</v>
      </c>
      <c r="N196" s="72">
        <f t="shared" si="136"/>
        <v>0</v>
      </c>
      <c r="O196" s="72">
        <f t="shared" si="136"/>
        <v>0</v>
      </c>
      <c r="P196" s="72">
        <f t="shared" si="136"/>
        <v>0</v>
      </c>
      <c r="Q196" s="3">
        <f t="shared" ref="Q196" si="137">+Q193-Q197</f>
        <v>943</v>
      </c>
      <c r="R196" s="3">
        <v>678.40000000000009</v>
      </c>
      <c r="S196" s="4">
        <f t="shared" si="121"/>
        <v>139.00353773584902</v>
      </c>
    </row>
    <row r="197" spans="1:19" ht="13" x14ac:dyDescent="0.2">
      <c r="A197" s="70"/>
      <c r="B197" s="49"/>
      <c r="C197" s="213"/>
      <c r="D197" s="61" t="s">
        <v>37</v>
      </c>
      <c r="E197" s="3">
        <v>14.2</v>
      </c>
      <c r="F197" s="3">
        <v>19.3</v>
      </c>
      <c r="G197" s="3">
        <v>21.8</v>
      </c>
      <c r="H197" s="3">
        <v>29.5</v>
      </c>
      <c r="I197" s="3">
        <v>33.4</v>
      </c>
      <c r="J197" s="3">
        <v>29.3</v>
      </c>
      <c r="K197" s="72"/>
      <c r="L197" s="72"/>
      <c r="M197" s="72"/>
      <c r="N197" s="72"/>
      <c r="O197" s="72"/>
      <c r="P197" s="72"/>
      <c r="Q197" s="3">
        <f t="shared" si="129"/>
        <v>147.5</v>
      </c>
      <c r="R197" s="3">
        <v>84.899999999999991</v>
      </c>
      <c r="S197" s="4">
        <f t="shared" si="121"/>
        <v>173.73380447585396</v>
      </c>
    </row>
    <row r="198" spans="1:19" thickBot="1" x14ac:dyDescent="0.25">
      <c r="A198" s="70"/>
      <c r="B198" s="49"/>
      <c r="C198" s="214"/>
      <c r="D198" s="64" t="s">
        <v>38</v>
      </c>
      <c r="E198" s="6">
        <v>17.899999999999999</v>
      </c>
      <c r="F198" s="6">
        <v>23.9</v>
      </c>
      <c r="G198" s="6">
        <v>27.5</v>
      </c>
      <c r="H198" s="6">
        <v>38.200000000000003</v>
      </c>
      <c r="I198" s="6">
        <v>43.6</v>
      </c>
      <c r="J198" s="6">
        <v>34.700000000000003</v>
      </c>
      <c r="K198" s="73"/>
      <c r="L198" s="73"/>
      <c r="M198" s="73"/>
      <c r="N198" s="73"/>
      <c r="O198" s="73"/>
      <c r="P198" s="73"/>
      <c r="Q198" s="6">
        <f t="shared" si="129"/>
        <v>185.8</v>
      </c>
      <c r="R198" s="6">
        <v>110.4</v>
      </c>
      <c r="S198" s="7">
        <f t="shared" si="121"/>
        <v>168.29710144927537</v>
      </c>
    </row>
    <row r="199" spans="1:19" ht="13.5" customHeight="1" x14ac:dyDescent="0.2">
      <c r="A199" s="70"/>
      <c r="B199" s="49"/>
      <c r="C199" s="212" t="s">
        <v>56</v>
      </c>
      <c r="D199" s="56" t="s">
        <v>33</v>
      </c>
      <c r="E199" s="1">
        <v>137.1</v>
      </c>
      <c r="F199" s="1">
        <v>232.3</v>
      </c>
      <c r="G199" s="1">
        <v>239.9</v>
      </c>
      <c r="H199" s="1">
        <v>324.60000000000002</v>
      </c>
      <c r="I199" s="1">
        <v>238.5</v>
      </c>
      <c r="J199" s="1">
        <v>205.8</v>
      </c>
      <c r="K199" s="71"/>
      <c r="L199" s="71"/>
      <c r="M199" s="71"/>
      <c r="N199" s="71"/>
      <c r="O199" s="71"/>
      <c r="P199" s="71"/>
      <c r="Q199" s="1">
        <f t="shared" si="129"/>
        <v>1378.2</v>
      </c>
      <c r="R199" s="1">
        <v>846.60000000000014</v>
      </c>
      <c r="S199" s="2">
        <f t="shared" si="121"/>
        <v>162.79234585400422</v>
      </c>
    </row>
    <row r="200" spans="1:19" ht="13" x14ac:dyDescent="0.2">
      <c r="A200" s="70"/>
      <c r="B200" s="49"/>
      <c r="C200" s="213"/>
      <c r="D200" s="61" t="s">
        <v>34</v>
      </c>
      <c r="E200" s="3">
        <v>11.9</v>
      </c>
      <c r="F200" s="3">
        <v>20.7</v>
      </c>
      <c r="G200" s="3">
        <v>23</v>
      </c>
      <c r="H200" s="3">
        <v>49.4</v>
      </c>
      <c r="I200" s="3">
        <v>37.5</v>
      </c>
      <c r="J200" s="3">
        <v>32.700000000000003</v>
      </c>
      <c r="K200" s="72"/>
      <c r="L200" s="72"/>
      <c r="M200" s="72"/>
      <c r="N200" s="72"/>
      <c r="O200" s="72"/>
      <c r="P200" s="72"/>
      <c r="Q200" s="3">
        <f t="shared" si="129"/>
        <v>175.2</v>
      </c>
      <c r="R200" s="3">
        <v>95.5</v>
      </c>
      <c r="S200" s="4">
        <f t="shared" si="121"/>
        <v>183.45549738219896</v>
      </c>
    </row>
    <row r="201" spans="1:19" ht="13" x14ac:dyDescent="0.2">
      <c r="A201" s="70"/>
      <c r="B201" s="49"/>
      <c r="C201" s="213"/>
      <c r="D201" s="61" t="s">
        <v>35</v>
      </c>
      <c r="E201" s="3">
        <f>+E199-E200</f>
        <v>125.19999999999999</v>
      </c>
      <c r="F201" s="3">
        <f t="shared" ref="F201:P201" si="138">+F199-F200</f>
        <v>211.60000000000002</v>
      </c>
      <c r="G201" s="3">
        <f t="shared" si="138"/>
        <v>216.9</v>
      </c>
      <c r="H201" s="3">
        <f t="shared" si="138"/>
        <v>275.20000000000005</v>
      </c>
      <c r="I201" s="3">
        <f t="shared" si="138"/>
        <v>201</v>
      </c>
      <c r="J201" s="3">
        <f t="shared" si="138"/>
        <v>173.10000000000002</v>
      </c>
      <c r="K201" s="72">
        <f t="shared" si="138"/>
        <v>0</v>
      </c>
      <c r="L201" s="72">
        <f t="shared" si="138"/>
        <v>0</v>
      </c>
      <c r="M201" s="72">
        <f t="shared" si="138"/>
        <v>0</v>
      </c>
      <c r="N201" s="72">
        <f t="shared" si="138"/>
        <v>0</v>
      </c>
      <c r="O201" s="72">
        <f t="shared" si="138"/>
        <v>0</v>
      </c>
      <c r="P201" s="72">
        <f t="shared" si="138"/>
        <v>0</v>
      </c>
      <c r="Q201" s="3">
        <f t="shared" ref="Q201" si="139">+Q199-Q200</f>
        <v>1203</v>
      </c>
      <c r="R201" s="3">
        <v>751.1</v>
      </c>
      <c r="S201" s="4">
        <f t="shared" si="121"/>
        <v>160.16509119957396</v>
      </c>
    </row>
    <row r="202" spans="1:19" ht="13" x14ac:dyDescent="0.2">
      <c r="A202" s="70"/>
      <c r="B202" s="49"/>
      <c r="C202" s="213"/>
      <c r="D202" s="61" t="s">
        <v>36</v>
      </c>
      <c r="E202" s="3">
        <f>+E199-E203</f>
        <v>136.9</v>
      </c>
      <c r="F202" s="3">
        <f t="shared" ref="F202:P202" si="140">+F199-F203</f>
        <v>232</v>
      </c>
      <c r="G202" s="3">
        <f t="shared" si="140"/>
        <v>239.8</v>
      </c>
      <c r="H202" s="3">
        <f t="shared" si="140"/>
        <v>324.20000000000005</v>
      </c>
      <c r="I202" s="3">
        <f t="shared" si="140"/>
        <v>238.3</v>
      </c>
      <c r="J202" s="3">
        <f t="shared" si="140"/>
        <v>205.5</v>
      </c>
      <c r="K202" s="72">
        <f t="shared" si="140"/>
        <v>0</v>
      </c>
      <c r="L202" s="72">
        <f t="shared" si="140"/>
        <v>0</v>
      </c>
      <c r="M202" s="72">
        <f t="shared" si="140"/>
        <v>0</v>
      </c>
      <c r="N202" s="72">
        <f t="shared" si="140"/>
        <v>0</v>
      </c>
      <c r="O202" s="72">
        <f t="shared" si="140"/>
        <v>0</v>
      </c>
      <c r="P202" s="72">
        <f t="shared" si="140"/>
        <v>0</v>
      </c>
      <c r="Q202" s="3">
        <f t="shared" ref="Q202" si="141">+Q199-Q203</f>
        <v>1376.7</v>
      </c>
      <c r="R202" s="3">
        <v>845.5</v>
      </c>
      <c r="S202" s="4">
        <f t="shared" si="121"/>
        <v>162.82672974571258</v>
      </c>
    </row>
    <row r="203" spans="1:19" ht="13" x14ac:dyDescent="0.2">
      <c r="A203" s="70"/>
      <c r="B203" s="49"/>
      <c r="C203" s="213"/>
      <c r="D203" s="61" t="s">
        <v>37</v>
      </c>
      <c r="E203" s="3">
        <v>0.2</v>
      </c>
      <c r="F203" s="3">
        <v>0.3</v>
      </c>
      <c r="G203" s="3">
        <v>0.1</v>
      </c>
      <c r="H203" s="3">
        <v>0.4</v>
      </c>
      <c r="I203" s="3">
        <v>0.2</v>
      </c>
      <c r="J203" s="3">
        <v>0.3</v>
      </c>
      <c r="K203" s="72"/>
      <c r="L203" s="72"/>
      <c r="M203" s="72"/>
      <c r="N203" s="72"/>
      <c r="O203" s="72"/>
      <c r="P203" s="72"/>
      <c r="Q203" s="3">
        <f t="shared" si="129"/>
        <v>1.5</v>
      </c>
      <c r="R203" s="3">
        <v>1.1000000000000001</v>
      </c>
      <c r="S203" s="4">
        <f t="shared" si="121"/>
        <v>136.36363636363635</v>
      </c>
    </row>
    <row r="204" spans="1:19" thickBot="1" x14ac:dyDescent="0.25">
      <c r="A204" s="70"/>
      <c r="B204" s="49"/>
      <c r="C204" s="214"/>
      <c r="D204" s="64" t="s">
        <v>38</v>
      </c>
      <c r="E204" s="6">
        <v>0.3</v>
      </c>
      <c r="F204" s="6">
        <v>0.4</v>
      </c>
      <c r="G204" s="6">
        <v>0.2</v>
      </c>
      <c r="H204" s="6">
        <v>0.7</v>
      </c>
      <c r="I204" s="6">
        <v>0.5</v>
      </c>
      <c r="J204" s="6">
        <v>0.6</v>
      </c>
      <c r="K204" s="73"/>
      <c r="L204" s="73"/>
      <c r="M204" s="73"/>
      <c r="N204" s="73"/>
      <c r="O204" s="73"/>
      <c r="P204" s="73"/>
      <c r="Q204" s="6">
        <f t="shared" si="129"/>
        <v>2.6999999999999997</v>
      </c>
      <c r="R204" s="6">
        <v>2</v>
      </c>
      <c r="S204" s="7">
        <f t="shared" si="121"/>
        <v>135</v>
      </c>
    </row>
    <row r="205" spans="1:19" ht="13.5" customHeight="1" x14ac:dyDescent="0.2">
      <c r="A205" s="70"/>
      <c r="B205" s="49"/>
      <c r="C205" s="212" t="s">
        <v>57</v>
      </c>
      <c r="D205" s="56" t="s">
        <v>33</v>
      </c>
      <c r="E205" s="1">
        <v>63.9</v>
      </c>
      <c r="F205" s="1">
        <v>109.1</v>
      </c>
      <c r="G205" s="1">
        <v>108.1</v>
      </c>
      <c r="H205" s="1">
        <v>123.6</v>
      </c>
      <c r="I205" s="1">
        <v>127.7</v>
      </c>
      <c r="J205" s="1">
        <v>138.1</v>
      </c>
      <c r="K205" s="71"/>
      <c r="L205" s="71"/>
      <c r="M205" s="71"/>
      <c r="N205" s="71"/>
      <c r="O205" s="71"/>
      <c r="P205" s="71"/>
      <c r="Q205" s="1">
        <f t="shared" si="129"/>
        <v>670.50000000000011</v>
      </c>
      <c r="R205" s="1">
        <v>585.80000000000007</v>
      </c>
      <c r="S205" s="2">
        <f t="shared" si="121"/>
        <v>114.45885967907137</v>
      </c>
    </row>
    <row r="206" spans="1:19" ht="13" x14ac:dyDescent="0.2">
      <c r="A206" s="70"/>
      <c r="B206" s="49"/>
      <c r="C206" s="213"/>
      <c r="D206" s="61" t="s">
        <v>34</v>
      </c>
      <c r="E206" s="3">
        <v>1.2</v>
      </c>
      <c r="F206" s="3">
        <v>3.5</v>
      </c>
      <c r="G206" s="3">
        <v>6.5</v>
      </c>
      <c r="H206" s="3">
        <v>8.8000000000000007</v>
      </c>
      <c r="I206" s="3">
        <v>6.8</v>
      </c>
      <c r="J206" s="3">
        <v>6.8</v>
      </c>
      <c r="K206" s="72"/>
      <c r="L206" s="72"/>
      <c r="M206" s="72"/>
      <c r="N206" s="72"/>
      <c r="O206" s="72"/>
      <c r="P206" s="72"/>
      <c r="Q206" s="3">
        <f t="shared" si="129"/>
        <v>33.6</v>
      </c>
      <c r="R206" s="3">
        <v>16.100000000000001</v>
      </c>
      <c r="S206" s="4">
        <f t="shared" si="121"/>
        <v>208.69565217391303</v>
      </c>
    </row>
    <row r="207" spans="1:19" ht="13" x14ac:dyDescent="0.2">
      <c r="A207" s="70"/>
      <c r="B207" s="49"/>
      <c r="C207" s="213"/>
      <c r="D207" s="61" t="s">
        <v>35</v>
      </c>
      <c r="E207" s="3">
        <f>+E205-E206</f>
        <v>62.699999999999996</v>
      </c>
      <c r="F207" s="3">
        <f t="shared" ref="F207:P207" si="142">+F205-F206</f>
        <v>105.6</v>
      </c>
      <c r="G207" s="3">
        <f t="shared" si="142"/>
        <v>101.6</v>
      </c>
      <c r="H207" s="3">
        <f t="shared" si="142"/>
        <v>114.8</v>
      </c>
      <c r="I207" s="3">
        <f t="shared" si="142"/>
        <v>120.9</v>
      </c>
      <c r="J207" s="3">
        <f t="shared" si="142"/>
        <v>131.29999999999998</v>
      </c>
      <c r="K207" s="72">
        <f t="shared" si="142"/>
        <v>0</v>
      </c>
      <c r="L207" s="72">
        <f t="shared" si="142"/>
        <v>0</v>
      </c>
      <c r="M207" s="72">
        <f t="shared" si="142"/>
        <v>0</v>
      </c>
      <c r="N207" s="72">
        <f t="shared" si="142"/>
        <v>0</v>
      </c>
      <c r="O207" s="72">
        <f t="shared" si="142"/>
        <v>0</v>
      </c>
      <c r="P207" s="72">
        <f t="shared" si="142"/>
        <v>0</v>
      </c>
      <c r="Q207" s="3">
        <f t="shared" ref="Q207" si="143">+Q205-Q206</f>
        <v>636.90000000000009</v>
      </c>
      <c r="R207" s="3">
        <v>569.70000000000005</v>
      </c>
      <c r="S207" s="4">
        <f t="shared" si="121"/>
        <v>111.79568193786204</v>
      </c>
    </row>
    <row r="208" spans="1:19" ht="13" x14ac:dyDescent="0.2">
      <c r="A208" s="70"/>
      <c r="B208" s="49"/>
      <c r="C208" s="213"/>
      <c r="D208" s="61" t="s">
        <v>36</v>
      </c>
      <c r="E208" s="3">
        <f>+E205-E209</f>
        <v>62.199999999999996</v>
      </c>
      <c r="F208" s="3">
        <f t="shared" ref="F208:P208" si="144">+F205-F209</f>
        <v>107.39999999999999</v>
      </c>
      <c r="G208" s="3">
        <f t="shared" si="144"/>
        <v>106.1</v>
      </c>
      <c r="H208" s="3">
        <f t="shared" si="144"/>
        <v>119.5</v>
      </c>
      <c r="I208" s="3">
        <f t="shared" si="144"/>
        <v>120.9</v>
      </c>
      <c r="J208" s="3">
        <f t="shared" si="144"/>
        <v>133</v>
      </c>
      <c r="K208" s="72">
        <f t="shared" si="144"/>
        <v>0</v>
      </c>
      <c r="L208" s="72">
        <f t="shared" si="144"/>
        <v>0</v>
      </c>
      <c r="M208" s="72">
        <f t="shared" si="144"/>
        <v>0</v>
      </c>
      <c r="N208" s="72">
        <f t="shared" si="144"/>
        <v>0</v>
      </c>
      <c r="O208" s="72">
        <f t="shared" si="144"/>
        <v>0</v>
      </c>
      <c r="P208" s="72">
        <f t="shared" si="144"/>
        <v>0</v>
      </c>
      <c r="Q208" s="3">
        <f t="shared" ref="Q208" si="145">+Q205-Q209</f>
        <v>649.10000000000014</v>
      </c>
      <c r="R208" s="3">
        <v>578.90000000000009</v>
      </c>
      <c r="S208" s="4">
        <f t="shared" si="121"/>
        <v>112.12644670927622</v>
      </c>
    </row>
    <row r="209" spans="1:19" ht="13" x14ac:dyDescent="0.2">
      <c r="A209" s="70"/>
      <c r="B209" s="49"/>
      <c r="C209" s="213"/>
      <c r="D209" s="61" t="s">
        <v>37</v>
      </c>
      <c r="E209" s="3">
        <v>1.7</v>
      </c>
      <c r="F209" s="3">
        <v>1.7</v>
      </c>
      <c r="G209" s="3">
        <v>2</v>
      </c>
      <c r="H209" s="3">
        <v>4.0999999999999996</v>
      </c>
      <c r="I209" s="3">
        <v>6.8</v>
      </c>
      <c r="J209" s="3">
        <v>5.0999999999999996</v>
      </c>
      <c r="K209" s="72"/>
      <c r="L209" s="72"/>
      <c r="M209" s="72"/>
      <c r="N209" s="72"/>
      <c r="O209" s="72"/>
      <c r="P209" s="72"/>
      <c r="Q209" s="3">
        <f t="shared" si="129"/>
        <v>21.4</v>
      </c>
      <c r="R209" s="3">
        <v>6.8999999999999995</v>
      </c>
      <c r="S209" s="4">
        <f t="shared" si="121"/>
        <v>310.14492753623188</v>
      </c>
    </row>
    <row r="210" spans="1:19" thickBot="1" x14ac:dyDescent="0.25">
      <c r="A210" s="70"/>
      <c r="B210" s="49"/>
      <c r="C210" s="214"/>
      <c r="D210" s="64" t="s">
        <v>38</v>
      </c>
      <c r="E210" s="6">
        <v>2.1</v>
      </c>
      <c r="F210" s="6">
        <v>4.7</v>
      </c>
      <c r="G210" s="6">
        <v>4.8</v>
      </c>
      <c r="H210" s="6">
        <v>6.5</v>
      </c>
      <c r="I210" s="6">
        <v>9.6999999999999993</v>
      </c>
      <c r="J210" s="6">
        <v>7.3</v>
      </c>
      <c r="K210" s="73"/>
      <c r="L210" s="73"/>
      <c r="M210" s="73"/>
      <c r="N210" s="73"/>
      <c r="O210" s="73"/>
      <c r="P210" s="73"/>
      <c r="Q210" s="6">
        <f t="shared" si="129"/>
        <v>35.1</v>
      </c>
      <c r="R210" s="6">
        <v>30.999999999999996</v>
      </c>
      <c r="S210" s="7">
        <f t="shared" si="121"/>
        <v>113.22580645161293</v>
      </c>
    </row>
    <row r="211" spans="1:19" ht="13.5" customHeight="1" x14ac:dyDescent="0.2">
      <c r="A211" s="70"/>
      <c r="B211" s="49"/>
      <c r="C211" s="212" t="s">
        <v>226</v>
      </c>
      <c r="D211" s="56" t="s">
        <v>33</v>
      </c>
      <c r="E211" s="1">
        <v>144</v>
      </c>
      <c r="F211" s="1">
        <v>319.5</v>
      </c>
      <c r="G211" s="1">
        <v>191.6</v>
      </c>
      <c r="H211" s="1">
        <v>274.8</v>
      </c>
      <c r="I211" s="1">
        <v>478.1</v>
      </c>
      <c r="J211" s="1">
        <v>253.5</v>
      </c>
      <c r="K211" s="71"/>
      <c r="L211" s="71"/>
      <c r="M211" s="71"/>
      <c r="N211" s="71"/>
      <c r="O211" s="71"/>
      <c r="P211" s="71"/>
      <c r="Q211" s="1">
        <f t="shared" ref="Q211:Q216" si="146">SUM(E211:P211)</f>
        <v>1661.5</v>
      </c>
      <c r="R211" s="1">
        <v>1393.1</v>
      </c>
      <c r="S211" s="2">
        <f t="shared" si="121"/>
        <v>119.26638432273349</v>
      </c>
    </row>
    <row r="212" spans="1:19" ht="13" x14ac:dyDescent="0.2">
      <c r="A212" s="70"/>
      <c r="B212" s="49"/>
      <c r="C212" s="213"/>
      <c r="D212" s="61" t="s">
        <v>34</v>
      </c>
      <c r="E212" s="3">
        <v>1.4</v>
      </c>
      <c r="F212" s="3">
        <v>3.2</v>
      </c>
      <c r="G212" s="3">
        <v>1.9</v>
      </c>
      <c r="H212" s="3">
        <v>2.7</v>
      </c>
      <c r="I212" s="3">
        <v>4.8</v>
      </c>
      <c r="J212" s="3">
        <v>2.5</v>
      </c>
      <c r="K212" s="72"/>
      <c r="L212" s="72"/>
      <c r="M212" s="72"/>
      <c r="N212" s="72"/>
      <c r="O212" s="72"/>
      <c r="P212" s="72"/>
      <c r="Q212" s="3">
        <f t="shared" si="146"/>
        <v>16.5</v>
      </c>
      <c r="R212" s="3">
        <v>13.899999999999999</v>
      </c>
      <c r="S212" s="4">
        <f t="shared" si="121"/>
        <v>118.70503597122304</v>
      </c>
    </row>
    <row r="213" spans="1:19" ht="13" x14ac:dyDescent="0.2">
      <c r="A213" s="70"/>
      <c r="B213" s="49"/>
      <c r="C213" s="213"/>
      <c r="D213" s="61" t="s">
        <v>35</v>
      </c>
      <c r="E213" s="3">
        <f>+E211-E212</f>
        <v>142.6</v>
      </c>
      <c r="F213" s="3">
        <f t="shared" ref="F213:P213" si="147">+F211-F212</f>
        <v>316.3</v>
      </c>
      <c r="G213" s="3">
        <f t="shared" si="147"/>
        <v>189.7</v>
      </c>
      <c r="H213" s="3">
        <f t="shared" si="147"/>
        <v>272.10000000000002</v>
      </c>
      <c r="I213" s="3">
        <f t="shared" si="147"/>
        <v>473.3</v>
      </c>
      <c r="J213" s="3">
        <f t="shared" si="147"/>
        <v>251</v>
      </c>
      <c r="K213" s="72">
        <f t="shared" si="147"/>
        <v>0</v>
      </c>
      <c r="L213" s="72">
        <f t="shared" si="147"/>
        <v>0</v>
      </c>
      <c r="M213" s="72">
        <f t="shared" si="147"/>
        <v>0</v>
      </c>
      <c r="N213" s="72">
        <f t="shared" si="147"/>
        <v>0</v>
      </c>
      <c r="O213" s="72">
        <f t="shared" si="147"/>
        <v>0</v>
      </c>
      <c r="P213" s="72">
        <f t="shared" si="147"/>
        <v>0</v>
      </c>
      <c r="Q213" s="3">
        <f t="shared" ref="Q213" si="148">+Q211-Q212</f>
        <v>1645</v>
      </c>
      <c r="R213" s="3">
        <v>1379.2000000000003</v>
      </c>
      <c r="S213" s="4">
        <f t="shared" si="121"/>
        <v>119.27204176334105</v>
      </c>
    </row>
    <row r="214" spans="1:19" ht="13" x14ac:dyDescent="0.2">
      <c r="A214" s="70"/>
      <c r="B214" s="75"/>
      <c r="C214" s="213"/>
      <c r="D214" s="61" t="s">
        <v>36</v>
      </c>
      <c r="E214" s="3">
        <f>+E211-E215</f>
        <v>141.4</v>
      </c>
      <c r="F214" s="3">
        <f t="shared" ref="F214:P214" si="149">+F211-F215</f>
        <v>315.60000000000002</v>
      </c>
      <c r="G214" s="3">
        <f t="shared" si="149"/>
        <v>186.4</v>
      </c>
      <c r="H214" s="3">
        <f t="shared" si="149"/>
        <v>267.8</v>
      </c>
      <c r="I214" s="3">
        <f t="shared" si="149"/>
        <v>473</v>
      </c>
      <c r="J214" s="3">
        <f t="shared" si="149"/>
        <v>249.2</v>
      </c>
      <c r="K214" s="72">
        <f t="shared" si="149"/>
        <v>0</v>
      </c>
      <c r="L214" s="72">
        <f t="shared" si="149"/>
        <v>0</v>
      </c>
      <c r="M214" s="72">
        <f t="shared" si="149"/>
        <v>0</v>
      </c>
      <c r="N214" s="72">
        <f t="shared" si="149"/>
        <v>0</v>
      </c>
      <c r="O214" s="72">
        <f t="shared" si="149"/>
        <v>0</v>
      </c>
      <c r="P214" s="72">
        <f t="shared" si="149"/>
        <v>0</v>
      </c>
      <c r="Q214" s="3">
        <f t="shared" ref="Q214" si="150">+Q211-Q215</f>
        <v>1633.4</v>
      </c>
      <c r="R214" s="3">
        <v>1364.6999999999998</v>
      </c>
      <c r="S214" s="4">
        <f t="shared" si="121"/>
        <v>119.6893090056423</v>
      </c>
    </row>
    <row r="215" spans="1:19" ht="13" x14ac:dyDescent="0.2">
      <c r="A215" s="70"/>
      <c r="B215" s="75"/>
      <c r="C215" s="213"/>
      <c r="D215" s="61" t="s">
        <v>37</v>
      </c>
      <c r="E215" s="3">
        <v>2.6</v>
      </c>
      <c r="F215" s="3">
        <v>3.9</v>
      </c>
      <c r="G215" s="3">
        <v>5.2</v>
      </c>
      <c r="H215" s="3">
        <v>7</v>
      </c>
      <c r="I215" s="3">
        <v>5.0999999999999996</v>
      </c>
      <c r="J215" s="3">
        <v>4.3</v>
      </c>
      <c r="K215" s="72"/>
      <c r="L215" s="72"/>
      <c r="M215" s="72"/>
      <c r="N215" s="72"/>
      <c r="O215" s="72"/>
      <c r="P215" s="72"/>
      <c r="Q215" s="3">
        <f t="shared" si="146"/>
        <v>28.099999999999998</v>
      </c>
      <c r="R215" s="3">
        <v>28.4</v>
      </c>
      <c r="S215" s="4">
        <f t="shared" si="121"/>
        <v>98.943661971830991</v>
      </c>
    </row>
    <row r="216" spans="1:19" thickBot="1" x14ac:dyDescent="0.25">
      <c r="A216" s="70"/>
      <c r="B216" s="75"/>
      <c r="C216" s="214"/>
      <c r="D216" s="64" t="s">
        <v>38</v>
      </c>
      <c r="E216" s="6">
        <v>2.6</v>
      </c>
      <c r="F216" s="6">
        <v>3.9</v>
      </c>
      <c r="G216" s="6">
        <v>5.2</v>
      </c>
      <c r="H216" s="6">
        <v>7</v>
      </c>
      <c r="I216" s="6">
        <v>5.0999999999999996</v>
      </c>
      <c r="J216" s="6">
        <v>4.3</v>
      </c>
      <c r="K216" s="73"/>
      <c r="L216" s="73"/>
      <c r="M216" s="73"/>
      <c r="N216" s="73"/>
      <c r="O216" s="73"/>
      <c r="P216" s="73"/>
      <c r="Q216" s="6">
        <f t="shared" si="146"/>
        <v>28.099999999999998</v>
      </c>
      <c r="R216" s="6">
        <v>28.4</v>
      </c>
      <c r="S216" s="7">
        <f t="shared" si="121"/>
        <v>98.943661971830991</v>
      </c>
    </row>
    <row r="217" spans="1:19" ht="13.5" customHeight="1" x14ac:dyDescent="0.2">
      <c r="A217" s="70"/>
      <c r="B217" s="75"/>
      <c r="C217" s="212" t="s">
        <v>58</v>
      </c>
      <c r="D217" s="56" t="s">
        <v>33</v>
      </c>
      <c r="E217" s="1">
        <v>86.3</v>
      </c>
      <c r="F217" s="1">
        <v>138.30000000000001</v>
      </c>
      <c r="G217" s="1">
        <v>124.3</v>
      </c>
      <c r="H217" s="1">
        <v>157.30000000000001</v>
      </c>
      <c r="I217" s="1">
        <v>171.4</v>
      </c>
      <c r="J217" s="1">
        <v>139.1</v>
      </c>
      <c r="K217" s="71"/>
      <c r="L217" s="71"/>
      <c r="M217" s="71"/>
      <c r="N217" s="71"/>
      <c r="O217" s="71"/>
      <c r="P217" s="71"/>
      <c r="Q217" s="1">
        <f t="shared" ref="Q217:Q228" si="151">SUM(E217:P217)</f>
        <v>816.7</v>
      </c>
      <c r="R217" s="1">
        <v>674.19999999999982</v>
      </c>
      <c r="S217" s="2">
        <f t="shared" si="121"/>
        <v>121.13616137644621</v>
      </c>
    </row>
    <row r="218" spans="1:19" ht="13" x14ac:dyDescent="0.2">
      <c r="A218" s="70"/>
      <c r="B218" s="75"/>
      <c r="C218" s="213"/>
      <c r="D218" s="61" t="s">
        <v>34</v>
      </c>
      <c r="E218" s="3">
        <v>0.1</v>
      </c>
      <c r="F218" s="3">
        <v>0.4</v>
      </c>
      <c r="G218" s="3">
        <v>0.7</v>
      </c>
      <c r="H218" s="3">
        <v>4</v>
      </c>
      <c r="I218" s="3">
        <v>3.3</v>
      </c>
      <c r="J218" s="3">
        <v>4.0999999999999996</v>
      </c>
      <c r="K218" s="72"/>
      <c r="L218" s="72"/>
      <c r="M218" s="72"/>
      <c r="N218" s="72"/>
      <c r="O218" s="72"/>
      <c r="P218" s="72"/>
      <c r="Q218" s="3">
        <f t="shared" si="151"/>
        <v>12.6</v>
      </c>
      <c r="R218" s="3">
        <v>7.8999999999999995</v>
      </c>
      <c r="S218" s="4">
        <f t="shared" si="121"/>
        <v>159.49367088607596</v>
      </c>
    </row>
    <row r="219" spans="1:19" ht="13" x14ac:dyDescent="0.2">
      <c r="A219" s="70"/>
      <c r="B219" s="75"/>
      <c r="C219" s="213"/>
      <c r="D219" s="61" t="s">
        <v>35</v>
      </c>
      <c r="E219" s="3">
        <f>+E217-E218</f>
        <v>86.2</v>
      </c>
      <c r="F219" s="3">
        <f t="shared" ref="F219:P219" si="152">+F217-F218</f>
        <v>137.9</v>
      </c>
      <c r="G219" s="3">
        <f t="shared" si="152"/>
        <v>123.6</v>
      </c>
      <c r="H219" s="3">
        <f t="shared" si="152"/>
        <v>153.30000000000001</v>
      </c>
      <c r="I219" s="3">
        <f t="shared" si="152"/>
        <v>168.1</v>
      </c>
      <c r="J219" s="3">
        <f t="shared" si="152"/>
        <v>135</v>
      </c>
      <c r="K219" s="72">
        <f t="shared" si="152"/>
        <v>0</v>
      </c>
      <c r="L219" s="72">
        <f t="shared" si="152"/>
        <v>0</v>
      </c>
      <c r="M219" s="72">
        <f t="shared" si="152"/>
        <v>0</v>
      </c>
      <c r="N219" s="72">
        <f t="shared" si="152"/>
        <v>0</v>
      </c>
      <c r="O219" s="72">
        <f t="shared" si="152"/>
        <v>0</v>
      </c>
      <c r="P219" s="72">
        <f t="shared" si="152"/>
        <v>0</v>
      </c>
      <c r="Q219" s="3">
        <f t="shared" ref="Q219" si="153">+Q217-Q218</f>
        <v>804.1</v>
      </c>
      <c r="R219" s="3">
        <v>666.30000000000007</v>
      </c>
      <c r="S219" s="4">
        <f t="shared" si="121"/>
        <v>120.68137475611584</v>
      </c>
    </row>
    <row r="220" spans="1:19" ht="13" x14ac:dyDescent="0.2">
      <c r="A220" s="70"/>
      <c r="B220" s="75"/>
      <c r="C220" s="213"/>
      <c r="D220" s="61" t="s">
        <v>36</v>
      </c>
      <c r="E220" s="3">
        <f>+E217-E221</f>
        <v>85.7</v>
      </c>
      <c r="F220" s="3">
        <f t="shared" ref="F220:P220" si="154">+F217-F221</f>
        <v>137.10000000000002</v>
      </c>
      <c r="G220" s="3">
        <f t="shared" si="154"/>
        <v>122.2</v>
      </c>
      <c r="H220" s="3">
        <f t="shared" si="154"/>
        <v>153.30000000000001</v>
      </c>
      <c r="I220" s="3">
        <f t="shared" si="154"/>
        <v>166.6</v>
      </c>
      <c r="J220" s="3">
        <f t="shared" si="154"/>
        <v>136.4</v>
      </c>
      <c r="K220" s="72">
        <f t="shared" si="154"/>
        <v>0</v>
      </c>
      <c r="L220" s="72">
        <f t="shared" si="154"/>
        <v>0</v>
      </c>
      <c r="M220" s="72">
        <f t="shared" si="154"/>
        <v>0</v>
      </c>
      <c r="N220" s="72">
        <f t="shared" si="154"/>
        <v>0</v>
      </c>
      <c r="O220" s="72">
        <f t="shared" si="154"/>
        <v>0</v>
      </c>
      <c r="P220" s="72">
        <f t="shared" si="154"/>
        <v>0</v>
      </c>
      <c r="Q220" s="3">
        <f t="shared" ref="Q220" si="155">+Q217-Q221</f>
        <v>801.30000000000007</v>
      </c>
      <c r="R220" s="3">
        <v>662.2</v>
      </c>
      <c r="S220" s="4">
        <f t="shared" si="121"/>
        <v>121.00573844759892</v>
      </c>
    </row>
    <row r="221" spans="1:19" ht="13" x14ac:dyDescent="0.2">
      <c r="A221" s="70"/>
      <c r="B221" s="75"/>
      <c r="C221" s="213"/>
      <c r="D221" s="61" t="s">
        <v>37</v>
      </c>
      <c r="E221" s="3">
        <v>0.6</v>
      </c>
      <c r="F221" s="3">
        <v>1.2</v>
      </c>
      <c r="G221" s="3">
        <v>2.1</v>
      </c>
      <c r="H221" s="3">
        <v>4</v>
      </c>
      <c r="I221" s="3">
        <v>4.8</v>
      </c>
      <c r="J221" s="3">
        <v>2.7</v>
      </c>
      <c r="K221" s="72"/>
      <c r="L221" s="72"/>
      <c r="M221" s="72"/>
      <c r="N221" s="72"/>
      <c r="O221" s="72"/>
      <c r="P221" s="72"/>
      <c r="Q221" s="3">
        <f t="shared" si="151"/>
        <v>15.399999999999999</v>
      </c>
      <c r="R221" s="3">
        <v>12</v>
      </c>
      <c r="S221" s="4">
        <f t="shared" si="121"/>
        <v>128.33333333333331</v>
      </c>
    </row>
    <row r="222" spans="1:19" thickBot="1" x14ac:dyDescent="0.25">
      <c r="A222" s="70"/>
      <c r="B222" s="49"/>
      <c r="C222" s="214"/>
      <c r="D222" s="64" t="s">
        <v>38</v>
      </c>
      <c r="E222" s="6">
        <v>0.6</v>
      </c>
      <c r="F222" s="6">
        <v>1.2</v>
      </c>
      <c r="G222" s="6">
        <v>2.1</v>
      </c>
      <c r="H222" s="6">
        <v>4</v>
      </c>
      <c r="I222" s="6">
        <v>4.8</v>
      </c>
      <c r="J222" s="6">
        <v>2.7</v>
      </c>
      <c r="K222" s="73"/>
      <c r="L222" s="73"/>
      <c r="M222" s="73"/>
      <c r="N222" s="73"/>
      <c r="O222" s="73"/>
      <c r="P222" s="73"/>
      <c r="Q222" s="6">
        <f t="shared" si="151"/>
        <v>15.399999999999999</v>
      </c>
      <c r="R222" s="6">
        <v>15.1</v>
      </c>
      <c r="S222" s="7">
        <f t="shared" si="121"/>
        <v>101.9867549668874</v>
      </c>
    </row>
    <row r="223" spans="1:19" ht="13.5" customHeight="1" x14ac:dyDescent="0.2">
      <c r="A223" s="70"/>
      <c r="B223" s="49"/>
      <c r="C223" s="212" t="s">
        <v>59</v>
      </c>
      <c r="D223" s="56" t="s">
        <v>33</v>
      </c>
      <c r="E223" s="1">
        <v>10.4</v>
      </c>
      <c r="F223" s="1">
        <v>12.1</v>
      </c>
      <c r="G223" s="1">
        <v>13.6</v>
      </c>
      <c r="H223" s="1">
        <v>18.7</v>
      </c>
      <c r="I223" s="1">
        <v>20.100000000000001</v>
      </c>
      <c r="J223" s="1">
        <v>15.2</v>
      </c>
      <c r="K223" s="71"/>
      <c r="L223" s="71"/>
      <c r="M223" s="71"/>
      <c r="N223" s="71"/>
      <c r="O223" s="71"/>
      <c r="P223" s="71"/>
      <c r="Q223" s="1">
        <f t="shared" si="151"/>
        <v>90.100000000000009</v>
      </c>
      <c r="R223" s="1">
        <v>61.4</v>
      </c>
      <c r="S223" s="2">
        <f t="shared" si="121"/>
        <v>146.74267100977201</v>
      </c>
    </row>
    <row r="224" spans="1:19" ht="13" x14ac:dyDescent="0.2">
      <c r="A224" s="70"/>
      <c r="B224" s="49"/>
      <c r="C224" s="213"/>
      <c r="D224" s="61" t="s">
        <v>34</v>
      </c>
      <c r="E224" s="3">
        <v>0</v>
      </c>
      <c r="F224" s="3">
        <v>0</v>
      </c>
      <c r="G224" s="3">
        <v>0.1</v>
      </c>
      <c r="H224" s="3">
        <v>0</v>
      </c>
      <c r="I224" s="3">
        <v>0</v>
      </c>
      <c r="J224" s="3">
        <v>0.1</v>
      </c>
      <c r="K224" s="72"/>
      <c r="L224" s="72"/>
      <c r="M224" s="72"/>
      <c r="N224" s="72"/>
      <c r="O224" s="72"/>
      <c r="P224" s="72"/>
      <c r="Q224" s="3">
        <f t="shared" si="151"/>
        <v>0.2</v>
      </c>
      <c r="R224" s="3">
        <v>0.2</v>
      </c>
      <c r="S224" s="4">
        <f t="shared" si="121"/>
        <v>100</v>
      </c>
    </row>
    <row r="225" spans="1:19" ht="13" x14ac:dyDescent="0.2">
      <c r="A225" s="70"/>
      <c r="B225" s="49"/>
      <c r="C225" s="213"/>
      <c r="D225" s="61" t="s">
        <v>35</v>
      </c>
      <c r="E225" s="3">
        <f>+E223-E224</f>
        <v>10.4</v>
      </c>
      <c r="F225" s="3">
        <f t="shared" ref="F225:P225" si="156">+F223-F224</f>
        <v>12.1</v>
      </c>
      <c r="G225" s="3">
        <f t="shared" si="156"/>
        <v>13.5</v>
      </c>
      <c r="H225" s="3">
        <f t="shared" si="156"/>
        <v>18.7</v>
      </c>
      <c r="I225" s="3">
        <f t="shared" si="156"/>
        <v>20.100000000000001</v>
      </c>
      <c r="J225" s="3">
        <f t="shared" si="156"/>
        <v>15.1</v>
      </c>
      <c r="K225" s="72">
        <f t="shared" si="156"/>
        <v>0</v>
      </c>
      <c r="L225" s="72">
        <f t="shared" si="156"/>
        <v>0</v>
      </c>
      <c r="M225" s="72">
        <f t="shared" si="156"/>
        <v>0</v>
      </c>
      <c r="N225" s="72">
        <f t="shared" si="156"/>
        <v>0</v>
      </c>
      <c r="O225" s="72">
        <f t="shared" si="156"/>
        <v>0</v>
      </c>
      <c r="P225" s="72">
        <f t="shared" si="156"/>
        <v>0</v>
      </c>
      <c r="Q225" s="3">
        <f t="shared" ref="Q225" si="157">+Q223-Q224</f>
        <v>89.9</v>
      </c>
      <c r="R225" s="3">
        <v>61.2</v>
      </c>
      <c r="S225" s="4">
        <f t="shared" si="121"/>
        <v>146.89542483660131</v>
      </c>
    </row>
    <row r="226" spans="1:19" ht="13" x14ac:dyDescent="0.2">
      <c r="A226" s="70"/>
      <c r="B226" s="49"/>
      <c r="C226" s="213"/>
      <c r="D226" s="61" t="s">
        <v>36</v>
      </c>
      <c r="E226" s="3">
        <f>+E223-E227</f>
        <v>9.7000000000000011</v>
      </c>
      <c r="F226" s="3">
        <f t="shared" ref="F226:P226" si="158">+F223-F227</f>
        <v>11.4</v>
      </c>
      <c r="G226" s="3">
        <f t="shared" si="158"/>
        <v>12.7</v>
      </c>
      <c r="H226" s="3">
        <f t="shared" si="158"/>
        <v>17.399999999999999</v>
      </c>
      <c r="I226" s="3">
        <f t="shared" si="158"/>
        <v>18.3</v>
      </c>
      <c r="J226" s="3">
        <f t="shared" si="158"/>
        <v>13.899999999999999</v>
      </c>
      <c r="K226" s="72">
        <f t="shared" si="158"/>
        <v>0</v>
      </c>
      <c r="L226" s="72">
        <f t="shared" si="158"/>
        <v>0</v>
      </c>
      <c r="M226" s="72">
        <f t="shared" si="158"/>
        <v>0</v>
      </c>
      <c r="N226" s="72">
        <f t="shared" si="158"/>
        <v>0</v>
      </c>
      <c r="O226" s="72">
        <f t="shared" si="158"/>
        <v>0</v>
      </c>
      <c r="P226" s="72">
        <f t="shared" si="158"/>
        <v>0</v>
      </c>
      <c r="Q226" s="3">
        <f t="shared" ref="Q226" si="159">+Q223-Q227</f>
        <v>83.4</v>
      </c>
      <c r="R226" s="3">
        <v>57.699999999999996</v>
      </c>
      <c r="S226" s="4">
        <f t="shared" si="121"/>
        <v>144.54072790294629</v>
      </c>
    </row>
    <row r="227" spans="1:19" ht="13" x14ac:dyDescent="0.2">
      <c r="A227" s="70"/>
      <c r="B227" s="49"/>
      <c r="C227" s="213"/>
      <c r="D227" s="61" t="s">
        <v>37</v>
      </c>
      <c r="E227" s="3">
        <v>0.7</v>
      </c>
      <c r="F227" s="3">
        <v>0.7</v>
      </c>
      <c r="G227" s="3">
        <v>0.9</v>
      </c>
      <c r="H227" s="3">
        <v>1.3</v>
      </c>
      <c r="I227" s="3">
        <v>1.8</v>
      </c>
      <c r="J227" s="3">
        <v>1.3</v>
      </c>
      <c r="K227" s="72"/>
      <c r="L227" s="72"/>
      <c r="M227" s="72"/>
      <c r="N227" s="72"/>
      <c r="O227" s="72"/>
      <c r="P227" s="72"/>
      <c r="Q227" s="3">
        <f t="shared" si="151"/>
        <v>6.6999999999999993</v>
      </c>
      <c r="R227" s="3">
        <v>3.7</v>
      </c>
      <c r="S227" s="4">
        <f t="shared" si="121"/>
        <v>181.08108108108104</v>
      </c>
    </row>
    <row r="228" spans="1:19" thickBot="1" x14ac:dyDescent="0.25">
      <c r="A228" s="70"/>
      <c r="B228" s="78"/>
      <c r="C228" s="214"/>
      <c r="D228" s="64" t="s">
        <v>38</v>
      </c>
      <c r="E228" s="6">
        <v>0.7</v>
      </c>
      <c r="F228" s="6">
        <v>0.7</v>
      </c>
      <c r="G228" s="6">
        <v>0.9</v>
      </c>
      <c r="H228" s="6">
        <v>1.3</v>
      </c>
      <c r="I228" s="6">
        <v>1.8</v>
      </c>
      <c r="J228" s="6">
        <v>1.3</v>
      </c>
      <c r="K228" s="73"/>
      <c r="L228" s="73"/>
      <c r="M228" s="73"/>
      <c r="N228" s="73"/>
      <c r="O228" s="73"/>
      <c r="P228" s="73"/>
      <c r="Q228" s="6">
        <f t="shared" si="151"/>
        <v>6.6999999999999993</v>
      </c>
      <c r="R228" s="6">
        <v>3.7</v>
      </c>
      <c r="S228" s="7">
        <f t="shared" si="121"/>
        <v>181.08108108108104</v>
      </c>
    </row>
    <row r="229" spans="1:19" ht="18.75" customHeight="1" x14ac:dyDescent="0.3">
      <c r="A229" s="45" t="str">
        <f>A1</f>
        <v>１　令和４年度（２０２２年度）上期　市町村別・月別観光入込客数</v>
      </c>
      <c r="K229" s="76"/>
      <c r="L229" s="76"/>
      <c r="M229" s="76"/>
      <c r="N229" s="76"/>
      <c r="O229" s="76"/>
      <c r="P229" s="76"/>
      <c r="Q229" s="178"/>
    </row>
    <row r="230" spans="1:19" ht="13.5" customHeight="1" thickBot="1" x14ac:dyDescent="0.25">
      <c r="K230" s="76"/>
      <c r="L230" s="76"/>
      <c r="M230" s="76"/>
      <c r="N230" s="76"/>
      <c r="O230" s="76"/>
      <c r="P230" s="76"/>
      <c r="Q230" s="178"/>
      <c r="S230" s="50" t="s">
        <v>232</v>
      </c>
    </row>
    <row r="231" spans="1:19" thickBot="1" x14ac:dyDescent="0.25">
      <c r="A231" s="51" t="s">
        <v>20</v>
      </c>
      <c r="B231" s="51" t="s">
        <v>266</v>
      </c>
      <c r="C231" s="51" t="s">
        <v>21</v>
      </c>
      <c r="D231" s="52" t="s">
        <v>22</v>
      </c>
      <c r="E231" s="53" t="s">
        <v>23</v>
      </c>
      <c r="F231" s="53" t="s">
        <v>24</v>
      </c>
      <c r="G231" s="53" t="s">
        <v>25</v>
      </c>
      <c r="H231" s="53" t="s">
        <v>26</v>
      </c>
      <c r="I231" s="53" t="s">
        <v>27</v>
      </c>
      <c r="J231" s="53" t="s">
        <v>28</v>
      </c>
      <c r="K231" s="74" t="s">
        <v>29</v>
      </c>
      <c r="L231" s="74" t="s">
        <v>30</v>
      </c>
      <c r="M231" s="74" t="s">
        <v>31</v>
      </c>
      <c r="N231" s="74" t="s">
        <v>11</v>
      </c>
      <c r="O231" s="74" t="s">
        <v>12</v>
      </c>
      <c r="P231" s="74" t="s">
        <v>13</v>
      </c>
      <c r="Q231" s="179" t="s">
        <v>267</v>
      </c>
      <c r="R231" s="54" t="str">
        <f>$R$3</f>
        <v>R3年度上期</v>
      </c>
      <c r="S231" s="55" t="s">
        <v>32</v>
      </c>
    </row>
    <row r="232" spans="1:19" ht="13" x14ac:dyDescent="0.2">
      <c r="A232" s="70"/>
      <c r="B232" s="215" t="s">
        <v>246</v>
      </c>
      <c r="C232" s="216"/>
      <c r="D232" s="56" t="s">
        <v>33</v>
      </c>
      <c r="E232" s="1">
        <f t="shared" ref="E232:Q237" si="160">+E238+E244+E250+E256+E262+E268+E274+E280+E289+E295+E301+E307+E313+E319+E325+E331+E337+E346+E352+E358</f>
        <v>838.00000000000011</v>
      </c>
      <c r="F232" s="1">
        <f t="shared" si="160"/>
        <v>1353.1000000000001</v>
      </c>
      <c r="G232" s="1">
        <f t="shared" si="160"/>
        <v>1310.8000000000002</v>
      </c>
      <c r="H232" s="1">
        <f t="shared" si="160"/>
        <v>1908.7000000000003</v>
      </c>
      <c r="I232" s="1">
        <f t="shared" si="160"/>
        <v>1991.0000000000002</v>
      </c>
      <c r="J232" s="1">
        <f t="shared" si="160"/>
        <v>1486.7</v>
      </c>
      <c r="K232" s="71">
        <f t="shared" si="160"/>
        <v>0</v>
      </c>
      <c r="L232" s="71">
        <f t="shared" si="160"/>
        <v>0</v>
      </c>
      <c r="M232" s="71">
        <f t="shared" si="160"/>
        <v>0</v>
      </c>
      <c r="N232" s="71">
        <f t="shared" si="160"/>
        <v>0</v>
      </c>
      <c r="O232" s="71">
        <f t="shared" si="160"/>
        <v>0</v>
      </c>
      <c r="P232" s="71">
        <f t="shared" si="160"/>
        <v>0</v>
      </c>
      <c r="Q232" s="1">
        <f t="shared" si="160"/>
        <v>8888.3000000000029</v>
      </c>
      <c r="R232" s="1">
        <f t="shared" ref="R232" si="161">+R238+R244+R250+R256+R262+R268+R274+R280+R289+R295+R301+R307+R313+R319+R325+R331+R337+R346+R352+R358</f>
        <v>5909.0999999999976</v>
      </c>
      <c r="S232" s="2">
        <f t="shared" ref="S232:S285" si="162">IF(Q232=0,"－",Q232/R232*100)</f>
        <v>150.41715320437982</v>
      </c>
    </row>
    <row r="233" spans="1:19" ht="13" x14ac:dyDescent="0.2">
      <c r="A233" s="70"/>
      <c r="B233" s="217"/>
      <c r="C233" s="218"/>
      <c r="D233" s="61" t="s">
        <v>34</v>
      </c>
      <c r="E233" s="3">
        <f t="shared" si="160"/>
        <v>155.70000000000005</v>
      </c>
      <c r="F233" s="3">
        <f t="shared" si="160"/>
        <v>207.20000000000002</v>
      </c>
      <c r="G233" s="3">
        <f t="shared" si="160"/>
        <v>322.40000000000015</v>
      </c>
      <c r="H233" s="3">
        <f t="shared" si="160"/>
        <v>437.60000000000008</v>
      </c>
      <c r="I233" s="3">
        <f t="shared" si="160"/>
        <v>498.59999999999997</v>
      </c>
      <c r="J233" s="3">
        <f t="shared" si="160"/>
        <v>382.7</v>
      </c>
      <c r="K233" s="72">
        <f t="shared" si="160"/>
        <v>0</v>
      </c>
      <c r="L233" s="72">
        <f t="shared" si="160"/>
        <v>0</v>
      </c>
      <c r="M233" s="72">
        <f t="shared" si="160"/>
        <v>0</v>
      </c>
      <c r="N233" s="72">
        <f t="shared" si="160"/>
        <v>0</v>
      </c>
      <c r="O233" s="72">
        <f t="shared" si="160"/>
        <v>0</v>
      </c>
      <c r="P233" s="72">
        <f t="shared" si="160"/>
        <v>0</v>
      </c>
      <c r="Q233" s="3">
        <f t="shared" si="160"/>
        <v>2004.1999999999998</v>
      </c>
      <c r="R233" s="3">
        <f t="shared" ref="R233" si="163">+R239+R245+R251+R257+R263+R269+R275+R281+R290+R296+R302+R308+R314+R320+R326+R332+R338+R347+R353+R359</f>
        <v>904.19999999999982</v>
      </c>
      <c r="S233" s="4">
        <f t="shared" si="162"/>
        <v>221.65450121654504</v>
      </c>
    </row>
    <row r="234" spans="1:19" ht="13" x14ac:dyDescent="0.2">
      <c r="A234" s="70" t="s">
        <v>302</v>
      </c>
      <c r="B234" s="217"/>
      <c r="C234" s="218"/>
      <c r="D234" s="61" t="s">
        <v>35</v>
      </c>
      <c r="E234" s="3">
        <f t="shared" si="160"/>
        <v>682.30000000000007</v>
      </c>
      <c r="F234" s="3">
        <f t="shared" si="160"/>
        <v>1145.9000000000003</v>
      </c>
      <c r="G234" s="3">
        <f t="shared" si="160"/>
        <v>988.4</v>
      </c>
      <c r="H234" s="3">
        <f t="shared" si="160"/>
        <v>1471.1</v>
      </c>
      <c r="I234" s="3">
        <f t="shared" si="160"/>
        <v>1492.4</v>
      </c>
      <c r="J234" s="3">
        <f t="shared" si="160"/>
        <v>1104</v>
      </c>
      <c r="K234" s="72">
        <f t="shared" si="160"/>
        <v>0</v>
      </c>
      <c r="L234" s="72">
        <f t="shared" si="160"/>
        <v>0</v>
      </c>
      <c r="M234" s="72">
        <f t="shared" si="160"/>
        <v>0</v>
      </c>
      <c r="N234" s="72">
        <f t="shared" si="160"/>
        <v>0</v>
      </c>
      <c r="O234" s="72">
        <f t="shared" si="160"/>
        <v>0</v>
      </c>
      <c r="P234" s="72">
        <f t="shared" si="160"/>
        <v>0</v>
      </c>
      <c r="Q234" s="3">
        <f t="shared" si="160"/>
        <v>6884.1</v>
      </c>
      <c r="R234" s="3">
        <f t="shared" ref="R234" si="164">+R240+R246+R252+R258+R264+R270+R276+R282+R291+R297+R303+R309+R315+R321+R327+R333+R339+R348+R354+R360</f>
        <v>5004.8999999999987</v>
      </c>
      <c r="S234" s="4">
        <f t="shared" si="162"/>
        <v>137.54720374033451</v>
      </c>
    </row>
    <row r="235" spans="1:19" ht="13" x14ac:dyDescent="0.2">
      <c r="A235" s="70"/>
      <c r="B235" s="217"/>
      <c r="C235" s="218"/>
      <c r="D235" s="61" t="s">
        <v>36</v>
      </c>
      <c r="E235" s="3">
        <f t="shared" si="160"/>
        <v>761.80000000000007</v>
      </c>
      <c r="F235" s="3">
        <f t="shared" si="160"/>
        <v>1228.1000000000001</v>
      </c>
      <c r="G235" s="3">
        <f t="shared" si="160"/>
        <v>1165.4000000000001</v>
      </c>
      <c r="H235" s="3">
        <f t="shared" si="160"/>
        <v>1722.6</v>
      </c>
      <c r="I235" s="3">
        <f t="shared" si="160"/>
        <v>1764.1999999999998</v>
      </c>
      <c r="J235" s="3">
        <f t="shared" si="160"/>
        <v>1292.0999999999999</v>
      </c>
      <c r="K235" s="72">
        <f t="shared" si="160"/>
        <v>0</v>
      </c>
      <c r="L235" s="72">
        <f t="shared" si="160"/>
        <v>0</v>
      </c>
      <c r="M235" s="72">
        <f t="shared" si="160"/>
        <v>0</v>
      </c>
      <c r="N235" s="72">
        <f t="shared" si="160"/>
        <v>0</v>
      </c>
      <c r="O235" s="72">
        <f t="shared" si="160"/>
        <v>0</v>
      </c>
      <c r="P235" s="72">
        <f t="shared" si="160"/>
        <v>0</v>
      </c>
      <c r="Q235" s="3">
        <f t="shared" si="160"/>
        <v>7934.2000000000025</v>
      </c>
      <c r="R235" s="3">
        <f t="shared" ref="R235" si="165">+R241+R247+R253+R259+R265+R271+R277+R283+R292+R298+R304+R310+R316+R322+R328+R334+R340+R349+R355+R361</f>
        <v>5385.3999999999987</v>
      </c>
      <c r="S235" s="4">
        <f t="shared" si="162"/>
        <v>147.32796078285745</v>
      </c>
    </row>
    <row r="236" spans="1:19" ht="13" x14ac:dyDescent="0.2">
      <c r="A236" s="70"/>
      <c r="B236" s="217"/>
      <c r="C236" s="218"/>
      <c r="D236" s="61" t="s">
        <v>37</v>
      </c>
      <c r="E236" s="3">
        <f t="shared" si="160"/>
        <v>76.199999999999989</v>
      </c>
      <c r="F236" s="3">
        <f t="shared" si="160"/>
        <v>124.99999999999997</v>
      </c>
      <c r="G236" s="3">
        <f t="shared" si="160"/>
        <v>145.4</v>
      </c>
      <c r="H236" s="3">
        <f t="shared" si="160"/>
        <v>186.09999999999997</v>
      </c>
      <c r="I236" s="3">
        <f t="shared" si="160"/>
        <v>226.79999999999995</v>
      </c>
      <c r="J236" s="3">
        <f t="shared" si="160"/>
        <v>194.6</v>
      </c>
      <c r="K236" s="72">
        <f t="shared" si="160"/>
        <v>0</v>
      </c>
      <c r="L236" s="72">
        <f t="shared" si="160"/>
        <v>0</v>
      </c>
      <c r="M236" s="72">
        <f t="shared" si="160"/>
        <v>0</v>
      </c>
      <c r="N236" s="72">
        <f t="shared" si="160"/>
        <v>0</v>
      </c>
      <c r="O236" s="72">
        <f t="shared" si="160"/>
        <v>0</v>
      </c>
      <c r="P236" s="72">
        <f t="shared" si="160"/>
        <v>0</v>
      </c>
      <c r="Q236" s="3">
        <f t="shared" si="160"/>
        <v>954.09999999999991</v>
      </c>
      <c r="R236" s="3">
        <f t="shared" ref="R236" si="166">+R242+R248+R254+R260+R266+R272+R278+R284+R293+R299+R305+R311+R317+R323+R329+R335+R341+R350+R356+R362</f>
        <v>523.70000000000027</v>
      </c>
      <c r="S236" s="4">
        <f t="shared" si="162"/>
        <v>182.18445675004762</v>
      </c>
    </row>
    <row r="237" spans="1:19" thickBot="1" x14ac:dyDescent="0.25">
      <c r="A237" s="70"/>
      <c r="B237" s="217"/>
      <c r="C237" s="219"/>
      <c r="D237" s="64" t="s">
        <v>38</v>
      </c>
      <c r="E237" s="6">
        <f t="shared" si="160"/>
        <v>95.899999999999977</v>
      </c>
      <c r="F237" s="6">
        <f t="shared" si="160"/>
        <v>151.69999999999999</v>
      </c>
      <c r="G237" s="6">
        <f t="shared" si="160"/>
        <v>172.39999999999998</v>
      </c>
      <c r="H237" s="6">
        <f t="shared" si="160"/>
        <v>225</v>
      </c>
      <c r="I237" s="6">
        <f t="shared" si="160"/>
        <v>293.70000000000005</v>
      </c>
      <c r="J237" s="6">
        <f t="shared" si="160"/>
        <v>241.19999999999993</v>
      </c>
      <c r="K237" s="73">
        <f t="shared" si="160"/>
        <v>0</v>
      </c>
      <c r="L237" s="73">
        <f t="shared" si="160"/>
        <v>0</v>
      </c>
      <c r="M237" s="73">
        <f t="shared" si="160"/>
        <v>0</v>
      </c>
      <c r="N237" s="73">
        <f t="shared" si="160"/>
        <v>0</v>
      </c>
      <c r="O237" s="73">
        <f t="shared" si="160"/>
        <v>0</v>
      </c>
      <c r="P237" s="73">
        <f t="shared" si="160"/>
        <v>0</v>
      </c>
      <c r="Q237" s="6">
        <f t="shared" si="160"/>
        <v>1179.9000000000008</v>
      </c>
      <c r="R237" s="6">
        <f t="shared" ref="R237" si="167">+R243+R249+R255+R261+R267+R273+R279+R285+R294+R300+R306+R312+R318+R324+R330+R336+R342+R351+R357+R363</f>
        <v>679.59999999999991</v>
      </c>
      <c r="S237" s="7">
        <f t="shared" si="162"/>
        <v>173.61683343143039</v>
      </c>
    </row>
    <row r="238" spans="1:19" ht="13.5" customHeight="1" x14ac:dyDescent="0.2">
      <c r="A238" s="70"/>
      <c r="B238" s="70"/>
      <c r="C238" s="212" t="s">
        <v>60</v>
      </c>
      <c r="D238" s="56" t="s">
        <v>33</v>
      </c>
      <c r="E238" s="1">
        <v>203.2</v>
      </c>
      <c r="F238" s="1">
        <v>294.2</v>
      </c>
      <c r="G238" s="1">
        <v>296.89999999999998</v>
      </c>
      <c r="H238" s="1">
        <v>453.3</v>
      </c>
      <c r="I238" s="1">
        <v>490.7</v>
      </c>
      <c r="J238" s="1">
        <v>335.2</v>
      </c>
      <c r="K238" s="71"/>
      <c r="L238" s="71"/>
      <c r="M238" s="71"/>
      <c r="N238" s="71"/>
      <c r="O238" s="71"/>
      <c r="P238" s="71"/>
      <c r="Q238" s="1">
        <f t="shared" ref="Q238:Q285" si="168">SUM(E238:P238)</f>
        <v>2073.5</v>
      </c>
      <c r="R238" s="1">
        <v>1362.1</v>
      </c>
      <c r="S238" s="2">
        <f t="shared" si="162"/>
        <v>152.22817707950961</v>
      </c>
    </row>
    <row r="239" spans="1:19" ht="13" x14ac:dyDescent="0.2">
      <c r="A239" s="70"/>
      <c r="B239" s="49"/>
      <c r="C239" s="213"/>
      <c r="D239" s="61" t="s">
        <v>34</v>
      </c>
      <c r="E239" s="3">
        <v>80.8</v>
      </c>
      <c r="F239" s="3">
        <v>98.1</v>
      </c>
      <c r="G239" s="3">
        <v>176.8</v>
      </c>
      <c r="H239" s="3">
        <v>215.4</v>
      </c>
      <c r="I239" s="3">
        <v>247.6</v>
      </c>
      <c r="J239" s="3">
        <v>212.1</v>
      </c>
      <c r="K239" s="72"/>
      <c r="L239" s="72"/>
      <c r="M239" s="72"/>
      <c r="N239" s="72"/>
      <c r="O239" s="72"/>
      <c r="P239" s="72"/>
      <c r="Q239" s="3">
        <f t="shared" si="168"/>
        <v>1030.8</v>
      </c>
      <c r="R239" s="3">
        <v>490.29999999999995</v>
      </c>
      <c r="S239" s="4">
        <f t="shared" si="162"/>
        <v>210.23862941056498</v>
      </c>
    </row>
    <row r="240" spans="1:19" ht="13" x14ac:dyDescent="0.2">
      <c r="A240" s="70"/>
      <c r="B240" s="49"/>
      <c r="C240" s="213"/>
      <c r="D240" s="61" t="s">
        <v>35</v>
      </c>
      <c r="E240" s="3">
        <f>+E238-E239</f>
        <v>122.39999999999999</v>
      </c>
      <c r="F240" s="3">
        <f t="shared" ref="F240:P240" si="169">+F238-F239</f>
        <v>196.1</v>
      </c>
      <c r="G240" s="3">
        <f t="shared" si="169"/>
        <v>120.09999999999997</v>
      </c>
      <c r="H240" s="3">
        <f t="shared" si="169"/>
        <v>237.9</v>
      </c>
      <c r="I240" s="3">
        <f t="shared" si="169"/>
        <v>243.1</v>
      </c>
      <c r="J240" s="3">
        <f t="shared" si="169"/>
        <v>123.1</v>
      </c>
      <c r="K240" s="72">
        <f t="shared" si="169"/>
        <v>0</v>
      </c>
      <c r="L240" s="72">
        <f t="shared" si="169"/>
        <v>0</v>
      </c>
      <c r="M240" s="72">
        <f t="shared" si="169"/>
        <v>0</v>
      </c>
      <c r="N240" s="72">
        <f t="shared" si="169"/>
        <v>0</v>
      </c>
      <c r="O240" s="72">
        <f t="shared" si="169"/>
        <v>0</v>
      </c>
      <c r="P240" s="72">
        <f t="shared" si="169"/>
        <v>0</v>
      </c>
      <c r="Q240" s="3">
        <f t="shared" ref="Q240" si="170">+Q238-Q239</f>
        <v>1042.7</v>
      </c>
      <c r="R240" s="3">
        <v>871.8</v>
      </c>
      <c r="S240" s="4">
        <f t="shared" si="162"/>
        <v>119.60311998164718</v>
      </c>
    </row>
    <row r="241" spans="1:19" ht="13" x14ac:dyDescent="0.2">
      <c r="A241" s="70"/>
      <c r="B241" s="49"/>
      <c r="C241" s="213"/>
      <c r="D241" s="61" t="s">
        <v>36</v>
      </c>
      <c r="E241" s="3">
        <f>+E238-E242</f>
        <v>168.29999999999998</v>
      </c>
      <c r="F241" s="3">
        <f t="shared" ref="F241:P241" si="171">+F238-F242</f>
        <v>243.89999999999998</v>
      </c>
      <c r="G241" s="3">
        <f t="shared" si="171"/>
        <v>240.2</v>
      </c>
      <c r="H241" s="3">
        <f t="shared" si="171"/>
        <v>383</v>
      </c>
      <c r="I241" s="3">
        <f t="shared" si="171"/>
        <v>405.7</v>
      </c>
      <c r="J241" s="3">
        <f t="shared" si="171"/>
        <v>260.89999999999998</v>
      </c>
      <c r="K241" s="72">
        <f t="shared" si="171"/>
        <v>0</v>
      </c>
      <c r="L241" s="72">
        <f t="shared" si="171"/>
        <v>0</v>
      </c>
      <c r="M241" s="72">
        <f t="shared" si="171"/>
        <v>0</v>
      </c>
      <c r="N241" s="72">
        <f t="shared" si="171"/>
        <v>0</v>
      </c>
      <c r="O241" s="72">
        <f t="shared" si="171"/>
        <v>0</v>
      </c>
      <c r="P241" s="72">
        <f t="shared" si="171"/>
        <v>0</v>
      </c>
      <c r="Q241" s="3">
        <f t="shared" ref="Q241" si="172">+Q238-Q242</f>
        <v>1702</v>
      </c>
      <c r="R241" s="3">
        <v>1183.8</v>
      </c>
      <c r="S241" s="4">
        <f t="shared" si="162"/>
        <v>143.77428619699276</v>
      </c>
    </row>
    <row r="242" spans="1:19" ht="13" x14ac:dyDescent="0.2">
      <c r="A242" s="70"/>
      <c r="B242" s="49"/>
      <c r="C242" s="213"/>
      <c r="D242" s="61" t="s">
        <v>37</v>
      </c>
      <c r="E242" s="3">
        <v>34.9</v>
      </c>
      <c r="F242" s="3">
        <v>50.3</v>
      </c>
      <c r="G242" s="3">
        <v>56.7</v>
      </c>
      <c r="H242" s="3">
        <v>70.3</v>
      </c>
      <c r="I242" s="3">
        <v>85</v>
      </c>
      <c r="J242" s="3">
        <v>74.3</v>
      </c>
      <c r="K242" s="72"/>
      <c r="L242" s="72"/>
      <c r="M242" s="72"/>
      <c r="N242" s="72"/>
      <c r="O242" s="72"/>
      <c r="P242" s="72"/>
      <c r="Q242" s="3">
        <f t="shared" si="168"/>
        <v>371.5</v>
      </c>
      <c r="R242" s="3">
        <v>178.3</v>
      </c>
      <c r="S242" s="4">
        <f t="shared" si="162"/>
        <v>208.35670218732471</v>
      </c>
    </row>
    <row r="243" spans="1:19" thickBot="1" x14ac:dyDescent="0.25">
      <c r="A243" s="70"/>
      <c r="B243" s="49"/>
      <c r="C243" s="214"/>
      <c r="D243" s="64" t="s">
        <v>38</v>
      </c>
      <c r="E243" s="6">
        <v>41.4</v>
      </c>
      <c r="F243" s="6">
        <v>58</v>
      </c>
      <c r="G243" s="6">
        <v>65.2</v>
      </c>
      <c r="H243" s="6">
        <v>81.5</v>
      </c>
      <c r="I243" s="6">
        <v>98.7</v>
      </c>
      <c r="J243" s="6">
        <v>85.8</v>
      </c>
      <c r="K243" s="73"/>
      <c r="L243" s="73"/>
      <c r="M243" s="73"/>
      <c r="N243" s="73"/>
      <c r="O243" s="73"/>
      <c r="P243" s="73"/>
      <c r="Q243" s="6">
        <f t="shared" si="168"/>
        <v>430.6</v>
      </c>
      <c r="R243" s="6">
        <v>211.6</v>
      </c>
      <c r="S243" s="7">
        <f t="shared" si="162"/>
        <v>203.49716446124765</v>
      </c>
    </row>
    <row r="244" spans="1:19" ht="13.5" customHeight="1" x14ac:dyDescent="0.2">
      <c r="A244" s="70"/>
      <c r="B244" s="49"/>
      <c r="C244" s="212" t="s">
        <v>61</v>
      </c>
      <c r="D244" s="56" t="s">
        <v>33</v>
      </c>
      <c r="E244" s="1">
        <v>2.7</v>
      </c>
      <c r="F244" s="1">
        <v>6.3</v>
      </c>
      <c r="G244" s="1">
        <v>7.2</v>
      </c>
      <c r="H244" s="1">
        <v>9.1</v>
      </c>
      <c r="I244" s="1">
        <v>10.5</v>
      </c>
      <c r="J244" s="1">
        <v>6.4</v>
      </c>
      <c r="K244" s="71"/>
      <c r="L244" s="71"/>
      <c r="M244" s="71"/>
      <c r="N244" s="71"/>
      <c r="O244" s="71"/>
      <c r="P244" s="71"/>
      <c r="Q244" s="1">
        <f t="shared" si="168"/>
        <v>42.199999999999996</v>
      </c>
      <c r="R244" s="1">
        <v>34.299999999999997</v>
      </c>
      <c r="S244" s="2">
        <f t="shared" si="162"/>
        <v>123.03206997084548</v>
      </c>
    </row>
    <row r="245" spans="1:19" ht="13" x14ac:dyDescent="0.2">
      <c r="A245" s="70"/>
      <c r="B245" s="49"/>
      <c r="C245" s="213"/>
      <c r="D245" s="61" t="s">
        <v>34</v>
      </c>
      <c r="E245" s="3">
        <v>0.5</v>
      </c>
      <c r="F245" s="3">
        <v>1.2</v>
      </c>
      <c r="G245" s="3">
        <v>1.4</v>
      </c>
      <c r="H245" s="3">
        <v>1.8</v>
      </c>
      <c r="I245" s="3">
        <v>2.1</v>
      </c>
      <c r="J245" s="3">
        <v>1.3</v>
      </c>
      <c r="K245" s="72"/>
      <c r="L245" s="72"/>
      <c r="M245" s="72"/>
      <c r="N245" s="72"/>
      <c r="O245" s="72"/>
      <c r="P245" s="72"/>
      <c r="Q245" s="3">
        <f t="shared" si="168"/>
        <v>8.3000000000000007</v>
      </c>
      <c r="R245" s="3">
        <v>6.7</v>
      </c>
      <c r="S245" s="4">
        <f t="shared" si="162"/>
        <v>123.88059701492537</v>
      </c>
    </row>
    <row r="246" spans="1:19" ht="13" x14ac:dyDescent="0.2">
      <c r="A246" s="70"/>
      <c r="B246" s="49"/>
      <c r="C246" s="213"/>
      <c r="D246" s="61" t="s">
        <v>35</v>
      </c>
      <c r="E246" s="3">
        <f>+E244-E245</f>
        <v>2.2000000000000002</v>
      </c>
      <c r="F246" s="3">
        <f t="shared" ref="F246:P246" si="173">+F244-F245</f>
        <v>5.0999999999999996</v>
      </c>
      <c r="G246" s="3">
        <f t="shared" si="173"/>
        <v>5.8000000000000007</v>
      </c>
      <c r="H246" s="3">
        <f t="shared" si="173"/>
        <v>7.3</v>
      </c>
      <c r="I246" s="3">
        <f t="shared" si="173"/>
        <v>8.4</v>
      </c>
      <c r="J246" s="3">
        <f t="shared" si="173"/>
        <v>5.1000000000000005</v>
      </c>
      <c r="K246" s="72">
        <f t="shared" si="173"/>
        <v>0</v>
      </c>
      <c r="L246" s="72">
        <f t="shared" si="173"/>
        <v>0</v>
      </c>
      <c r="M246" s="72">
        <f t="shared" si="173"/>
        <v>0</v>
      </c>
      <c r="N246" s="72">
        <f t="shared" si="173"/>
        <v>0</v>
      </c>
      <c r="O246" s="72">
        <f t="shared" si="173"/>
        <v>0</v>
      </c>
      <c r="P246" s="72">
        <f t="shared" si="173"/>
        <v>0</v>
      </c>
      <c r="Q246" s="3">
        <f>+Q244-Q245</f>
        <v>33.899999999999991</v>
      </c>
      <c r="R246" s="3">
        <v>27.599999999999998</v>
      </c>
      <c r="S246" s="4">
        <f t="shared" si="162"/>
        <v>122.82608695652171</v>
      </c>
    </row>
    <row r="247" spans="1:19" ht="13" x14ac:dyDescent="0.2">
      <c r="A247" s="70"/>
      <c r="B247" s="49"/>
      <c r="C247" s="213"/>
      <c r="D247" s="61" t="s">
        <v>36</v>
      </c>
      <c r="E247" s="3">
        <f>+E244-E248</f>
        <v>2.5</v>
      </c>
      <c r="F247" s="3">
        <f t="shared" ref="F247:P247" si="174">+F244-F248</f>
        <v>6.1</v>
      </c>
      <c r="G247" s="3">
        <f t="shared" si="174"/>
        <v>6.9</v>
      </c>
      <c r="H247" s="3">
        <f t="shared" si="174"/>
        <v>6.1999999999999993</v>
      </c>
      <c r="I247" s="3">
        <f t="shared" si="174"/>
        <v>5.9</v>
      </c>
      <c r="J247" s="3">
        <f t="shared" si="174"/>
        <v>5.3000000000000007</v>
      </c>
      <c r="K247" s="72">
        <f t="shared" si="174"/>
        <v>0</v>
      </c>
      <c r="L247" s="72">
        <f t="shared" si="174"/>
        <v>0</v>
      </c>
      <c r="M247" s="72">
        <f t="shared" si="174"/>
        <v>0</v>
      </c>
      <c r="N247" s="72">
        <f t="shared" si="174"/>
        <v>0</v>
      </c>
      <c r="O247" s="72">
        <f t="shared" si="174"/>
        <v>0</v>
      </c>
      <c r="P247" s="72">
        <f t="shared" si="174"/>
        <v>0</v>
      </c>
      <c r="Q247" s="3">
        <f>+Q244-Q248</f>
        <v>32.9</v>
      </c>
      <c r="R247" s="3">
        <v>26.400000000000002</v>
      </c>
      <c r="S247" s="4">
        <f t="shared" si="162"/>
        <v>124.62121212121211</v>
      </c>
    </row>
    <row r="248" spans="1:19" ht="13" x14ac:dyDescent="0.2">
      <c r="A248" s="70"/>
      <c r="B248" s="49"/>
      <c r="C248" s="213"/>
      <c r="D248" s="61" t="s">
        <v>37</v>
      </c>
      <c r="E248" s="3">
        <v>0.2</v>
      </c>
      <c r="F248" s="3">
        <v>0.2</v>
      </c>
      <c r="G248" s="3">
        <v>0.3</v>
      </c>
      <c r="H248" s="3">
        <v>2.9</v>
      </c>
      <c r="I248" s="3">
        <v>4.5999999999999996</v>
      </c>
      <c r="J248" s="3">
        <v>1.1000000000000001</v>
      </c>
      <c r="K248" s="72"/>
      <c r="L248" s="72"/>
      <c r="M248" s="72"/>
      <c r="N248" s="72"/>
      <c r="O248" s="72"/>
      <c r="P248" s="72"/>
      <c r="Q248" s="3">
        <f t="shared" si="168"/>
        <v>9.2999999999999989</v>
      </c>
      <c r="R248" s="3">
        <v>7.8999999999999995</v>
      </c>
      <c r="S248" s="4">
        <f t="shared" si="162"/>
        <v>117.72151898734175</v>
      </c>
    </row>
    <row r="249" spans="1:19" thickBot="1" x14ac:dyDescent="0.25">
      <c r="A249" s="70"/>
      <c r="B249" s="49"/>
      <c r="C249" s="214"/>
      <c r="D249" s="64" t="s">
        <v>38</v>
      </c>
      <c r="E249" s="6">
        <v>0.2</v>
      </c>
      <c r="F249" s="6">
        <v>0.2</v>
      </c>
      <c r="G249" s="6">
        <v>0.3</v>
      </c>
      <c r="H249" s="6">
        <v>3</v>
      </c>
      <c r="I249" s="6">
        <v>4.8</v>
      </c>
      <c r="J249" s="6">
        <v>1.1000000000000001</v>
      </c>
      <c r="K249" s="73"/>
      <c r="L249" s="73"/>
      <c r="M249" s="73"/>
      <c r="N249" s="73"/>
      <c r="O249" s="73"/>
      <c r="P249" s="73"/>
      <c r="Q249" s="6">
        <f t="shared" si="168"/>
        <v>9.6</v>
      </c>
      <c r="R249" s="6">
        <v>8.3000000000000007</v>
      </c>
      <c r="S249" s="7">
        <f t="shared" si="162"/>
        <v>115.66265060240963</v>
      </c>
    </row>
    <row r="250" spans="1:19" ht="13.5" customHeight="1" x14ac:dyDescent="0.2">
      <c r="A250" s="70"/>
      <c r="B250" s="49"/>
      <c r="C250" s="212" t="s">
        <v>62</v>
      </c>
      <c r="D250" s="56" t="s">
        <v>33</v>
      </c>
      <c r="E250" s="1">
        <v>15.7</v>
      </c>
      <c r="F250" s="1">
        <v>21.9</v>
      </c>
      <c r="G250" s="1">
        <v>17.3</v>
      </c>
      <c r="H250" s="1">
        <v>18.399999999999999</v>
      </c>
      <c r="I250" s="1">
        <v>20.7</v>
      </c>
      <c r="J250" s="1">
        <v>17.8</v>
      </c>
      <c r="K250" s="71"/>
      <c r="L250" s="71"/>
      <c r="M250" s="71"/>
      <c r="N250" s="71"/>
      <c r="O250" s="71"/>
      <c r="P250" s="71"/>
      <c r="Q250" s="1">
        <f t="shared" si="168"/>
        <v>111.79999999999998</v>
      </c>
      <c r="R250" s="1">
        <v>70</v>
      </c>
      <c r="S250" s="2">
        <f t="shared" si="162"/>
        <v>159.71428571428569</v>
      </c>
    </row>
    <row r="251" spans="1:19" ht="13" x14ac:dyDescent="0.2">
      <c r="A251" s="70"/>
      <c r="B251" s="49"/>
      <c r="C251" s="213"/>
      <c r="D251" s="61" t="s">
        <v>34</v>
      </c>
      <c r="E251" s="3">
        <v>0.6</v>
      </c>
      <c r="F251" s="3">
        <v>0.8</v>
      </c>
      <c r="G251" s="3">
        <v>0.7</v>
      </c>
      <c r="H251" s="3">
        <v>0.7</v>
      </c>
      <c r="I251" s="3">
        <v>0.7</v>
      </c>
      <c r="J251" s="3">
        <v>0.7</v>
      </c>
      <c r="K251" s="72"/>
      <c r="L251" s="72"/>
      <c r="M251" s="72"/>
      <c r="N251" s="72"/>
      <c r="O251" s="72"/>
      <c r="P251" s="72"/>
      <c r="Q251" s="3">
        <f t="shared" si="168"/>
        <v>4.2</v>
      </c>
      <c r="R251" s="3">
        <v>2.5</v>
      </c>
      <c r="S251" s="4">
        <f t="shared" si="162"/>
        <v>168.00000000000003</v>
      </c>
    </row>
    <row r="252" spans="1:19" ht="13" x14ac:dyDescent="0.2">
      <c r="A252" s="70"/>
      <c r="B252" s="49"/>
      <c r="C252" s="213"/>
      <c r="D252" s="61" t="s">
        <v>35</v>
      </c>
      <c r="E252" s="3">
        <f>+E250-E251</f>
        <v>15.1</v>
      </c>
      <c r="F252" s="3">
        <f t="shared" ref="F252:P252" si="175">+F250-F251</f>
        <v>21.099999999999998</v>
      </c>
      <c r="G252" s="3">
        <f t="shared" si="175"/>
        <v>16.600000000000001</v>
      </c>
      <c r="H252" s="3">
        <f t="shared" si="175"/>
        <v>17.7</v>
      </c>
      <c r="I252" s="3">
        <f t="shared" si="175"/>
        <v>20</v>
      </c>
      <c r="J252" s="3">
        <f t="shared" si="175"/>
        <v>17.100000000000001</v>
      </c>
      <c r="K252" s="72">
        <f t="shared" si="175"/>
        <v>0</v>
      </c>
      <c r="L252" s="72">
        <f t="shared" si="175"/>
        <v>0</v>
      </c>
      <c r="M252" s="72">
        <f t="shared" si="175"/>
        <v>0</v>
      </c>
      <c r="N252" s="72">
        <f t="shared" si="175"/>
        <v>0</v>
      </c>
      <c r="O252" s="72">
        <f t="shared" si="175"/>
        <v>0</v>
      </c>
      <c r="P252" s="72">
        <f t="shared" si="175"/>
        <v>0</v>
      </c>
      <c r="Q252" s="3">
        <f t="shared" ref="Q252" si="176">+Q250-Q251</f>
        <v>107.59999999999998</v>
      </c>
      <c r="R252" s="3">
        <v>67.5</v>
      </c>
      <c r="S252" s="4">
        <f t="shared" si="162"/>
        <v>159.40740740740736</v>
      </c>
    </row>
    <row r="253" spans="1:19" ht="13" x14ac:dyDescent="0.2">
      <c r="A253" s="70"/>
      <c r="B253" s="49"/>
      <c r="C253" s="213"/>
      <c r="D253" s="61" t="s">
        <v>36</v>
      </c>
      <c r="E253" s="3">
        <f>+E250-E254</f>
        <v>13.399999999999999</v>
      </c>
      <c r="F253" s="3">
        <f t="shared" ref="F253:P253" si="177">+F250-F254</f>
        <v>18.899999999999999</v>
      </c>
      <c r="G253" s="3">
        <f t="shared" si="177"/>
        <v>14.3</v>
      </c>
      <c r="H253" s="3">
        <f t="shared" si="177"/>
        <v>15.399999999999999</v>
      </c>
      <c r="I253" s="3">
        <f t="shared" si="177"/>
        <v>17.3</v>
      </c>
      <c r="J253" s="3">
        <f t="shared" si="177"/>
        <v>15.200000000000001</v>
      </c>
      <c r="K253" s="72">
        <f t="shared" si="177"/>
        <v>0</v>
      </c>
      <c r="L253" s="72">
        <f t="shared" si="177"/>
        <v>0</v>
      </c>
      <c r="M253" s="72">
        <f t="shared" si="177"/>
        <v>0</v>
      </c>
      <c r="N253" s="72">
        <f t="shared" si="177"/>
        <v>0</v>
      </c>
      <c r="O253" s="72">
        <f t="shared" si="177"/>
        <v>0</v>
      </c>
      <c r="P253" s="72">
        <f t="shared" si="177"/>
        <v>0</v>
      </c>
      <c r="Q253" s="3">
        <f t="shared" ref="Q253" si="178">+Q250-Q254</f>
        <v>94.499999999999986</v>
      </c>
      <c r="R253" s="3">
        <v>59.2</v>
      </c>
      <c r="S253" s="4">
        <f t="shared" si="162"/>
        <v>159.62837837837836</v>
      </c>
    </row>
    <row r="254" spans="1:19" ht="13" x14ac:dyDescent="0.2">
      <c r="A254" s="70"/>
      <c r="B254" s="49"/>
      <c r="C254" s="213"/>
      <c r="D254" s="61" t="s">
        <v>37</v>
      </c>
      <c r="E254" s="3">
        <v>2.2999999999999998</v>
      </c>
      <c r="F254" s="3">
        <v>3</v>
      </c>
      <c r="G254" s="3">
        <v>3</v>
      </c>
      <c r="H254" s="3">
        <v>3</v>
      </c>
      <c r="I254" s="3">
        <v>3.4</v>
      </c>
      <c r="J254" s="3">
        <v>2.6</v>
      </c>
      <c r="K254" s="72"/>
      <c r="L254" s="72"/>
      <c r="M254" s="72"/>
      <c r="N254" s="72"/>
      <c r="O254" s="72"/>
      <c r="P254" s="72"/>
      <c r="Q254" s="3">
        <f t="shared" si="168"/>
        <v>17.3</v>
      </c>
      <c r="R254" s="3">
        <v>10.8</v>
      </c>
      <c r="S254" s="4">
        <f t="shared" si="162"/>
        <v>160.18518518518519</v>
      </c>
    </row>
    <row r="255" spans="1:19" thickBot="1" x14ac:dyDescent="0.25">
      <c r="A255" s="70"/>
      <c r="B255" s="49"/>
      <c r="C255" s="214"/>
      <c r="D255" s="64" t="s">
        <v>38</v>
      </c>
      <c r="E255" s="6">
        <v>2.4</v>
      </c>
      <c r="F255" s="6">
        <v>3.1</v>
      </c>
      <c r="G255" s="6">
        <v>3.1</v>
      </c>
      <c r="H255" s="6">
        <v>3.1</v>
      </c>
      <c r="I255" s="6">
        <v>3.5</v>
      </c>
      <c r="J255" s="6">
        <v>2.7</v>
      </c>
      <c r="K255" s="73"/>
      <c r="L255" s="73"/>
      <c r="M255" s="73"/>
      <c r="N255" s="73"/>
      <c r="O255" s="73"/>
      <c r="P255" s="73"/>
      <c r="Q255" s="6">
        <f t="shared" si="168"/>
        <v>17.899999999999999</v>
      </c>
      <c r="R255" s="6">
        <v>11.4</v>
      </c>
      <c r="S255" s="7">
        <f t="shared" si="162"/>
        <v>157.01754385964909</v>
      </c>
    </row>
    <row r="256" spans="1:19" ht="13.5" customHeight="1" x14ac:dyDescent="0.2">
      <c r="A256" s="70"/>
      <c r="B256" s="49"/>
      <c r="C256" s="212" t="s">
        <v>63</v>
      </c>
      <c r="D256" s="56" t="s">
        <v>33</v>
      </c>
      <c r="E256" s="1">
        <v>20.5</v>
      </c>
      <c r="F256" s="1">
        <v>30.1</v>
      </c>
      <c r="G256" s="1">
        <v>22.5</v>
      </c>
      <c r="H256" s="1">
        <v>30.3</v>
      </c>
      <c r="I256" s="1">
        <v>38.4</v>
      </c>
      <c r="J256" s="1">
        <v>28.6</v>
      </c>
      <c r="K256" s="71"/>
      <c r="L256" s="71"/>
      <c r="M256" s="71"/>
      <c r="N256" s="71"/>
      <c r="O256" s="71"/>
      <c r="P256" s="71"/>
      <c r="Q256" s="1">
        <f t="shared" si="168"/>
        <v>170.39999999999998</v>
      </c>
      <c r="R256" s="1">
        <v>142</v>
      </c>
      <c r="S256" s="2">
        <f t="shared" si="162"/>
        <v>119.99999999999997</v>
      </c>
    </row>
    <row r="257" spans="1:19" ht="13" x14ac:dyDescent="0.2">
      <c r="A257" s="70"/>
      <c r="B257" s="49"/>
      <c r="C257" s="213"/>
      <c r="D257" s="61" t="s">
        <v>34</v>
      </c>
      <c r="E257" s="3">
        <v>0.9</v>
      </c>
      <c r="F257" s="3">
        <v>1.4</v>
      </c>
      <c r="G257" s="3">
        <v>1.1000000000000001</v>
      </c>
      <c r="H257" s="3">
        <v>1.4</v>
      </c>
      <c r="I257" s="3">
        <v>2.1</v>
      </c>
      <c r="J257" s="3">
        <v>1.4</v>
      </c>
      <c r="K257" s="72"/>
      <c r="L257" s="72"/>
      <c r="M257" s="72"/>
      <c r="N257" s="72"/>
      <c r="O257" s="72"/>
      <c r="P257" s="72"/>
      <c r="Q257" s="3">
        <f t="shared" si="168"/>
        <v>8.3000000000000007</v>
      </c>
      <c r="R257" s="3">
        <v>6</v>
      </c>
      <c r="S257" s="4">
        <f t="shared" si="162"/>
        <v>138.33333333333334</v>
      </c>
    </row>
    <row r="258" spans="1:19" ht="13" x14ac:dyDescent="0.2">
      <c r="A258" s="70"/>
      <c r="B258" s="49"/>
      <c r="C258" s="213"/>
      <c r="D258" s="61" t="s">
        <v>35</v>
      </c>
      <c r="E258" s="3">
        <f>+E256-E257</f>
        <v>19.600000000000001</v>
      </c>
      <c r="F258" s="3">
        <f t="shared" ref="F258:P258" si="179">+F256-F257</f>
        <v>28.700000000000003</v>
      </c>
      <c r="G258" s="3">
        <f t="shared" si="179"/>
        <v>21.4</v>
      </c>
      <c r="H258" s="3">
        <f t="shared" si="179"/>
        <v>28.900000000000002</v>
      </c>
      <c r="I258" s="3">
        <f t="shared" si="179"/>
        <v>36.299999999999997</v>
      </c>
      <c r="J258" s="3">
        <f t="shared" si="179"/>
        <v>27.200000000000003</v>
      </c>
      <c r="K258" s="72">
        <f t="shared" si="179"/>
        <v>0</v>
      </c>
      <c r="L258" s="72">
        <f t="shared" si="179"/>
        <v>0</v>
      </c>
      <c r="M258" s="72">
        <f t="shared" si="179"/>
        <v>0</v>
      </c>
      <c r="N258" s="72">
        <f t="shared" si="179"/>
        <v>0</v>
      </c>
      <c r="O258" s="72">
        <f t="shared" si="179"/>
        <v>0</v>
      </c>
      <c r="P258" s="72">
        <f t="shared" si="179"/>
        <v>0</v>
      </c>
      <c r="Q258" s="3">
        <f t="shared" ref="Q258" si="180">+Q256-Q257</f>
        <v>162.09999999999997</v>
      </c>
      <c r="R258" s="3">
        <v>136</v>
      </c>
      <c r="S258" s="4">
        <f t="shared" si="162"/>
        <v>119.19117647058822</v>
      </c>
    </row>
    <row r="259" spans="1:19" ht="13" x14ac:dyDescent="0.2">
      <c r="A259" s="70"/>
      <c r="B259" s="49"/>
      <c r="C259" s="213"/>
      <c r="D259" s="61" t="s">
        <v>36</v>
      </c>
      <c r="E259" s="3">
        <f>+E256-E260</f>
        <v>20</v>
      </c>
      <c r="F259" s="3">
        <f t="shared" ref="F259:P259" si="181">+F256-F260</f>
        <v>28.8</v>
      </c>
      <c r="G259" s="3">
        <f t="shared" si="181"/>
        <v>21.3</v>
      </c>
      <c r="H259" s="3">
        <f t="shared" si="181"/>
        <v>28.400000000000002</v>
      </c>
      <c r="I259" s="3">
        <f t="shared" si="181"/>
        <v>36.1</v>
      </c>
      <c r="J259" s="3">
        <f t="shared" si="181"/>
        <v>27.200000000000003</v>
      </c>
      <c r="K259" s="72">
        <f t="shared" si="181"/>
        <v>0</v>
      </c>
      <c r="L259" s="72">
        <f t="shared" si="181"/>
        <v>0</v>
      </c>
      <c r="M259" s="72">
        <f t="shared" si="181"/>
        <v>0</v>
      </c>
      <c r="N259" s="72">
        <f t="shared" si="181"/>
        <v>0</v>
      </c>
      <c r="O259" s="72">
        <f t="shared" si="181"/>
        <v>0</v>
      </c>
      <c r="P259" s="72">
        <f t="shared" si="181"/>
        <v>0</v>
      </c>
      <c r="Q259" s="3">
        <f t="shared" ref="Q259" si="182">+Q256-Q260</f>
        <v>161.79999999999998</v>
      </c>
      <c r="R259" s="3">
        <v>137.19999999999999</v>
      </c>
      <c r="S259" s="4">
        <f t="shared" si="162"/>
        <v>117.93002915451896</v>
      </c>
    </row>
    <row r="260" spans="1:19" ht="13" x14ac:dyDescent="0.2">
      <c r="A260" s="70"/>
      <c r="B260" s="49"/>
      <c r="C260" s="213"/>
      <c r="D260" s="61" t="s">
        <v>37</v>
      </c>
      <c r="E260" s="3">
        <v>0.5</v>
      </c>
      <c r="F260" s="3">
        <v>1.3</v>
      </c>
      <c r="G260" s="3">
        <v>1.2</v>
      </c>
      <c r="H260" s="3">
        <v>1.9</v>
      </c>
      <c r="I260" s="3">
        <v>2.2999999999999998</v>
      </c>
      <c r="J260" s="3">
        <v>1.4</v>
      </c>
      <c r="K260" s="72"/>
      <c r="L260" s="72"/>
      <c r="M260" s="72"/>
      <c r="N260" s="72"/>
      <c r="O260" s="72"/>
      <c r="P260" s="72"/>
      <c r="Q260" s="3">
        <f t="shared" si="168"/>
        <v>8.6</v>
      </c>
      <c r="R260" s="3">
        <v>4.8</v>
      </c>
      <c r="S260" s="4">
        <f t="shared" si="162"/>
        <v>179.16666666666669</v>
      </c>
    </row>
    <row r="261" spans="1:19" thickBot="1" x14ac:dyDescent="0.25">
      <c r="A261" s="70"/>
      <c r="B261" s="49"/>
      <c r="C261" s="214"/>
      <c r="D261" s="64" t="s">
        <v>38</v>
      </c>
      <c r="E261" s="6">
        <v>0.5</v>
      </c>
      <c r="F261" s="6">
        <v>1.3</v>
      </c>
      <c r="G261" s="6">
        <v>1.2</v>
      </c>
      <c r="H261" s="6">
        <v>1.9</v>
      </c>
      <c r="I261" s="6">
        <v>2.2999999999999998</v>
      </c>
      <c r="J261" s="6">
        <v>1.4</v>
      </c>
      <c r="K261" s="73"/>
      <c r="L261" s="73"/>
      <c r="M261" s="73"/>
      <c r="N261" s="73"/>
      <c r="O261" s="73"/>
      <c r="P261" s="73"/>
      <c r="Q261" s="6">
        <f t="shared" si="168"/>
        <v>8.6</v>
      </c>
      <c r="R261" s="6">
        <v>4.8</v>
      </c>
      <c r="S261" s="7">
        <f t="shared" si="162"/>
        <v>179.16666666666669</v>
      </c>
    </row>
    <row r="262" spans="1:19" ht="13.5" customHeight="1" x14ac:dyDescent="0.2">
      <c r="A262" s="70"/>
      <c r="B262" s="49"/>
      <c r="C262" s="212" t="s">
        <v>64</v>
      </c>
      <c r="D262" s="56" t="s">
        <v>33</v>
      </c>
      <c r="E262" s="1">
        <v>35.4</v>
      </c>
      <c r="F262" s="1">
        <v>53</v>
      </c>
      <c r="G262" s="1">
        <v>55</v>
      </c>
      <c r="H262" s="1">
        <v>65.099999999999994</v>
      </c>
      <c r="I262" s="1">
        <v>78.3</v>
      </c>
      <c r="J262" s="1">
        <v>71.099999999999994</v>
      </c>
      <c r="K262" s="71"/>
      <c r="L262" s="71"/>
      <c r="M262" s="71"/>
      <c r="N262" s="71"/>
      <c r="O262" s="71"/>
      <c r="P262" s="71"/>
      <c r="Q262" s="1">
        <f t="shared" si="168"/>
        <v>357.9</v>
      </c>
      <c r="R262" s="1">
        <v>293</v>
      </c>
      <c r="S262" s="2">
        <f t="shared" si="162"/>
        <v>122.15017064846417</v>
      </c>
    </row>
    <row r="263" spans="1:19" ht="13" x14ac:dyDescent="0.2">
      <c r="A263" s="70"/>
      <c r="B263" s="49"/>
      <c r="C263" s="213"/>
      <c r="D263" s="61" t="s">
        <v>34</v>
      </c>
      <c r="E263" s="3">
        <v>1.4</v>
      </c>
      <c r="F263" s="3">
        <v>3.2</v>
      </c>
      <c r="G263" s="3">
        <v>6.5</v>
      </c>
      <c r="H263" s="3">
        <v>11.3</v>
      </c>
      <c r="I263" s="3">
        <v>16.3</v>
      </c>
      <c r="J263" s="3">
        <v>12</v>
      </c>
      <c r="K263" s="72"/>
      <c r="L263" s="72"/>
      <c r="M263" s="72"/>
      <c r="N263" s="72"/>
      <c r="O263" s="72"/>
      <c r="P263" s="72"/>
      <c r="Q263" s="3">
        <f t="shared" si="168"/>
        <v>50.7</v>
      </c>
      <c r="R263" s="3">
        <v>40.900000000000006</v>
      </c>
      <c r="S263" s="4">
        <f t="shared" si="162"/>
        <v>123.960880195599</v>
      </c>
    </row>
    <row r="264" spans="1:19" ht="13" x14ac:dyDescent="0.2">
      <c r="A264" s="70"/>
      <c r="B264" s="49"/>
      <c r="C264" s="213"/>
      <c r="D264" s="61" t="s">
        <v>35</v>
      </c>
      <c r="E264" s="3">
        <f>+E262-E263</f>
        <v>34</v>
      </c>
      <c r="F264" s="3">
        <f t="shared" ref="F264:P264" si="183">+F262-F263</f>
        <v>49.8</v>
      </c>
      <c r="G264" s="3">
        <f t="shared" si="183"/>
        <v>48.5</v>
      </c>
      <c r="H264" s="3">
        <f t="shared" si="183"/>
        <v>53.8</v>
      </c>
      <c r="I264" s="3">
        <f t="shared" si="183"/>
        <v>62</v>
      </c>
      <c r="J264" s="3">
        <f t="shared" si="183"/>
        <v>59.099999999999994</v>
      </c>
      <c r="K264" s="72">
        <f t="shared" si="183"/>
        <v>0</v>
      </c>
      <c r="L264" s="72">
        <f t="shared" si="183"/>
        <v>0</v>
      </c>
      <c r="M264" s="72">
        <f t="shared" si="183"/>
        <v>0</v>
      </c>
      <c r="N264" s="72">
        <f t="shared" si="183"/>
        <v>0</v>
      </c>
      <c r="O264" s="72">
        <f t="shared" si="183"/>
        <v>0</v>
      </c>
      <c r="P264" s="72">
        <f t="shared" si="183"/>
        <v>0</v>
      </c>
      <c r="Q264" s="3">
        <f t="shared" ref="Q264" si="184">+Q262-Q263</f>
        <v>307.2</v>
      </c>
      <c r="R264" s="3">
        <v>252.1</v>
      </c>
      <c r="S264" s="4">
        <f t="shared" si="162"/>
        <v>121.85640618802063</v>
      </c>
    </row>
    <row r="265" spans="1:19" ht="13" x14ac:dyDescent="0.2">
      <c r="A265" s="70"/>
      <c r="B265" s="49"/>
      <c r="C265" s="213"/>
      <c r="D265" s="61" t="s">
        <v>36</v>
      </c>
      <c r="E265" s="3">
        <f>+E262-E266</f>
        <v>31.2</v>
      </c>
      <c r="F265" s="3">
        <f t="shared" ref="F265:P265" si="185">+F262-F266</f>
        <v>48.1</v>
      </c>
      <c r="G265" s="3">
        <f t="shared" si="185"/>
        <v>48.5</v>
      </c>
      <c r="H265" s="3">
        <f t="shared" si="185"/>
        <v>56.699999999999996</v>
      </c>
      <c r="I265" s="3">
        <f t="shared" si="185"/>
        <v>68.5</v>
      </c>
      <c r="J265" s="3">
        <f t="shared" si="185"/>
        <v>63.199999999999996</v>
      </c>
      <c r="K265" s="72">
        <f t="shared" si="185"/>
        <v>0</v>
      </c>
      <c r="L265" s="72">
        <f t="shared" si="185"/>
        <v>0</v>
      </c>
      <c r="M265" s="72">
        <f t="shared" si="185"/>
        <v>0</v>
      </c>
      <c r="N265" s="72">
        <f t="shared" si="185"/>
        <v>0</v>
      </c>
      <c r="O265" s="72">
        <f t="shared" si="185"/>
        <v>0</v>
      </c>
      <c r="P265" s="72">
        <f t="shared" si="185"/>
        <v>0</v>
      </c>
      <c r="Q265" s="3">
        <f t="shared" ref="Q265" si="186">+Q262-Q266</f>
        <v>316.2</v>
      </c>
      <c r="R265" s="3">
        <v>260.89999999999998</v>
      </c>
      <c r="S265" s="4">
        <f t="shared" si="162"/>
        <v>121.19586048294366</v>
      </c>
    </row>
    <row r="266" spans="1:19" ht="13" x14ac:dyDescent="0.2">
      <c r="A266" s="70"/>
      <c r="B266" s="49"/>
      <c r="C266" s="213"/>
      <c r="D266" s="61" t="s">
        <v>37</v>
      </c>
      <c r="E266" s="3">
        <v>4.2</v>
      </c>
      <c r="F266" s="3">
        <v>4.9000000000000004</v>
      </c>
      <c r="G266" s="3">
        <v>6.5</v>
      </c>
      <c r="H266" s="3">
        <v>8.4</v>
      </c>
      <c r="I266" s="3">
        <v>9.8000000000000007</v>
      </c>
      <c r="J266" s="3">
        <v>7.9</v>
      </c>
      <c r="K266" s="72"/>
      <c r="L266" s="72"/>
      <c r="M266" s="72"/>
      <c r="N266" s="72"/>
      <c r="O266" s="72"/>
      <c r="P266" s="72"/>
      <c r="Q266" s="3">
        <f t="shared" si="168"/>
        <v>41.699999999999996</v>
      </c>
      <c r="R266" s="3">
        <v>32.099999999999994</v>
      </c>
      <c r="S266" s="4">
        <f t="shared" si="162"/>
        <v>129.90654205607478</v>
      </c>
    </row>
    <row r="267" spans="1:19" thickBot="1" x14ac:dyDescent="0.25">
      <c r="A267" s="70"/>
      <c r="B267" s="49"/>
      <c r="C267" s="214"/>
      <c r="D267" s="64" t="s">
        <v>38</v>
      </c>
      <c r="E267" s="6">
        <v>5</v>
      </c>
      <c r="F267" s="6">
        <v>5.9</v>
      </c>
      <c r="G267" s="6">
        <v>7.8</v>
      </c>
      <c r="H267" s="6">
        <v>10.1</v>
      </c>
      <c r="I267" s="6">
        <v>11.8</v>
      </c>
      <c r="J267" s="6">
        <v>9.5</v>
      </c>
      <c r="K267" s="73"/>
      <c r="L267" s="73"/>
      <c r="M267" s="73"/>
      <c r="N267" s="73"/>
      <c r="O267" s="73"/>
      <c r="P267" s="73"/>
      <c r="Q267" s="6">
        <f t="shared" si="168"/>
        <v>50.099999999999994</v>
      </c>
      <c r="R267" s="6">
        <v>38.5</v>
      </c>
      <c r="S267" s="7">
        <f t="shared" si="162"/>
        <v>130.12987012987011</v>
      </c>
    </row>
    <row r="268" spans="1:19" ht="13.5" customHeight="1" x14ac:dyDescent="0.2">
      <c r="A268" s="70"/>
      <c r="B268" s="49"/>
      <c r="C268" s="212" t="s">
        <v>65</v>
      </c>
      <c r="D268" s="56" t="s">
        <v>33</v>
      </c>
      <c r="E268" s="1">
        <v>70.3</v>
      </c>
      <c r="F268" s="1">
        <v>96.5</v>
      </c>
      <c r="G268" s="1">
        <v>87.3</v>
      </c>
      <c r="H268" s="1">
        <v>112</v>
      </c>
      <c r="I268" s="1">
        <v>146.9</v>
      </c>
      <c r="J268" s="1">
        <v>112.5</v>
      </c>
      <c r="K268" s="71"/>
      <c r="L268" s="71"/>
      <c r="M268" s="71"/>
      <c r="N268" s="71"/>
      <c r="O268" s="71"/>
      <c r="P268" s="71"/>
      <c r="Q268" s="1">
        <f t="shared" si="168"/>
        <v>625.5</v>
      </c>
      <c r="R268" s="1">
        <v>482.8</v>
      </c>
      <c r="S268" s="2">
        <f t="shared" si="162"/>
        <v>129.55675227837614</v>
      </c>
    </row>
    <row r="269" spans="1:19" ht="13" x14ac:dyDescent="0.2">
      <c r="A269" s="70"/>
      <c r="B269" s="49"/>
      <c r="C269" s="213"/>
      <c r="D269" s="61" t="s">
        <v>34</v>
      </c>
      <c r="E269" s="3">
        <v>13.1</v>
      </c>
      <c r="F269" s="3">
        <v>22.3</v>
      </c>
      <c r="G269" s="3">
        <v>24.5</v>
      </c>
      <c r="H269" s="3">
        <v>33.799999999999997</v>
      </c>
      <c r="I269" s="3">
        <v>59.9</v>
      </c>
      <c r="J269" s="3">
        <v>31.5</v>
      </c>
      <c r="K269" s="72"/>
      <c r="L269" s="72"/>
      <c r="M269" s="72"/>
      <c r="N269" s="72"/>
      <c r="O269" s="72"/>
      <c r="P269" s="72"/>
      <c r="Q269" s="3">
        <f t="shared" si="168"/>
        <v>185.1</v>
      </c>
      <c r="R269" s="3">
        <v>107.6</v>
      </c>
      <c r="S269" s="4">
        <f t="shared" si="162"/>
        <v>172.02602230483274</v>
      </c>
    </row>
    <row r="270" spans="1:19" ht="13" x14ac:dyDescent="0.2">
      <c r="A270" s="70"/>
      <c r="B270" s="49"/>
      <c r="C270" s="213"/>
      <c r="D270" s="61" t="s">
        <v>35</v>
      </c>
      <c r="E270" s="3">
        <f>+E268-E269</f>
        <v>57.199999999999996</v>
      </c>
      <c r="F270" s="3">
        <f t="shared" ref="F270:P270" si="187">+F268-F269</f>
        <v>74.2</v>
      </c>
      <c r="G270" s="3">
        <f t="shared" si="187"/>
        <v>62.8</v>
      </c>
      <c r="H270" s="3">
        <f t="shared" si="187"/>
        <v>78.2</v>
      </c>
      <c r="I270" s="3">
        <f t="shared" si="187"/>
        <v>87</v>
      </c>
      <c r="J270" s="3">
        <f t="shared" si="187"/>
        <v>81</v>
      </c>
      <c r="K270" s="72">
        <f t="shared" si="187"/>
        <v>0</v>
      </c>
      <c r="L270" s="72">
        <f t="shared" si="187"/>
        <v>0</v>
      </c>
      <c r="M270" s="72">
        <f t="shared" si="187"/>
        <v>0</v>
      </c>
      <c r="N270" s="72">
        <f t="shared" si="187"/>
        <v>0</v>
      </c>
      <c r="O270" s="72">
        <f t="shared" si="187"/>
        <v>0</v>
      </c>
      <c r="P270" s="72">
        <f t="shared" si="187"/>
        <v>0</v>
      </c>
      <c r="Q270" s="3">
        <f>+Q268-Q269</f>
        <v>440.4</v>
      </c>
      <c r="R270" s="3">
        <v>375.2</v>
      </c>
      <c r="S270" s="4">
        <f t="shared" si="162"/>
        <v>117.37739872068229</v>
      </c>
    </row>
    <row r="271" spans="1:19" ht="13" x14ac:dyDescent="0.2">
      <c r="A271" s="70"/>
      <c r="B271" s="49"/>
      <c r="C271" s="213"/>
      <c r="D271" s="61" t="s">
        <v>36</v>
      </c>
      <c r="E271" s="3">
        <f>+E268-E272</f>
        <v>52.699999999999996</v>
      </c>
      <c r="F271" s="3">
        <f t="shared" ref="F271:P271" si="188">+F268-F272</f>
        <v>66.2</v>
      </c>
      <c r="G271" s="3">
        <f t="shared" si="188"/>
        <v>52.199999999999996</v>
      </c>
      <c r="H271" s="3">
        <f t="shared" si="188"/>
        <v>71.099999999999994</v>
      </c>
      <c r="I271" s="3">
        <f t="shared" si="188"/>
        <v>98.600000000000009</v>
      </c>
      <c r="J271" s="3">
        <f t="shared" si="188"/>
        <v>71.5</v>
      </c>
      <c r="K271" s="72">
        <f t="shared" si="188"/>
        <v>0</v>
      </c>
      <c r="L271" s="72">
        <f t="shared" si="188"/>
        <v>0</v>
      </c>
      <c r="M271" s="72">
        <f t="shared" si="188"/>
        <v>0</v>
      </c>
      <c r="N271" s="72">
        <f t="shared" si="188"/>
        <v>0</v>
      </c>
      <c r="O271" s="72">
        <f t="shared" si="188"/>
        <v>0</v>
      </c>
      <c r="P271" s="72">
        <f t="shared" si="188"/>
        <v>0</v>
      </c>
      <c r="Q271" s="3">
        <f>+Q268-Q272</f>
        <v>412.3</v>
      </c>
      <c r="R271" s="3">
        <v>374.7</v>
      </c>
      <c r="S271" s="4">
        <f t="shared" si="162"/>
        <v>110.03469442220444</v>
      </c>
    </row>
    <row r="272" spans="1:19" ht="13" x14ac:dyDescent="0.2">
      <c r="A272" s="70"/>
      <c r="B272" s="49"/>
      <c r="C272" s="213"/>
      <c r="D272" s="61" t="s">
        <v>37</v>
      </c>
      <c r="E272" s="3">
        <v>17.600000000000001</v>
      </c>
      <c r="F272" s="3">
        <v>30.3</v>
      </c>
      <c r="G272" s="3">
        <v>35.1</v>
      </c>
      <c r="H272" s="3">
        <v>40.9</v>
      </c>
      <c r="I272" s="3">
        <v>48.3</v>
      </c>
      <c r="J272" s="3">
        <v>41</v>
      </c>
      <c r="K272" s="72"/>
      <c r="L272" s="72"/>
      <c r="M272" s="72"/>
      <c r="N272" s="72"/>
      <c r="O272" s="72"/>
      <c r="P272" s="72"/>
      <c r="Q272" s="3">
        <f t="shared" si="168"/>
        <v>213.2</v>
      </c>
      <c r="R272" s="3">
        <v>108.1</v>
      </c>
      <c r="S272" s="4">
        <f t="shared" si="162"/>
        <v>197.22479185938946</v>
      </c>
    </row>
    <row r="273" spans="1:19" thickBot="1" x14ac:dyDescent="0.25">
      <c r="A273" s="70"/>
      <c r="B273" s="49"/>
      <c r="C273" s="214"/>
      <c r="D273" s="64" t="s">
        <v>38</v>
      </c>
      <c r="E273" s="6">
        <v>19.5</v>
      </c>
      <c r="F273" s="6">
        <v>32.5</v>
      </c>
      <c r="G273" s="6">
        <v>38</v>
      </c>
      <c r="H273" s="6">
        <v>46</v>
      </c>
      <c r="I273" s="6">
        <v>54.8</v>
      </c>
      <c r="J273" s="6">
        <v>45.2</v>
      </c>
      <c r="K273" s="73"/>
      <c r="L273" s="73"/>
      <c r="M273" s="73"/>
      <c r="N273" s="73"/>
      <c r="O273" s="73"/>
      <c r="P273" s="73"/>
      <c r="Q273" s="6">
        <f t="shared" si="168"/>
        <v>236</v>
      </c>
      <c r="R273" s="6">
        <v>122.29999999999998</v>
      </c>
      <c r="S273" s="7">
        <f t="shared" si="162"/>
        <v>192.96811120196242</v>
      </c>
    </row>
    <row r="274" spans="1:19" ht="13.5" customHeight="1" x14ac:dyDescent="0.2">
      <c r="A274" s="70"/>
      <c r="B274" s="49"/>
      <c r="C274" s="212" t="s">
        <v>66</v>
      </c>
      <c r="D274" s="56" t="s">
        <v>33</v>
      </c>
      <c r="E274" s="1">
        <v>24.3</v>
      </c>
      <c r="F274" s="1">
        <v>38.700000000000003</v>
      </c>
      <c r="G274" s="1">
        <v>33.1</v>
      </c>
      <c r="H274" s="1">
        <v>31.6</v>
      </c>
      <c r="I274" s="1">
        <v>35.9</v>
      </c>
      <c r="J274" s="1">
        <v>38.4</v>
      </c>
      <c r="K274" s="71"/>
      <c r="L274" s="71"/>
      <c r="M274" s="71"/>
      <c r="N274" s="71"/>
      <c r="O274" s="71"/>
      <c r="P274" s="71"/>
      <c r="Q274" s="1">
        <f t="shared" si="168"/>
        <v>202</v>
      </c>
      <c r="R274" s="1">
        <v>177.29999999999998</v>
      </c>
      <c r="S274" s="2">
        <f t="shared" si="162"/>
        <v>113.93119007332206</v>
      </c>
    </row>
    <row r="275" spans="1:19" ht="13" x14ac:dyDescent="0.2">
      <c r="A275" s="70"/>
      <c r="B275" s="49"/>
      <c r="C275" s="213"/>
      <c r="D275" s="61" t="s">
        <v>34</v>
      </c>
      <c r="E275" s="3">
        <v>4.9000000000000004</v>
      </c>
      <c r="F275" s="3">
        <v>7.8</v>
      </c>
      <c r="G275" s="3">
        <v>6.6</v>
      </c>
      <c r="H275" s="3">
        <v>6.3</v>
      </c>
      <c r="I275" s="3">
        <v>7.2</v>
      </c>
      <c r="J275" s="3">
        <v>7.7</v>
      </c>
      <c r="K275" s="72"/>
      <c r="L275" s="72"/>
      <c r="M275" s="72"/>
      <c r="N275" s="72"/>
      <c r="O275" s="72"/>
      <c r="P275" s="72"/>
      <c r="Q275" s="3">
        <f t="shared" si="168"/>
        <v>40.5</v>
      </c>
      <c r="R275" s="3">
        <v>35.6</v>
      </c>
      <c r="S275" s="4">
        <f t="shared" si="162"/>
        <v>113.76404494382022</v>
      </c>
    </row>
    <row r="276" spans="1:19" ht="13" x14ac:dyDescent="0.2">
      <c r="A276" s="70"/>
      <c r="B276" s="49"/>
      <c r="C276" s="213"/>
      <c r="D276" s="61" t="s">
        <v>35</v>
      </c>
      <c r="E276" s="3">
        <f>+E274-E275</f>
        <v>19.399999999999999</v>
      </c>
      <c r="F276" s="3">
        <f t="shared" ref="F276:P276" si="189">+F274-F275</f>
        <v>30.900000000000002</v>
      </c>
      <c r="G276" s="3">
        <f t="shared" si="189"/>
        <v>26.5</v>
      </c>
      <c r="H276" s="3">
        <f t="shared" si="189"/>
        <v>25.3</v>
      </c>
      <c r="I276" s="3">
        <f t="shared" si="189"/>
        <v>28.7</v>
      </c>
      <c r="J276" s="3">
        <f t="shared" si="189"/>
        <v>30.7</v>
      </c>
      <c r="K276" s="72">
        <f t="shared" si="189"/>
        <v>0</v>
      </c>
      <c r="L276" s="72">
        <f t="shared" si="189"/>
        <v>0</v>
      </c>
      <c r="M276" s="72">
        <f t="shared" si="189"/>
        <v>0</v>
      </c>
      <c r="N276" s="72">
        <f t="shared" si="189"/>
        <v>0</v>
      </c>
      <c r="O276" s="72">
        <f t="shared" si="189"/>
        <v>0</v>
      </c>
      <c r="P276" s="72">
        <f t="shared" si="189"/>
        <v>0</v>
      </c>
      <c r="Q276" s="3">
        <f>+Q274-Q275</f>
        <v>161.5</v>
      </c>
      <c r="R276" s="3">
        <v>141.69999999999999</v>
      </c>
      <c r="S276" s="4">
        <f t="shared" si="162"/>
        <v>113.97318278052224</v>
      </c>
    </row>
    <row r="277" spans="1:19" ht="13" x14ac:dyDescent="0.2">
      <c r="A277" s="70"/>
      <c r="B277" s="49"/>
      <c r="C277" s="213"/>
      <c r="D277" s="61" t="s">
        <v>36</v>
      </c>
      <c r="E277" s="3">
        <f>+E274-E278</f>
        <v>24.1</v>
      </c>
      <c r="F277" s="3">
        <f t="shared" ref="F277:P277" si="190">+F274-F278</f>
        <v>37.5</v>
      </c>
      <c r="G277" s="3">
        <f t="shared" si="190"/>
        <v>31.6</v>
      </c>
      <c r="H277" s="3">
        <f t="shared" si="190"/>
        <v>29</v>
      </c>
      <c r="I277" s="3">
        <f t="shared" si="190"/>
        <v>32.299999999999997</v>
      </c>
      <c r="J277" s="3">
        <f t="shared" si="190"/>
        <v>35.799999999999997</v>
      </c>
      <c r="K277" s="72">
        <f t="shared" si="190"/>
        <v>0</v>
      </c>
      <c r="L277" s="72">
        <f t="shared" si="190"/>
        <v>0</v>
      </c>
      <c r="M277" s="72">
        <f t="shared" si="190"/>
        <v>0</v>
      </c>
      <c r="N277" s="72">
        <f t="shared" si="190"/>
        <v>0</v>
      </c>
      <c r="O277" s="72">
        <f t="shared" si="190"/>
        <v>0</v>
      </c>
      <c r="P277" s="72">
        <f t="shared" si="190"/>
        <v>0</v>
      </c>
      <c r="Q277" s="3">
        <f>+Q274-Q278</f>
        <v>190.3</v>
      </c>
      <c r="R277" s="3">
        <v>166</v>
      </c>
      <c r="S277" s="4">
        <f t="shared" si="162"/>
        <v>114.63855421686748</v>
      </c>
    </row>
    <row r="278" spans="1:19" ht="13" x14ac:dyDescent="0.2">
      <c r="A278" s="70"/>
      <c r="B278" s="49"/>
      <c r="C278" s="213"/>
      <c r="D278" s="61" t="s">
        <v>37</v>
      </c>
      <c r="E278" s="3">
        <v>0.2</v>
      </c>
      <c r="F278" s="3">
        <v>1.2</v>
      </c>
      <c r="G278" s="3">
        <v>1.5</v>
      </c>
      <c r="H278" s="3">
        <v>2.6</v>
      </c>
      <c r="I278" s="3">
        <v>3.6</v>
      </c>
      <c r="J278" s="3">
        <v>2.6</v>
      </c>
      <c r="K278" s="72"/>
      <c r="L278" s="72"/>
      <c r="M278" s="72"/>
      <c r="N278" s="72"/>
      <c r="O278" s="72"/>
      <c r="P278" s="72"/>
      <c r="Q278" s="3">
        <f t="shared" si="168"/>
        <v>11.7</v>
      </c>
      <c r="R278" s="3">
        <v>11.299999999999999</v>
      </c>
      <c r="S278" s="4">
        <f t="shared" si="162"/>
        <v>103.53982300884957</v>
      </c>
    </row>
    <row r="279" spans="1:19" thickBot="1" x14ac:dyDescent="0.25">
      <c r="A279" s="70"/>
      <c r="B279" s="49"/>
      <c r="C279" s="214"/>
      <c r="D279" s="64" t="s">
        <v>38</v>
      </c>
      <c r="E279" s="6">
        <v>0.7</v>
      </c>
      <c r="F279" s="6">
        <v>1.8</v>
      </c>
      <c r="G279" s="6">
        <v>2.2000000000000002</v>
      </c>
      <c r="H279" s="6">
        <v>3.4</v>
      </c>
      <c r="I279" s="6">
        <v>4.3</v>
      </c>
      <c r="J279" s="6">
        <v>3</v>
      </c>
      <c r="K279" s="73"/>
      <c r="L279" s="73"/>
      <c r="M279" s="73"/>
      <c r="N279" s="73"/>
      <c r="O279" s="73"/>
      <c r="P279" s="73"/>
      <c r="Q279" s="6">
        <f t="shared" si="168"/>
        <v>15.399999999999999</v>
      </c>
      <c r="R279" s="6">
        <v>14.399999999999999</v>
      </c>
      <c r="S279" s="7">
        <f t="shared" si="162"/>
        <v>106.94444444444444</v>
      </c>
    </row>
    <row r="280" spans="1:19" ht="13.5" customHeight="1" x14ac:dyDescent="0.2">
      <c r="A280" s="70"/>
      <c r="B280" s="49"/>
      <c r="C280" s="212" t="s">
        <v>67</v>
      </c>
      <c r="D280" s="56" t="s">
        <v>33</v>
      </c>
      <c r="E280" s="1">
        <v>17.2</v>
      </c>
      <c r="F280" s="1">
        <v>38.5</v>
      </c>
      <c r="G280" s="1">
        <v>31.8</v>
      </c>
      <c r="H280" s="1">
        <v>45.9</v>
      </c>
      <c r="I280" s="1">
        <v>71.5</v>
      </c>
      <c r="J280" s="1">
        <v>49.1</v>
      </c>
      <c r="K280" s="71"/>
      <c r="L280" s="71"/>
      <c r="M280" s="71"/>
      <c r="N280" s="71"/>
      <c r="O280" s="71"/>
      <c r="P280" s="71"/>
      <c r="Q280" s="1">
        <f t="shared" si="168"/>
        <v>254</v>
      </c>
      <c r="R280" s="1">
        <v>144.5</v>
      </c>
      <c r="S280" s="2">
        <f t="shared" si="162"/>
        <v>175.77854671280278</v>
      </c>
    </row>
    <row r="281" spans="1:19" ht="13" x14ac:dyDescent="0.2">
      <c r="A281" s="70"/>
      <c r="B281" s="49"/>
      <c r="C281" s="213"/>
      <c r="D281" s="61" t="s">
        <v>34</v>
      </c>
      <c r="E281" s="3">
        <v>1.2</v>
      </c>
      <c r="F281" s="3">
        <v>2.4</v>
      </c>
      <c r="G281" s="3">
        <v>4.3</v>
      </c>
      <c r="H281" s="3">
        <v>4</v>
      </c>
      <c r="I281" s="3">
        <v>4.3</v>
      </c>
      <c r="J281" s="3">
        <v>3.2</v>
      </c>
      <c r="K281" s="72"/>
      <c r="L281" s="72"/>
      <c r="M281" s="72"/>
      <c r="N281" s="72"/>
      <c r="O281" s="72"/>
      <c r="P281" s="72"/>
      <c r="Q281" s="3">
        <f t="shared" si="168"/>
        <v>19.399999999999999</v>
      </c>
      <c r="R281" s="3">
        <v>6.9</v>
      </c>
      <c r="S281" s="4">
        <f t="shared" si="162"/>
        <v>281.15942028985501</v>
      </c>
    </row>
    <row r="282" spans="1:19" ht="13" x14ac:dyDescent="0.2">
      <c r="A282" s="70"/>
      <c r="B282" s="49"/>
      <c r="C282" s="213"/>
      <c r="D282" s="61" t="s">
        <v>35</v>
      </c>
      <c r="E282" s="3">
        <f>+E280-E281</f>
        <v>16</v>
      </c>
      <c r="F282" s="3">
        <f t="shared" ref="F282:P282" si="191">+F280-F281</f>
        <v>36.1</v>
      </c>
      <c r="G282" s="3">
        <f t="shared" si="191"/>
        <v>27.5</v>
      </c>
      <c r="H282" s="3">
        <f t="shared" si="191"/>
        <v>41.9</v>
      </c>
      <c r="I282" s="3">
        <f t="shared" si="191"/>
        <v>67.2</v>
      </c>
      <c r="J282" s="3">
        <f t="shared" si="191"/>
        <v>45.9</v>
      </c>
      <c r="K282" s="72">
        <f t="shared" si="191"/>
        <v>0</v>
      </c>
      <c r="L282" s="72">
        <f t="shared" si="191"/>
        <v>0</v>
      </c>
      <c r="M282" s="72">
        <f t="shared" si="191"/>
        <v>0</v>
      </c>
      <c r="N282" s="72">
        <f t="shared" si="191"/>
        <v>0</v>
      </c>
      <c r="O282" s="72">
        <f t="shared" si="191"/>
        <v>0</v>
      </c>
      <c r="P282" s="72">
        <f t="shared" si="191"/>
        <v>0</v>
      </c>
      <c r="Q282" s="3">
        <f t="shared" ref="Q282" si="192">+Q280-Q281</f>
        <v>234.6</v>
      </c>
      <c r="R282" s="3">
        <v>137.6</v>
      </c>
      <c r="S282" s="4">
        <f t="shared" si="162"/>
        <v>170.49418604651163</v>
      </c>
    </row>
    <row r="283" spans="1:19" ht="13" x14ac:dyDescent="0.2">
      <c r="A283" s="70"/>
      <c r="B283" s="49"/>
      <c r="C283" s="213"/>
      <c r="D283" s="61" t="s">
        <v>36</v>
      </c>
      <c r="E283" s="3">
        <f>+E280-E284</f>
        <v>13.7</v>
      </c>
      <c r="F283" s="3">
        <f t="shared" ref="F283:P283" si="193">+F280-F284</f>
        <v>22.7</v>
      </c>
      <c r="G283" s="3">
        <f t="shared" si="193"/>
        <v>14.900000000000002</v>
      </c>
      <c r="H283" s="3">
        <f t="shared" si="193"/>
        <v>26.9</v>
      </c>
      <c r="I283" s="3">
        <f t="shared" si="193"/>
        <v>50.9</v>
      </c>
      <c r="J283" s="3">
        <f t="shared" si="193"/>
        <v>31.200000000000003</v>
      </c>
      <c r="K283" s="72">
        <f t="shared" si="193"/>
        <v>0</v>
      </c>
      <c r="L283" s="72">
        <f t="shared" si="193"/>
        <v>0</v>
      </c>
      <c r="M283" s="72">
        <f t="shared" si="193"/>
        <v>0</v>
      </c>
      <c r="N283" s="72">
        <f t="shared" si="193"/>
        <v>0</v>
      </c>
      <c r="O283" s="72">
        <f t="shared" si="193"/>
        <v>0</v>
      </c>
      <c r="P283" s="72">
        <f t="shared" si="193"/>
        <v>0</v>
      </c>
      <c r="Q283" s="3">
        <f t="shared" ref="Q283" si="194">+Q280-Q284</f>
        <v>160.29999999999998</v>
      </c>
      <c r="R283" s="3">
        <v>108.4</v>
      </c>
      <c r="S283" s="4">
        <f t="shared" si="162"/>
        <v>147.87822878228781</v>
      </c>
    </row>
    <row r="284" spans="1:19" ht="13" x14ac:dyDescent="0.2">
      <c r="A284" s="70"/>
      <c r="B284" s="49"/>
      <c r="C284" s="213"/>
      <c r="D284" s="61" t="s">
        <v>37</v>
      </c>
      <c r="E284" s="3">
        <v>3.5</v>
      </c>
      <c r="F284" s="3">
        <v>15.8</v>
      </c>
      <c r="G284" s="3">
        <v>16.899999999999999</v>
      </c>
      <c r="H284" s="3">
        <v>19</v>
      </c>
      <c r="I284" s="3">
        <v>20.6</v>
      </c>
      <c r="J284" s="3">
        <v>17.899999999999999</v>
      </c>
      <c r="K284" s="72"/>
      <c r="L284" s="72"/>
      <c r="M284" s="72"/>
      <c r="N284" s="72"/>
      <c r="O284" s="72"/>
      <c r="P284" s="72"/>
      <c r="Q284" s="3">
        <f t="shared" si="168"/>
        <v>93.700000000000017</v>
      </c>
      <c r="R284" s="3">
        <v>36.1</v>
      </c>
      <c r="S284" s="4">
        <f t="shared" si="162"/>
        <v>259.55678670360112</v>
      </c>
    </row>
    <row r="285" spans="1:19" thickBot="1" x14ac:dyDescent="0.25">
      <c r="A285" s="70"/>
      <c r="B285" s="75"/>
      <c r="C285" s="214"/>
      <c r="D285" s="64" t="s">
        <v>38</v>
      </c>
      <c r="E285" s="6">
        <v>5.5</v>
      </c>
      <c r="F285" s="6">
        <v>18.100000000000001</v>
      </c>
      <c r="G285" s="6">
        <v>21.5</v>
      </c>
      <c r="H285" s="6">
        <v>20.3</v>
      </c>
      <c r="I285" s="6">
        <v>31.2</v>
      </c>
      <c r="J285" s="6">
        <v>26.6</v>
      </c>
      <c r="K285" s="73"/>
      <c r="L285" s="73"/>
      <c r="M285" s="73"/>
      <c r="N285" s="73"/>
      <c r="O285" s="73"/>
      <c r="P285" s="73"/>
      <c r="Q285" s="6">
        <f t="shared" si="168"/>
        <v>123.20000000000002</v>
      </c>
      <c r="R285" s="6">
        <v>49</v>
      </c>
      <c r="S285" s="7">
        <f t="shared" si="162"/>
        <v>251.42857142857147</v>
      </c>
    </row>
    <row r="286" spans="1:19" ht="19" x14ac:dyDescent="0.3">
      <c r="A286" s="45" t="str">
        <f>A1</f>
        <v>１　令和４年度（２０２２年度）上期　市町村別・月別観光入込客数</v>
      </c>
      <c r="K286" s="76"/>
      <c r="L286" s="76"/>
      <c r="M286" s="76"/>
      <c r="N286" s="76"/>
      <c r="O286" s="76"/>
      <c r="P286" s="76"/>
      <c r="Q286" s="178"/>
    </row>
    <row r="287" spans="1:19" thickBot="1" x14ac:dyDescent="0.25">
      <c r="K287" s="76"/>
      <c r="L287" s="76"/>
      <c r="M287" s="76"/>
      <c r="N287" s="76"/>
      <c r="O287" s="76"/>
      <c r="P287" s="76"/>
      <c r="Q287" s="178"/>
      <c r="S287" s="50" t="s">
        <v>232</v>
      </c>
    </row>
    <row r="288" spans="1:19" thickBot="1" x14ac:dyDescent="0.25">
      <c r="A288" s="51" t="s">
        <v>20</v>
      </c>
      <c r="B288" s="51" t="s">
        <v>266</v>
      </c>
      <c r="C288" s="51" t="s">
        <v>21</v>
      </c>
      <c r="D288" s="52" t="s">
        <v>22</v>
      </c>
      <c r="E288" s="53" t="s">
        <v>23</v>
      </c>
      <c r="F288" s="53" t="s">
        <v>24</v>
      </c>
      <c r="G288" s="53" t="s">
        <v>25</v>
      </c>
      <c r="H288" s="53" t="s">
        <v>26</v>
      </c>
      <c r="I288" s="53" t="s">
        <v>27</v>
      </c>
      <c r="J288" s="53" t="s">
        <v>28</v>
      </c>
      <c r="K288" s="74" t="s">
        <v>29</v>
      </c>
      <c r="L288" s="74" t="s">
        <v>30</v>
      </c>
      <c r="M288" s="74" t="s">
        <v>31</v>
      </c>
      <c r="N288" s="74" t="s">
        <v>11</v>
      </c>
      <c r="O288" s="74" t="s">
        <v>12</v>
      </c>
      <c r="P288" s="74" t="s">
        <v>13</v>
      </c>
      <c r="Q288" s="179" t="s">
        <v>267</v>
      </c>
      <c r="R288" s="54" t="str">
        <f>$R$3</f>
        <v>R3年度上期</v>
      </c>
      <c r="S288" s="55" t="s">
        <v>32</v>
      </c>
    </row>
    <row r="289" spans="1:19" ht="13.5" customHeight="1" x14ac:dyDescent="0.2">
      <c r="A289" s="79"/>
      <c r="B289" s="49"/>
      <c r="C289" s="212" t="s">
        <v>68</v>
      </c>
      <c r="D289" s="56" t="s">
        <v>33</v>
      </c>
      <c r="E289" s="1">
        <v>172.3</v>
      </c>
      <c r="F289" s="1">
        <v>413.6</v>
      </c>
      <c r="G289" s="1">
        <v>315.60000000000002</v>
      </c>
      <c r="H289" s="1">
        <v>256.10000000000002</v>
      </c>
      <c r="I289" s="1">
        <v>359.1</v>
      </c>
      <c r="J289" s="1">
        <v>240.2</v>
      </c>
      <c r="K289" s="71"/>
      <c r="L289" s="71"/>
      <c r="M289" s="71"/>
      <c r="N289" s="71"/>
      <c r="O289" s="71"/>
      <c r="P289" s="71"/>
      <c r="Q289" s="1">
        <f t="shared" ref="Q289:Q342" si="195">SUM(E289:P289)</f>
        <v>1756.9000000000003</v>
      </c>
      <c r="R289" s="1">
        <v>1148.2</v>
      </c>
      <c r="S289" s="2">
        <f t="shared" ref="S289:S342" si="196">IF(Q289=0,"－",Q289/R289*100)</f>
        <v>153.01341229750918</v>
      </c>
    </row>
    <row r="290" spans="1:19" ht="13" x14ac:dyDescent="0.2">
      <c r="A290" s="70"/>
      <c r="B290" s="49"/>
      <c r="C290" s="213"/>
      <c r="D290" s="61" t="s">
        <v>34</v>
      </c>
      <c r="E290" s="3">
        <v>2.2000000000000002</v>
      </c>
      <c r="F290" s="3">
        <v>3.4</v>
      </c>
      <c r="G290" s="3">
        <v>2.9</v>
      </c>
      <c r="H290" s="3">
        <v>2.2999999999999998</v>
      </c>
      <c r="I290" s="3">
        <v>2.9</v>
      </c>
      <c r="J290" s="3">
        <v>2.4</v>
      </c>
      <c r="K290" s="72"/>
      <c r="L290" s="72"/>
      <c r="M290" s="72"/>
      <c r="N290" s="72"/>
      <c r="O290" s="72"/>
      <c r="P290" s="72"/>
      <c r="Q290" s="3">
        <f t="shared" si="195"/>
        <v>16.100000000000001</v>
      </c>
      <c r="R290" s="3">
        <v>10.3</v>
      </c>
      <c r="S290" s="4">
        <f t="shared" si="196"/>
        <v>156.31067961165047</v>
      </c>
    </row>
    <row r="291" spans="1:19" ht="13" x14ac:dyDescent="0.2">
      <c r="A291" s="70" t="s">
        <v>268</v>
      </c>
      <c r="B291" s="49" t="s">
        <v>270</v>
      </c>
      <c r="C291" s="213"/>
      <c r="D291" s="61" t="s">
        <v>35</v>
      </c>
      <c r="E291" s="3">
        <f>+E289-E290</f>
        <v>170.10000000000002</v>
      </c>
      <c r="F291" s="3">
        <f t="shared" ref="F291:P291" si="197">+F289-F290</f>
        <v>410.20000000000005</v>
      </c>
      <c r="G291" s="3">
        <f t="shared" si="197"/>
        <v>312.70000000000005</v>
      </c>
      <c r="H291" s="3">
        <f t="shared" si="197"/>
        <v>253.8</v>
      </c>
      <c r="I291" s="3">
        <f t="shared" si="197"/>
        <v>356.20000000000005</v>
      </c>
      <c r="J291" s="3">
        <f t="shared" si="197"/>
        <v>237.79999999999998</v>
      </c>
      <c r="K291" s="72">
        <f t="shared" si="197"/>
        <v>0</v>
      </c>
      <c r="L291" s="72">
        <f t="shared" si="197"/>
        <v>0</v>
      </c>
      <c r="M291" s="72">
        <f t="shared" si="197"/>
        <v>0</v>
      </c>
      <c r="N291" s="72">
        <f t="shared" si="197"/>
        <v>0</v>
      </c>
      <c r="O291" s="72">
        <f t="shared" si="197"/>
        <v>0</v>
      </c>
      <c r="P291" s="72">
        <f t="shared" si="197"/>
        <v>0</v>
      </c>
      <c r="Q291" s="3">
        <f t="shared" ref="Q291" si="198">+Q289-Q290</f>
        <v>1740.8000000000004</v>
      </c>
      <c r="R291" s="3">
        <v>1137.9000000000001</v>
      </c>
      <c r="S291" s="4">
        <f t="shared" si="196"/>
        <v>152.98356621847265</v>
      </c>
    </row>
    <row r="292" spans="1:19" ht="13" x14ac:dyDescent="0.2">
      <c r="A292" s="70"/>
      <c r="B292" s="49"/>
      <c r="C292" s="213"/>
      <c r="D292" s="61" t="s">
        <v>36</v>
      </c>
      <c r="E292" s="3">
        <f>+E289-E293</f>
        <v>172.20000000000002</v>
      </c>
      <c r="F292" s="3">
        <f t="shared" ref="F292:P292" si="199">+F289-F293</f>
        <v>413.5</v>
      </c>
      <c r="G292" s="3">
        <f t="shared" si="199"/>
        <v>315.5</v>
      </c>
      <c r="H292" s="3">
        <f t="shared" si="199"/>
        <v>256</v>
      </c>
      <c r="I292" s="3">
        <f t="shared" si="199"/>
        <v>359</v>
      </c>
      <c r="J292" s="3">
        <f t="shared" si="199"/>
        <v>240.1</v>
      </c>
      <c r="K292" s="72">
        <f t="shared" si="199"/>
        <v>0</v>
      </c>
      <c r="L292" s="72">
        <f t="shared" si="199"/>
        <v>0</v>
      </c>
      <c r="M292" s="72">
        <f t="shared" si="199"/>
        <v>0</v>
      </c>
      <c r="N292" s="72">
        <f t="shared" si="199"/>
        <v>0</v>
      </c>
      <c r="O292" s="72">
        <f t="shared" si="199"/>
        <v>0</v>
      </c>
      <c r="P292" s="72">
        <f t="shared" si="199"/>
        <v>0</v>
      </c>
      <c r="Q292" s="3">
        <f t="shared" ref="Q292" si="200">+Q289-Q293</f>
        <v>1756.3000000000004</v>
      </c>
      <c r="R292" s="3">
        <v>1147.6000000000001</v>
      </c>
      <c r="S292" s="4">
        <f t="shared" si="196"/>
        <v>153.04112931334961</v>
      </c>
    </row>
    <row r="293" spans="1:19" ht="13" x14ac:dyDescent="0.2">
      <c r="A293" s="70"/>
      <c r="B293" s="49"/>
      <c r="C293" s="213"/>
      <c r="D293" s="61" t="s">
        <v>37</v>
      </c>
      <c r="E293" s="3">
        <v>0.1</v>
      </c>
      <c r="F293" s="3">
        <v>0.1</v>
      </c>
      <c r="G293" s="3">
        <v>0.1</v>
      </c>
      <c r="H293" s="3">
        <v>0.1</v>
      </c>
      <c r="I293" s="3">
        <v>0.1</v>
      </c>
      <c r="J293" s="3">
        <v>0.1</v>
      </c>
      <c r="K293" s="72"/>
      <c r="L293" s="72"/>
      <c r="M293" s="72"/>
      <c r="N293" s="72"/>
      <c r="O293" s="72"/>
      <c r="P293" s="72"/>
      <c r="Q293" s="3">
        <f t="shared" si="195"/>
        <v>0.6</v>
      </c>
      <c r="R293" s="3">
        <v>0.6</v>
      </c>
      <c r="S293" s="4" t="s">
        <v>318</v>
      </c>
    </row>
    <row r="294" spans="1:19" thickBot="1" x14ac:dyDescent="0.25">
      <c r="A294" s="70"/>
      <c r="B294" s="49"/>
      <c r="C294" s="214"/>
      <c r="D294" s="64" t="s">
        <v>38</v>
      </c>
      <c r="E294" s="6">
        <v>0.1</v>
      </c>
      <c r="F294" s="6">
        <v>0.1</v>
      </c>
      <c r="G294" s="6">
        <v>0.1</v>
      </c>
      <c r="H294" s="6">
        <v>0.1</v>
      </c>
      <c r="I294" s="6">
        <v>0.1</v>
      </c>
      <c r="J294" s="6">
        <v>0.1</v>
      </c>
      <c r="K294" s="73"/>
      <c r="L294" s="73"/>
      <c r="M294" s="73"/>
      <c r="N294" s="73"/>
      <c r="O294" s="73"/>
      <c r="P294" s="73"/>
      <c r="Q294" s="6">
        <f t="shared" si="195"/>
        <v>0.6</v>
      </c>
      <c r="R294" s="6">
        <v>0.6</v>
      </c>
      <c r="S294" s="4" t="s">
        <v>318</v>
      </c>
    </row>
    <row r="295" spans="1:19" ht="13.5" customHeight="1" x14ac:dyDescent="0.2">
      <c r="A295" s="70"/>
      <c r="B295" s="49"/>
      <c r="C295" s="212" t="s">
        <v>69</v>
      </c>
      <c r="D295" s="56" t="s">
        <v>33</v>
      </c>
      <c r="E295" s="1">
        <v>35.200000000000003</v>
      </c>
      <c r="F295" s="1">
        <v>58</v>
      </c>
      <c r="G295" s="1">
        <v>47</v>
      </c>
      <c r="H295" s="1">
        <v>68.8</v>
      </c>
      <c r="I295" s="1">
        <v>69</v>
      </c>
      <c r="J295" s="1">
        <v>66.599999999999994</v>
      </c>
      <c r="K295" s="71"/>
      <c r="L295" s="71"/>
      <c r="M295" s="71"/>
      <c r="N295" s="71"/>
      <c r="O295" s="71"/>
      <c r="P295" s="71"/>
      <c r="Q295" s="1">
        <f t="shared" si="195"/>
        <v>344.6</v>
      </c>
      <c r="R295" s="1">
        <v>159.6</v>
      </c>
      <c r="S295" s="2">
        <f t="shared" si="196"/>
        <v>215.91478696741854</v>
      </c>
    </row>
    <row r="296" spans="1:19" ht="13" x14ac:dyDescent="0.2">
      <c r="A296" s="70"/>
      <c r="B296" s="49"/>
      <c r="C296" s="213"/>
      <c r="D296" s="61" t="s">
        <v>34</v>
      </c>
      <c r="E296" s="3">
        <v>2</v>
      </c>
      <c r="F296" s="3">
        <v>12.4</v>
      </c>
      <c r="G296" s="3">
        <v>5.8</v>
      </c>
      <c r="H296" s="3">
        <v>17.100000000000001</v>
      </c>
      <c r="I296" s="3">
        <v>4.3</v>
      </c>
      <c r="J296" s="3">
        <v>11</v>
      </c>
      <c r="K296" s="72"/>
      <c r="L296" s="72"/>
      <c r="M296" s="72"/>
      <c r="N296" s="72"/>
      <c r="O296" s="72"/>
      <c r="P296" s="72"/>
      <c r="Q296" s="3">
        <f t="shared" si="195"/>
        <v>52.599999999999994</v>
      </c>
      <c r="R296" s="3">
        <v>11</v>
      </c>
      <c r="S296" s="4">
        <f t="shared" si="196"/>
        <v>478.18181818181813</v>
      </c>
    </row>
    <row r="297" spans="1:19" ht="13" x14ac:dyDescent="0.2">
      <c r="A297" s="70"/>
      <c r="B297" s="49"/>
      <c r="C297" s="213"/>
      <c r="D297" s="61" t="s">
        <v>35</v>
      </c>
      <c r="E297" s="3">
        <f>+E295-E296</f>
        <v>33.200000000000003</v>
      </c>
      <c r="F297" s="3">
        <f t="shared" ref="F297:P297" si="201">+F295-F296</f>
        <v>45.6</v>
      </c>
      <c r="G297" s="3">
        <f t="shared" si="201"/>
        <v>41.2</v>
      </c>
      <c r="H297" s="3">
        <f t="shared" si="201"/>
        <v>51.699999999999996</v>
      </c>
      <c r="I297" s="3">
        <f t="shared" si="201"/>
        <v>64.7</v>
      </c>
      <c r="J297" s="3">
        <f t="shared" si="201"/>
        <v>55.599999999999994</v>
      </c>
      <c r="K297" s="72">
        <f t="shared" si="201"/>
        <v>0</v>
      </c>
      <c r="L297" s="72">
        <f t="shared" si="201"/>
        <v>0</v>
      </c>
      <c r="M297" s="72">
        <f t="shared" si="201"/>
        <v>0</v>
      </c>
      <c r="N297" s="72">
        <f t="shared" si="201"/>
        <v>0</v>
      </c>
      <c r="O297" s="72">
        <f t="shared" si="201"/>
        <v>0</v>
      </c>
      <c r="P297" s="72">
        <f t="shared" si="201"/>
        <v>0</v>
      </c>
      <c r="Q297" s="3">
        <f t="shared" ref="Q297" si="202">+Q295-Q296</f>
        <v>292</v>
      </c>
      <c r="R297" s="3">
        <v>148.6</v>
      </c>
      <c r="S297" s="4">
        <f t="shared" si="196"/>
        <v>196.50067294751011</v>
      </c>
    </row>
    <row r="298" spans="1:19" ht="13" x14ac:dyDescent="0.2">
      <c r="A298" s="70"/>
      <c r="B298" s="49"/>
      <c r="C298" s="213"/>
      <c r="D298" s="61" t="s">
        <v>36</v>
      </c>
      <c r="E298" s="3">
        <f>+E295-E299</f>
        <v>35.1</v>
      </c>
      <c r="F298" s="3">
        <f t="shared" ref="F298:P298" si="203">+F295-F299</f>
        <v>57.7</v>
      </c>
      <c r="G298" s="3">
        <f t="shared" si="203"/>
        <v>46.4</v>
      </c>
      <c r="H298" s="3">
        <f t="shared" si="203"/>
        <v>67.899999999999991</v>
      </c>
      <c r="I298" s="3">
        <f t="shared" si="203"/>
        <v>67.8</v>
      </c>
      <c r="J298" s="3">
        <f t="shared" si="203"/>
        <v>65.899999999999991</v>
      </c>
      <c r="K298" s="72">
        <f t="shared" si="203"/>
        <v>0</v>
      </c>
      <c r="L298" s="72">
        <f t="shared" si="203"/>
        <v>0</v>
      </c>
      <c r="M298" s="72">
        <f t="shared" si="203"/>
        <v>0</v>
      </c>
      <c r="N298" s="72">
        <f t="shared" si="203"/>
        <v>0</v>
      </c>
      <c r="O298" s="72">
        <f t="shared" si="203"/>
        <v>0</v>
      </c>
      <c r="P298" s="72">
        <f t="shared" si="203"/>
        <v>0</v>
      </c>
      <c r="Q298" s="3">
        <f t="shared" ref="Q298" si="204">+Q295-Q299</f>
        <v>340.8</v>
      </c>
      <c r="R298" s="3">
        <v>158</v>
      </c>
      <c r="S298" s="4">
        <f t="shared" si="196"/>
        <v>215.69620253164555</v>
      </c>
    </row>
    <row r="299" spans="1:19" ht="13" x14ac:dyDescent="0.2">
      <c r="A299" s="70"/>
      <c r="B299" s="49"/>
      <c r="C299" s="213"/>
      <c r="D299" s="61" t="s">
        <v>37</v>
      </c>
      <c r="E299" s="3">
        <v>0.1</v>
      </c>
      <c r="F299" s="3">
        <v>0.3</v>
      </c>
      <c r="G299" s="3">
        <v>0.6</v>
      </c>
      <c r="H299" s="3">
        <v>0.9</v>
      </c>
      <c r="I299" s="3">
        <v>1.2</v>
      </c>
      <c r="J299" s="3">
        <v>0.7</v>
      </c>
      <c r="K299" s="72"/>
      <c r="L299" s="72"/>
      <c r="M299" s="72"/>
      <c r="N299" s="72"/>
      <c r="O299" s="72"/>
      <c r="P299" s="72"/>
      <c r="Q299" s="3">
        <f t="shared" si="195"/>
        <v>3.8</v>
      </c>
      <c r="R299" s="3">
        <v>1.6</v>
      </c>
      <c r="S299" s="4">
        <f t="shared" si="196"/>
        <v>237.49999999999994</v>
      </c>
    </row>
    <row r="300" spans="1:19" thickBot="1" x14ac:dyDescent="0.25">
      <c r="A300" s="70"/>
      <c r="B300" s="49"/>
      <c r="C300" s="214"/>
      <c r="D300" s="64" t="s">
        <v>38</v>
      </c>
      <c r="E300" s="6">
        <v>0.1</v>
      </c>
      <c r="F300" s="6">
        <v>0.3</v>
      </c>
      <c r="G300" s="6">
        <v>0.6</v>
      </c>
      <c r="H300" s="6">
        <v>0.9</v>
      </c>
      <c r="I300" s="6">
        <v>1.2</v>
      </c>
      <c r="J300" s="6">
        <v>0.7</v>
      </c>
      <c r="K300" s="73"/>
      <c r="L300" s="73"/>
      <c r="M300" s="73"/>
      <c r="N300" s="73"/>
      <c r="O300" s="73"/>
      <c r="P300" s="73"/>
      <c r="Q300" s="6">
        <f t="shared" si="195"/>
        <v>3.8</v>
      </c>
      <c r="R300" s="6">
        <v>1.6</v>
      </c>
      <c r="S300" s="7">
        <f t="shared" si="196"/>
        <v>237.49999999999994</v>
      </c>
    </row>
    <row r="301" spans="1:19" ht="13.5" customHeight="1" x14ac:dyDescent="0.2">
      <c r="A301" s="70"/>
      <c r="B301" s="49"/>
      <c r="C301" s="212" t="s">
        <v>70</v>
      </c>
      <c r="D301" s="56" t="s">
        <v>33</v>
      </c>
      <c r="E301" s="1">
        <v>77.2</v>
      </c>
      <c r="F301" s="1">
        <v>46.5</v>
      </c>
      <c r="G301" s="1">
        <v>59</v>
      </c>
      <c r="H301" s="1">
        <v>81.8</v>
      </c>
      <c r="I301" s="1">
        <v>132.30000000000001</v>
      </c>
      <c r="J301" s="1">
        <v>86.5</v>
      </c>
      <c r="K301" s="71"/>
      <c r="L301" s="71"/>
      <c r="M301" s="71"/>
      <c r="N301" s="71"/>
      <c r="O301" s="71"/>
      <c r="P301" s="71"/>
      <c r="Q301" s="1">
        <f t="shared" si="195"/>
        <v>483.3</v>
      </c>
      <c r="R301" s="1">
        <v>236.7</v>
      </c>
      <c r="S301" s="2">
        <f t="shared" si="196"/>
        <v>204.18250950570345</v>
      </c>
    </row>
    <row r="302" spans="1:19" ht="13" x14ac:dyDescent="0.2">
      <c r="A302" s="70"/>
      <c r="B302" s="49"/>
      <c r="C302" s="213"/>
      <c r="D302" s="61" t="s">
        <v>34</v>
      </c>
      <c r="E302" s="3">
        <v>25.7</v>
      </c>
      <c r="F302" s="3">
        <v>9</v>
      </c>
      <c r="G302" s="3">
        <v>24.4</v>
      </c>
      <c r="H302" s="3">
        <v>30.3</v>
      </c>
      <c r="I302" s="3">
        <v>50.8</v>
      </c>
      <c r="J302" s="3">
        <v>31.8</v>
      </c>
      <c r="K302" s="72"/>
      <c r="L302" s="72"/>
      <c r="M302" s="72"/>
      <c r="N302" s="72"/>
      <c r="O302" s="72"/>
      <c r="P302" s="72"/>
      <c r="Q302" s="3">
        <f t="shared" si="195"/>
        <v>172</v>
      </c>
      <c r="R302" s="3">
        <v>65.3</v>
      </c>
      <c r="S302" s="4">
        <f t="shared" si="196"/>
        <v>263.39969372128638</v>
      </c>
    </row>
    <row r="303" spans="1:19" ht="13" x14ac:dyDescent="0.2">
      <c r="A303" s="70"/>
      <c r="B303" s="49"/>
      <c r="C303" s="213"/>
      <c r="D303" s="61" t="s">
        <v>35</v>
      </c>
      <c r="E303" s="3">
        <f>+E301-E302</f>
        <v>51.5</v>
      </c>
      <c r="F303" s="3">
        <f t="shared" ref="F303:P303" si="205">+F301-F302</f>
        <v>37.5</v>
      </c>
      <c r="G303" s="3">
        <f t="shared" si="205"/>
        <v>34.6</v>
      </c>
      <c r="H303" s="3">
        <f t="shared" si="205"/>
        <v>51.5</v>
      </c>
      <c r="I303" s="3">
        <f t="shared" si="205"/>
        <v>81.500000000000014</v>
      </c>
      <c r="J303" s="3">
        <f t="shared" si="205"/>
        <v>54.7</v>
      </c>
      <c r="K303" s="72">
        <f t="shared" si="205"/>
        <v>0</v>
      </c>
      <c r="L303" s="72">
        <f t="shared" si="205"/>
        <v>0</v>
      </c>
      <c r="M303" s="72">
        <f t="shared" si="205"/>
        <v>0</v>
      </c>
      <c r="N303" s="72">
        <f t="shared" si="205"/>
        <v>0</v>
      </c>
      <c r="O303" s="72">
        <f t="shared" si="205"/>
        <v>0</v>
      </c>
      <c r="P303" s="72">
        <f t="shared" si="205"/>
        <v>0</v>
      </c>
      <c r="Q303" s="3">
        <f t="shared" ref="Q303" si="206">+Q301-Q302</f>
        <v>311.3</v>
      </c>
      <c r="R303" s="3">
        <v>171.4</v>
      </c>
      <c r="S303" s="4">
        <f t="shared" si="196"/>
        <v>181.62193698949824</v>
      </c>
    </row>
    <row r="304" spans="1:19" ht="13" x14ac:dyDescent="0.2">
      <c r="A304" s="70"/>
      <c r="B304" s="49"/>
      <c r="C304" s="213"/>
      <c r="D304" s="61" t="s">
        <v>36</v>
      </c>
      <c r="E304" s="3">
        <f>+E301-E305</f>
        <v>70</v>
      </c>
      <c r="F304" s="3">
        <f t="shared" ref="F304:P304" si="207">+F301-F305</f>
        <v>38.200000000000003</v>
      </c>
      <c r="G304" s="3">
        <f t="shared" si="207"/>
        <v>47.7</v>
      </c>
      <c r="H304" s="3">
        <f t="shared" si="207"/>
        <v>66.099999999999994</v>
      </c>
      <c r="I304" s="3">
        <f t="shared" si="207"/>
        <v>107.70000000000002</v>
      </c>
      <c r="J304" s="3">
        <f t="shared" si="207"/>
        <v>64.599999999999994</v>
      </c>
      <c r="K304" s="72">
        <f t="shared" si="207"/>
        <v>0</v>
      </c>
      <c r="L304" s="72">
        <f t="shared" si="207"/>
        <v>0</v>
      </c>
      <c r="M304" s="72">
        <f t="shared" si="207"/>
        <v>0</v>
      </c>
      <c r="N304" s="72">
        <f t="shared" si="207"/>
        <v>0</v>
      </c>
      <c r="O304" s="72">
        <f t="shared" si="207"/>
        <v>0</v>
      </c>
      <c r="P304" s="72">
        <f t="shared" si="207"/>
        <v>0</v>
      </c>
      <c r="Q304" s="3">
        <f t="shared" ref="Q304" si="208">+Q301-Q305</f>
        <v>394.3</v>
      </c>
      <c r="R304" s="3">
        <v>182.10000000000002</v>
      </c>
      <c r="S304" s="4">
        <f t="shared" si="196"/>
        <v>216.52937946183414</v>
      </c>
    </row>
    <row r="305" spans="1:19" ht="13" x14ac:dyDescent="0.2">
      <c r="A305" s="70"/>
      <c r="B305" s="49"/>
      <c r="C305" s="213"/>
      <c r="D305" s="61" t="s">
        <v>37</v>
      </c>
      <c r="E305" s="3">
        <v>7.2</v>
      </c>
      <c r="F305" s="3">
        <v>8.3000000000000007</v>
      </c>
      <c r="G305" s="3">
        <v>11.3</v>
      </c>
      <c r="H305" s="3">
        <v>15.7</v>
      </c>
      <c r="I305" s="3">
        <v>24.6</v>
      </c>
      <c r="J305" s="3">
        <v>21.9</v>
      </c>
      <c r="K305" s="72"/>
      <c r="L305" s="72"/>
      <c r="M305" s="72"/>
      <c r="N305" s="72"/>
      <c r="O305" s="72"/>
      <c r="P305" s="72"/>
      <c r="Q305" s="3">
        <f t="shared" si="195"/>
        <v>89</v>
      </c>
      <c r="R305" s="3">
        <v>54.6</v>
      </c>
      <c r="S305" s="4">
        <f t="shared" si="196"/>
        <v>163.00366300366301</v>
      </c>
    </row>
    <row r="306" spans="1:19" thickBot="1" x14ac:dyDescent="0.25">
      <c r="A306" s="70"/>
      <c r="B306" s="49"/>
      <c r="C306" s="214"/>
      <c r="D306" s="64" t="s">
        <v>38</v>
      </c>
      <c r="E306" s="6">
        <v>14.7</v>
      </c>
      <c r="F306" s="6">
        <v>20.399999999999999</v>
      </c>
      <c r="G306" s="6">
        <v>19.399999999999999</v>
      </c>
      <c r="H306" s="6">
        <v>32.9</v>
      </c>
      <c r="I306" s="6">
        <v>55.7</v>
      </c>
      <c r="J306" s="6">
        <v>41.2</v>
      </c>
      <c r="K306" s="73"/>
      <c r="L306" s="73"/>
      <c r="M306" s="73"/>
      <c r="N306" s="73"/>
      <c r="O306" s="73"/>
      <c r="P306" s="73"/>
      <c r="Q306" s="6">
        <f t="shared" si="195"/>
        <v>184.3</v>
      </c>
      <c r="R306" s="6">
        <v>133.5</v>
      </c>
      <c r="S306" s="7">
        <f t="shared" si="196"/>
        <v>138.05243445692886</v>
      </c>
    </row>
    <row r="307" spans="1:19" ht="13.5" customHeight="1" x14ac:dyDescent="0.2">
      <c r="A307" s="70"/>
      <c r="B307" s="49"/>
      <c r="C307" s="212" t="s">
        <v>71</v>
      </c>
      <c r="D307" s="56" t="s">
        <v>33</v>
      </c>
      <c r="E307" s="1">
        <v>1.1000000000000001</v>
      </c>
      <c r="F307" s="1">
        <v>1.4</v>
      </c>
      <c r="G307" s="1">
        <v>16.7</v>
      </c>
      <c r="H307" s="1">
        <v>24.9</v>
      </c>
      <c r="I307" s="1">
        <v>20.399999999999999</v>
      </c>
      <c r="J307" s="1">
        <v>18.5</v>
      </c>
      <c r="K307" s="71"/>
      <c r="L307" s="71"/>
      <c r="M307" s="71"/>
      <c r="N307" s="71"/>
      <c r="O307" s="71"/>
      <c r="P307" s="71"/>
      <c r="Q307" s="1">
        <f t="shared" si="195"/>
        <v>83</v>
      </c>
      <c r="R307" s="1">
        <v>73.400000000000006</v>
      </c>
      <c r="S307" s="2">
        <f t="shared" si="196"/>
        <v>113.07901907356947</v>
      </c>
    </row>
    <row r="308" spans="1:19" ht="13" x14ac:dyDescent="0.2">
      <c r="A308" s="70"/>
      <c r="B308" s="49"/>
      <c r="C308" s="213"/>
      <c r="D308" s="61" t="s">
        <v>34</v>
      </c>
      <c r="E308" s="3">
        <v>0.3</v>
      </c>
      <c r="F308" s="3">
        <v>0.3</v>
      </c>
      <c r="G308" s="3">
        <v>2.2000000000000002</v>
      </c>
      <c r="H308" s="3">
        <v>2.2000000000000002</v>
      </c>
      <c r="I308" s="3">
        <v>4.0999999999999996</v>
      </c>
      <c r="J308" s="3">
        <v>2.6</v>
      </c>
      <c r="K308" s="72"/>
      <c r="L308" s="72"/>
      <c r="M308" s="72"/>
      <c r="N308" s="72"/>
      <c r="O308" s="72"/>
      <c r="P308" s="72"/>
      <c r="Q308" s="3">
        <f t="shared" si="195"/>
        <v>11.7</v>
      </c>
      <c r="R308" s="3">
        <v>10.3</v>
      </c>
      <c r="S308" s="4">
        <f t="shared" si="196"/>
        <v>113.59223300970874</v>
      </c>
    </row>
    <row r="309" spans="1:19" ht="13" x14ac:dyDescent="0.2">
      <c r="A309" s="70"/>
      <c r="B309" s="49"/>
      <c r="C309" s="213"/>
      <c r="D309" s="61" t="s">
        <v>35</v>
      </c>
      <c r="E309" s="3">
        <f>+E307-E308</f>
        <v>0.8</v>
      </c>
      <c r="F309" s="3">
        <f t="shared" ref="F309:P309" si="209">+F307-F308</f>
        <v>1.0999999999999999</v>
      </c>
      <c r="G309" s="3">
        <f t="shared" si="209"/>
        <v>14.5</v>
      </c>
      <c r="H309" s="3">
        <f t="shared" si="209"/>
        <v>22.7</v>
      </c>
      <c r="I309" s="3">
        <f t="shared" si="209"/>
        <v>16.299999999999997</v>
      </c>
      <c r="J309" s="3">
        <f t="shared" si="209"/>
        <v>15.9</v>
      </c>
      <c r="K309" s="72">
        <f t="shared" si="209"/>
        <v>0</v>
      </c>
      <c r="L309" s="72">
        <f t="shared" si="209"/>
        <v>0</v>
      </c>
      <c r="M309" s="72">
        <f t="shared" si="209"/>
        <v>0</v>
      </c>
      <c r="N309" s="72">
        <f t="shared" si="209"/>
        <v>0</v>
      </c>
      <c r="O309" s="72">
        <f t="shared" si="209"/>
        <v>0</v>
      </c>
      <c r="P309" s="72">
        <f t="shared" si="209"/>
        <v>0</v>
      </c>
      <c r="Q309" s="3">
        <f>+Q307-Q308</f>
        <v>71.3</v>
      </c>
      <c r="R309" s="3">
        <v>63.1</v>
      </c>
      <c r="S309" s="4">
        <f t="shared" si="196"/>
        <v>112.99524564183834</v>
      </c>
    </row>
    <row r="310" spans="1:19" ht="13" x14ac:dyDescent="0.2">
      <c r="A310" s="70"/>
      <c r="B310" s="49"/>
      <c r="C310" s="213"/>
      <c r="D310" s="61" t="s">
        <v>36</v>
      </c>
      <c r="E310" s="3">
        <f>+E307-E311</f>
        <v>0.8</v>
      </c>
      <c r="F310" s="3">
        <f t="shared" ref="F310:P310" si="210">+F307-F311</f>
        <v>0.59999999999999987</v>
      </c>
      <c r="G310" s="3">
        <f t="shared" si="210"/>
        <v>16</v>
      </c>
      <c r="H310" s="3">
        <f t="shared" si="210"/>
        <v>23.4</v>
      </c>
      <c r="I310" s="3">
        <f t="shared" si="210"/>
        <v>18.799999999999997</v>
      </c>
      <c r="J310" s="3">
        <f t="shared" si="210"/>
        <v>17</v>
      </c>
      <c r="K310" s="72">
        <f t="shared" si="210"/>
        <v>0</v>
      </c>
      <c r="L310" s="72">
        <f t="shared" si="210"/>
        <v>0</v>
      </c>
      <c r="M310" s="72">
        <f t="shared" si="210"/>
        <v>0</v>
      </c>
      <c r="N310" s="72">
        <f t="shared" si="210"/>
        <v>0</v>
      </c>
      <c r="O310" s="72">
        <f t="shared" si="210"/>
        <v>0</v>
      </c>
      <c r="P310" s="72">
        <f t="shared" si="210"/>
        <v>0</v>
      </c>
      <c r="Q310" s="3">
        <f>+Q307-Q311</f>
        <v>76.599999999999994</v>
      </c>
      <c r="R310" s="3">
        <v>68.099999999999994</v>
      </c>
      <c r="S310" s="4">
        <f t="shared" si="196"/>
        <v>112.48164464023496</v>
      </c>
    </row>
    <row r="311" spans="1:19" ht="13" x14ac:dyDescent="0.2">
      <c r="A311" s="70"/>
      <c r="B311" s="49"/>
      <c r="C311" s="213"/>
      <c r="D311" s="61" t="s">
        <v>37</v>
      </c>
      <c r="E311" s="3">
        <v>0.3</v>
      </c>
      <c r="F311" s="3">
        <v>0.8</v>
      </c>
      <c r="G311" s="3">
        <v>0.7</v>
      </c>
      <c r="H311" s="3">
        <v>1.5</v>
      </c>
      <c r="I311" s="3">
        <v>1.6</v>
      </c>
      <c r="J311" s="3">
        <v>1.5</v>
      </c>
      <c r="K311" s="72"/>
      <c r="L311" s="72"/>
      <c r="M311" s="72"/>
      <c r="N311" s="72"/>
      <c r="O311" s="72"/>
      <c r="P311" s="72"/>
      <c r="Q311" s="3">
        <f t="shared" si="195"/>
        <v>6.4</v>
      </c>
      <c r="R311" s="3">
        <v>5.3000000000000007</v>
      </c>
      <c r="S311" s="4">
        <f t="shared" si="196"/>
        <v>120.75471698113208</v>
      </c>
    </row>
    <row r="312" spans="1:19" thickBot="1" x14ac:dyDescent="0.25">
      <c r="A312" s="70"/>
      <c r="B312" s="49"/>
      <c r="C312" s="214"/>
      <c r="D312" s="64" t="s">
        <v>38</v>
      </c>
      <c r="E312" s="6">
        <v>0.3</v>
      </c>
      <c r="F312" s="6">
        <v>0.8</v>
      </c>
      <c r="G312" s="6">
        <v>0.7</v>
      </c>
      <c r="H312" s="6">
        <v>1.5</v>
      </c>
      <c r="I312" s="6">
        <v>1.6</v>
      </c>
      <c r="J312" s="6">
        <v>1.5</v>
      </c>
      <c r="K312" s="73"/>
      <c r="L312" s="73"/>
      <c r="M312" s="73"/>
      <c r="N312" s="73"/>
      <c r="O312" s="73"/>
      <c r="P312" s="73"/>
      <c r="Q312" s="6">
        <f t="shared" si="195"/>
        <v>6.4</v>
      </c>
      <c r="R312" s="6">
        <v>5.3000000000000007</v>
      </c>
      <c r="S312" s="7">
        <f t="shared" si="196"/>
        <v>120.75471698113208</v>
      </c>
    </row>
    <row r="313" spans="1:19" ht="13.5" customHeight="1" x14ac:dyDescent="0.2">
      <c r="A313" s="70"/>
      <c r="B313" s="49"/>
      <c r="C313" s="212" t="s">
        <v>72</v>
      </c>
      <c r="D313" s="56" t="s">
        <v>33</v>
      </c>
      <c r="E313" s="1">
        <v>14.2</v>
      </c>
      <c r="F313" s="1">
        <v>26.1</v>
      </c>
      <c r="G313" s="1">
        <v>25</v>
      </c>
      <c r="H313" s="1">
        <v>109.3</v>
      </c>
      <c r="I313" s="1">
        <v>56.7</v>
      </c>
      <c r="J313" s="1">
        <v>40.799999999999997</v>
      </c>
      <c r="K313" s="71"/>
      <c r="L313" s="71"/>
      <c r="M313" s="71"/>
      <c r="N313" s="71"/>
      <c r="O313" s="71"/>
      <c r="P313" s="71"/>
      <c r="Q313" s="1">
        <f t="shared" si="195"/>
        <v>272.10000000000002</v>
      </c>
      <c r="R313" s="1">
        <v>121.00000000000001</v>
      </c>
      <c r="S313" s="2">
        <f t="shared" si="196"/>
        <v>224.87603305785123</v>
      </c>
    </row>
    <row r="314" spans="1:19" ht="13" x14ac:dyDescent="0.2">
      <c r="A314" s="70"/>
      <c r="B314" s="49"/>
      <c r="C314" s="213"/>
      <c r="D314" s="61" t="s">
        <v>34</v>
      </c>
      <c r="E314" s="3">
        <v>0.6</v>
      </c>
      <c r="F314" s="3">
        <v>1</v>
      </c>
      <c r="G314" s="3">
        <v>1.6</v>
      </c>
      <c r="H314" s="3">
        <v>2</v>
      </c>
      <c r="I314" s="3">
        <v>2.2000000000000002</v>
      </c>
      <c r="J314" s="3">
        <v>1.6</v>
      </c>
      <c r="K314" s="72"/>
      <c r="L314" s="72"/>
      <c r="M314" s="72"/>
      <c r="N314" s="72"/>
      <c r="O314" s="72"/>
      <c r="P314" s="72"/>
      <c r="Q314" s="3">
        <f t="shared" si="195"/>
        <v>9</v>
      </c>
      <c r="R314" s="3">
        <v>5.7999999999999989</v>
      </c>
      <c r="S314" s="4">
        <f t="shared" si="196"/>
        <v>155.17241379310346</v>
      </c>
    </row>
    <row r="315" spans="1:19" ht="13" x14ac:dyDescent="0.2">
      <c r="A315" s="70"/>
      <c r="B315" s="49"/>
      <c r="C315" s="213"/>
      <c r="D315" s="61" t="s">
        <v>35</v>
      </c>
      <c r="E315" s="3">
        <f>+E313-E314</f>
        <v>13.6</v>
      </c>
      <c r="F315" s="3">
        <f t="shared" ref="F315:P315" si="211">+F313-F314</f>
        <v>25.1</v>
      </c>
      <c r="G315" s="3">
        <f t="shared" si="211"/>
        <v>23.4</v>
      </c>
      <c r="H315" s="3">
        <f t="shared" si="211"/>
        <v>107.3</v>
      </c>
      <c r="I315" s="3">
        <f t="shared" si="211"/>
        <v>54.5</v>
      </c>
      <c r="J315" s="3">
        <f t="shared" si="211"/>
        <v>39.199999999999996</v>
      </c>
      <c r="K315" s="72">
        <f t="shared" si="211"/>
        <v>0</v>
      </c>
      <c r="L315" s="72">
        <f t="shared" si="211"/>
        <v>0</v>
      </c>
      <c r="M315" s="72">
        <f t="shared" si="211"/>
        <v>0</v>
      </c>
      <c r="N315" s="72">
        <f t="shared" si="211"/>
        <v>0</v>
      </c>
      <c r="O315" s="72">
        <f t="shared" si="211"/>
        <v>0</v>
      </c>
      <c r="P315" s="72">
        <f t="shared" si="211"/>
        <v>0</v>
      </c>
      <c r="Q315" s="3">
        <f t="shared" ref="Q315" si="212">+Q313-Q314</f>
        <v>263.10000000000002</v>
      </c>
      <c r="R315" s="3">
        <v>115.2</v>
      </c>
      <c r="S315" s="4">
        <f t="shared" si="196"/>
        <v>228.38541666666669</v>
      </c>
    </row>
    <row r="316" spans="1:19" ht="13" x14ac:dyDescent="0.2">
      <c r="A316" s="70"/>
      <c r="B316" s="49"/>
      <c r="C316" s="213"/>
      <c r="D316" s="61" t="s">
        <v>36</v>
      </c>
      <c r="E316" s="3">
        <f>+E313-E317</f>
        <v>10.5</v>
      </c>
      <c r="F316" s="3">
        <f t="shared" ref="F316:P316" si="213">+F313-F317</f>
        <v>20.6</v>
      </c>
      <c r="G316" s="3">
        <f t="shared" si="213"/>
        <v>17.8</v>
      </c>
      <c r="H316" s="3">
        <f t="shared" si="213"/>
        <v>99.7</v>
      </c>
      <c r="I316" s="3">
        <f t="shared" si="213"/>
        <v>46.6</v>
      </c>
      <c r="J316" s="3">
        <f t="shared" si="213"/>
        <v>23.9</v>
      </c>
      <c r="K316" s="72">
        <f t="shared" si="213"/>
        <v>0</v>
      </c>
      <c r="L316" s="72">
        <f t="shared" si="213"/>
        <v>0</v>
      </c>
      <c r="M316" s="72">
        <f t="shared" si="213"/>
        <v>0</v>
      </c>
      <c r="N316" s="72">
        <f t="shared" si="213"/>
        <v>0</v>
      </c>
      <c r="O316" s="72">
        <f t="shared" si="213"/>
        <v>0</v>
      </c>
      <c r="P316" s="72">
        <f t="shared" si="213"/>
        <v>0</v>
      </c>
      <c r="Q316" s="3">
        <f t="shared" ref="Q316" si="214">+Q313-Q317</f>
        <v>219.10000000000002</v>
      </c>
      <c r="R316" s="3">
        <v>85.4</v>
      </c>
      <c r="S316" s="4">
        <f t="shared" si="196"/>
        <v>256.55737704918033</v>
      </c>
    </row>
    <row r="317" spans="1:19" ht="13" x14ac:dyDescent="0.2">
      <c r="A317" s="70"/>
      <c r="B317" s="49"/>
      <c r="C317" s="213"/>
      <c r="D317" s="61" t="s">
        <v>37</v>
      </c>
      <c r="E317" s="3">
        <v>3.7</v>
      </c>
      <c r="F317" s="3">
        <v>5.5</v>
      </c>
      <c r="G317" s="3">
        <v>7.2</v>
      </c>
      <c r="H317" s="3">
        <v>9.6</v>
      </c>
      <c r="I317" s="3">
        <v>10.1</v>
      </c>
      <c r="J317" s="3">
        <v>16.899999999999999</v>
      </c>
      <c r="K317" s="72"/>
      <c r="L317" s="72"/>
      <c r="M317" s="72"/>
      <c r="N317" s="72"/>
      <c r="O317" s="72"/>
      <c r="P317" s="72"/>
      <c r="Q317" s="3">
        <f t="shared" si="195"/>
        <v>53</v>
      </c>
      <c r="R317" s="3">
        <v>35.6</v>
      </c>
      <c r="S317" s="4">
        <f t="shared" si="196"/>
        <v>148.87640449438203</v>
      </c>
    </row>
    <row r="318" spans="1:19" thickBot="1" x14ac:dyDescent="0.25">
      <c r="A318" s="70"/>
      <c r="B318" s="49"/>
      <c r="C318" s="214"/>
      <c r="D318" s="64" t="s">
        <v>38</v>
      </c>
      <c r="E318" s="6">
        <v>3.7</v>
      </c>
      <c r="F318" s="6">
        <v>5.5</v>
      </c>
      <c r="G318" s="6">
        <v>7.2</v>
      </c>
      <c r="H318" s="6">
        <v>9.6</v>
      </c>
      <c r="I318" s="6">
        <v>10.1</v>
      </c>
      <c r="J318" s="6">
        <v>16.899999999999999</v>
      </c>
      <c r="K318" s="73"/>
      <c r="L318" s="73"/>
      <c r="M318" s="73"/>
      <c r="N318" s="73"/>
      <c r="O318" s="73"/>
      <c r="P318" s="73"/>
      <c r="Q318" s="6">
        <f t="shared" si="195"/>
        <v>53</v>
      </c>
      <c r="R318" s="6">
        <v>35.6</v>
      </c>
      <c r="S318" s="7">
        <f t="shared" si="196"/>
        <v>148.87640449438203</v>
      </c>
    </row>
    <row r="319" spans="1:19" ht="13" customHeight="1" x14ac:dyDescent="0.2">
      <c r="A319" s="70"/>
      <c r="B319" s="49"/>
      <c r="C319" s="212" t="s">
        <v>73</v>
      </c>
      <c r="D319" s="56" t="s">
        <v>33</v>
      </c>
      <c r="E319" s="1">
        <v>3.5</v>
      </c>
      <c r="F319" s="1">
        <v>5.9</v>
      </c>
      <c r="G319" s="1">
        <v>6</v>
      </c>
      <c r="H319" s="1">
        <v>8</v>
      </c>
      <c r="I319" s="1">
        <v>10</v>
      </c>
      <c r="J319" s="1">
        <v>7.1</v>
      </c>
      <c r="K319" s="71"/>
      <c r="L319" s="71"/>
      <c r="M319" s="71"/>
      <c r="N319" s="71"/>
      <c r="O319" s="71"/>
      <c r="P319" s="71"/>
      <c r="Q319" s="1">
        <f t="shared" si="195"/>
        <v>40.5</v>
      </c>
      <c r="R319" s="1">
        <v>23.4</v>
      </c>
      <c r="S319" s="2">
        <f t="shared" si="196"/>
        <v>173.07692307692309</v>
      </c>
    </row>
    <row r="320" spans="1:19" ht="13" x14ac:dyDescent="0.2">
      <c r="A320" s="70"/>
      <c r="B320" s="49"/>
      <c r="C320" s="213"/>
      <c r="D320" s="61" t="s">
        <v>34</v>
      </c>
      <c r="E320" s="3">
        <v>0</v>
      </c>
      <c r="F320" s="3">
        <v>0.1</v>
      </c>
      <c r="G320" s="3">
        <v>0.2</v>
      </c>
      <c r="H320" s="3">
        <v>0.2</v>
      </c>
      <c r="I320" s="3">
        <v>0.6</v>
      </c>
      <c r="J320" s="3">
        <v>0.2</v>
      </c>
      <c r="K320" s="72"/>
      <c r="L320" s="72"/>
      <c r="M320" s="72"/>
      <c r="N320" s="72"/>
      <c r="O320" s="72"/>
      <c r="P320" s="72"/>
      <c r="Q320" s="3">
        <f t="shared" si="195"/>
        <v>1.3</v>
      </c>
      <c r="R320" s="3">
        <v>0.2</v>
      </c>
      <c r="S320" s="4">
        <f t="shared" si="196"/>
        <v>650</v>
      </c>
    </row>
    <row r="321" spans="1:19" ht="13" x14ac:dyDescent="0.2">
      <c r="A321" s="70"/>
      <c r="B321" s="49"/>
      <c r="C321" s="213"/>
      <c r="D321" s="61" t="s">
        <v>35</v>
      </c>
      <c r="E321" s="3">
        <f>+E319-E320</f>
        <v>3.5</v>
      </c>
      <c r="F321" s="3">
        <f t="shared" ref="F321:P321" si="215">+F319-F320</f>
        <v>5.8000000000000007</v>
      </c>
      <c r="G321" s="3">
        <f t="shared" si="215"/>
        <v>5.8</v>
      </c>
      <c r="H321" s="3">
        <f t="shared" si="215"/>
        <v>7.8</v>
      </c>
      <c r="I321" s="3">
        <f t="shared" si="215"/>
        <v>9.4</v>
      </c>
      <c r="J321" s="3">
        <f t="shared" si="215"/>
        <v>6.8999999999999995</v>
      </c>
      <c r="K321" s="72">
        <f t="shared" si="215"/>
        <v>0</v>
      </c>
      <c r="L321" s="72">
        <f t="shared" si="215"/>
        <v>0</v>
      </c>
      <c r="M321" s="72">
        <f t="shared" si="215"/>
        <v>0</v>
      </c>
      <c r="N321" s="72">
        <f t="shared" si="215"/>
        <v>0</v>
      </c>
      <c r="O321" s="72">
        <f t="shared" si="215"/>
        <v>0</v>
      </c>
      <c r="P321" s="72">
        <f t="shared" si="215"/>
        <v>0</v>
      </c>
      <c r="Q321" s="3">
        <f t="shared" ref="Q321" si="216">+Q319-Q320</f>
        <v>39.200000000000003</v>
      </c>
      <c r="R321" s="3">
        <v>23.2</v>
      </c>
      <c r="S321" s="4">
        <f t="shared" si="196"/>
        <v>168.96551724137933</v>
      </c>
    </row>
    <row r="322" spans="1:19" ht="13" x14ac:dyDescent="0.2">
      <c r="A322" s="70"/>
      <c r="B322" s="49"/>
      <c r="C322" s="213"/>
      <c r="D322" s="61" t="s">
        <v>36</v>
      </c>
      <c r="E322" s="3">
        <f>+E319-E323</f>
        <v>3.4</v>
      </c>
      <c r="F322" s="3">
        <f t="shared" ref="F322:P322" si="217">+F319-F323</f>
        <v>5.8000000000000007</v>
      </c>
      <c r="G322" s="3">
        <f t="shared" si="217"/>
        <v>5.9</v>
      </c>
      <c r="H322" s="3">
        <f t="shared" si="217"/>
        <v>7.8</v>
      </c>
      <c r="I322" s="3">
        <f t="shared" si="217"/>
        <v>9.6999999999999993</v>
      </c>
      <c r="J322" s="3">
        <f t="shared" si="217"/>
        <v>7</v>
      </c>
      <c r="K322" s="72">
        <f t="shared" si="217"/>
        <v>0</v>
      </c>
      <c r="L322" s="72">
        <f t="shared" si="217"/>
        <v>0</v>
      </c>
      <c r="M322" s="72">
        <f t="shared" si="217"/>
        <v>0</v>
      </c>
      <c r="N322" s="72">
        <f t="shared" si="217"/>
        <v>0</v>
      </c>
      <c r="O322" s="72">
        <f t="shared" si="217"/>
        <v>0</v>
      </c>
      <c r="P322" s="72">
        <f t="shared" si="217"/>
        <v>0</v>
      </c>
      <c r="Q322" s="3">
        <f t="shared" ref="Q322" si="218">+Q319-Q323</f>
        <v>39.6</v>
      </c>
      <c r="R322" s="3">
        <v>22.6</v>
      </c>
      <c r="S322" s="4">
        <f t="shared" si="196"/>
        <v>175.22123893805309</v>
      </c>
    </row>
    <row r="323" spans="1:19" ht="13" x14ac:dyDescent="0.2">
      <c r="A323" s="70"/>
      <c r="B323" s="49"/>
      <c r="C323" s="213"/>
      <c r="D323" s="61" t="s">
        <v>37</v>
      </c>
      <c r="E323" s="3">
        <v>0.1</v>
      </c>
      <c r="F323" s="3">
        <v>0.1</v>
      </c>
      <c r="G323" s="3">
        <v>0.1</v>
      </c>
      <c r="H323" s="3">
        <v>0.2</v>
      </c>
      <c r="I323" s="3">
        <v>0.3</v>
      </c>
      <c r="J323" s="3">
        <v>0.1</v>
      </c>
      <c r="K323" s="72"/>
      <c r="L323" s="72"/>
      <c r="M323" s="72"/>
      <c r="N323" s="72"/>
      <c r="O323" s="72"/>
      <c r="P323" s="72"/>
      <c r="Q323" s="3">
        <f t="shared" si="195"/>
        <v>0.9</v>
      </c>
      <c r="R323" s="3">
        <v>0.79999999999999993</v>
      </c>
      <c r="S323" s="4">
        <f t="shared" si="196"/>
        <v>112.50000000000003</v>
      </c>
    </row>
    <row r="324" spans="1:19" thickBot="1" x14ac:dyDescent="0.25">
      <c r="A324" s="70"/>
      <c r="B324" s="49"/>
      <c r="C324" s="214"/>
      <c r="D324" s="64" t="s">
        <v>38</v>
      </c>
      <c r="E324" s="6">
        <v>0.1</v>
      </c>
      <c r="F324" s="6">
        <v>0.1</v>
      </c>
      <c r="G324" s="6">
        <v>0.1</v>
      </c>
      <c r="H324" s="6">
        <v>0.2</v>
      </c>
      <c r="I324" s="6">
        <v>0.3</v>
      </c>
      <c r="J324" s="6">
        <v>0.1</v>
      </c>
      <c r="K324" s="73"/>
      <c r="L324" s="73"/>
      <c r="M324" s="73"/>
      <c r="N324" s="73"/>
      <c r="O324" s="73"/>
      <c r="P324" s="73"/>
      <c r="Q324" s="6">
        <f t="shared" si="195"/>
        <v>0.9</v>
      </c>
      <c r="R324" s="6">
        <v>0.79999999999999993</v>
      </c>
      <c r="S324" s="7">
        <f t="shared" si="196"/>
        <v>112.50000000000003</v>
      </c>
    </row>
    <row r="325" spans="1:19" ht="13.5" customHeight="1" x14ac:dyDescent="0.2">
      <c r="A325" s="70"/>
      <c r="B325" s="49"/>
      <c r="C325" s="212" t="s">
        <v>224</v>
      </c>
      <c r="D325" s="56" t="s">
        <v>33</v>
      </c>
      <c r="E325" s="1">
        <v>8.1</v>
      </c>
      <c r="F325" s="1">
        <v>15.7</v>
      </c>
      <c r="G325" s="1">
        <v>17.100000000000001</v>
      </c>
      <c r="H325" s="1">
        <v>26.6</v>
      </c>
      <c r="I325" s="1">
        <v>27.9</v>
      </c>
      <c r="J325" s="1">
        <v>16.3</v>
      </c>
      <c r="K325" s="71"/>
      <c r="L325" s="71"/>
      <c r="M325" s="71"/>
      <c r="N325" s="71"/>
      <c r="O325" s="71"/>
      <c r="P325" s="71"/>
      <c r="Q325" s="1">
        <f t="shared" si="195"/>
        <v>111.7</v>
      </c>
      <c r="R325" s="1">
        <v>83.9</v>
      </c>
      <c r="S325" s="2">
        <f t="shared" si="196"/>
        <v>133.13468414779499</v>
      </c>
    </row>
    <row r="326" spans="1:19" ht="13" x14ac:dyDescent="0.2">
      <c r="A326" s="70"/>
      <c r="B326" s="49"/>
      <c r="C326" s="213"/>
      <c r="D326" s="61" t="s">
        <v>34</v>
      </c>
      <c r="E326" s="3">
        <v>7.9</v>
      </c>
      <c r="F326" s="3">
        <v>15.2</v>
      </c>
      <c r="G326" s="3">
        <v>16.600000000000001</v>
      </c>
      <c r="H326" s="3">
        <v>25.8</v>
      </c>
      <c r="I326" s="3">
        <v>27.1</v>
      </c>
      <c r="J326" s="3">
        <v>15.8</v>
      </c>
      <c r="K326" s="72"/>
      <c r="L326" s="72"/>
      <c r="M326" s="72"/>
      <c r="N326" s="72"/>
      <c r="O326" s="72"/>
      <c r="P326" s="72"/>
      <c r="Q326" s="3">
        <f t="shared" si="195"/>
        <v>108.39999999999999</v>
      </c>
      <c r="R326" s="3">
        <v>2.4</v>
      </c>
      <c r="S326" s="4">
        <f t="shared" si="196"/>
        <v>4516.6666666666661</v>
      </c>
    </row>
    <row r="327" spans="1:19" ht="13" x14ac:dyDescent="0.2">
      <c r="A327" s="70"/>
      <c r="B327" s="49"/>
      <c r="C327" s="213"/>
      <c r="D327" s="61" t="s">
        <v>35</v>
      </c>
      <c r="E327" s="3">
        <f>+E325-E326</f>
        <v>0.19999999999999929</v>
      </c>
      <c r="F327" s="3">
        <f t="shared" ref="F327:P327" si="219">+F325-F326</f>
        <v>0.5</v>
      </c>
      <c r="G327" s="3">
        <f t="shared" si="219"/>
        <v>0.5</v>
      </c>
      <c r="H327" s="3">
        <f t="shared" si="219"/>
        <v>0.80000000000000071</v>
      </c>
      <c r="I327" s="3">
        <f t="shared" si="219"/>
        <v>0.79999999999999716</v>
      </c>
      <c r="J327" s="3">
        <f t="shared" si="219"/>
        <v>0.5</v>
      </c>
      <c r="K327" s="72">
        <f t="shared" si="219"/>
        <v>0</v>
      </c>
      <c r="L327" s="72">
        <f t="shared" si="219"/>
        <v>0</v>
      </c>
      <c r="M327" s="72">
        <f t="shared" si="219"/>
        <v>0</v>
      </c>
      <c r="N327" s="72">
        <f t="shared" si="219"/>
        <v>0</v>
      </c>
      <c r="O327" s="72">
        <f t="shared" si="219"/>
        <v>0</v>
      </c>
      <c r="P327" s="72">
        <f t="shared" si="219"/>
        <v>0</v>
      </c>
      <c r="Q327" s="3">
        <f t="shared" ref="Q327" si="220">+Q325-Q326</f>
        <v>3.3000000000000114</v>
      </c>
      <c r="R327" s="3">
        <v>81.5</v>
      </c>
      <c r="S327" s="4">
        <f t="shared" si="196"/>
        <v>4.0490797546012409</v>
      </c>
    </row>
    <row r="328" spans="1:19" ht="13" x14ac:dyDescent="0.2">
      <c r="A328" s="70"/>
      <c r="B328" s="49"/>
      <c r="C328" s="213"/>
      <c r="D328" s="61" t="s">
        <v>36</v>
      </c>
      <c r="E328" s="3">
        <f>+E325-E329</f>
        <v>8</v>
      </c>
      <c r="F328" s="3">
        <f t="shared" ref="F328:P328" si="221">+F325-F329</f>
        <v>15.2</v>
      </c>
      <c r="G328" s="3">
        <f t="shared" si="221"/>
        <v>16.700000000000003</v>
      </c>
      <c r="H328" s="3">
        <f t="shared" si="221"/>
        <v>25.5</v>
      </c>
      <c r="I328" s="3">
        <f t="shared" si="221"/>
        <v>26.599999999999998</v>
      </c>
      <c r="J328" s="3">
        <f t="shared" si="221"/>
        <v>15.8</v>
      </c>
      <c r="K328" s="72">
        <f t="shared" si="221"/>
        <v>0</v>
      </c>
      <c r="L328" s="72">
        <f t="shared" si="221"/>
        <v>0</v>
      </c>
      <c r="M328" s="72">
        <f t="shared" si="221"/>
        <v>0</v>
      </c>
      <c r="N328" s="72">
        <f t="shared" si="221"/>
        <v>0</v>
      </c>
      <c r="O328" s="72">
        <f t="shared" si="221"/>
        <v>0</v>
      </c>
      <c r="P328" s="72">
        <f t="shared" si="221"/>
        <v>0</v>
      </c>
      <c r="Q328" s="3">
        <f t="shared" ref="Q328" si="222">+Q325-Q329</f>
        <v>107.8</v>
      </c>
      <c r="R328" s="3">
        <v>80.5</v>
      </c>
      <c r="S328" s="4">
        <f t="shared" si="196"/>
        <v>133.91304347826087</v>
      </c>
    </row>
    <row r="329" spans="1:19" ht="13" x14ac:dyDescent="0.2">
      <c r="A329" s="70"/>
      <c r="B329" s="49"/>
      <c r="C329" s="213"/>
      <c r="D329" s="61" t="s">
        <v>37</v>
      </c>
      <c r="E329" s="3">
        <v>0.1</v>
      </c>
      <c r="F329" s="3">
        <v>0.5</v>
      </c>
      <c r="G329" s="3">
        <v>0.4</v>
      </c>
      <c r="H329" s="3">
        <v>1.1000000000000001</v>
      </c>
      <c r="I329" s="3">
        <v>1.3</v>
      </c>
      <c r="J329" s="3">
        <v>0.5</v>
      </c>
      <c r="K329" s="72"/>
      <c r="L329" s="72"/>
      <c r="M329" s="72"/>
      <c r="N329" s="72"/>
      <c r="O329" s="72"/>
      <c r="P329" s="72"/>
      <c r="Q329" s="3">
        <f t="shared" si="195"/>
        <v>3.9000000000000004</v>
      </c>
      <c r="R329" s="3">
        <v>3.4000000000000004</v>
      </c>
      <c r="S329" s="4">
        <f t="shared" si="196"/>
        <v>114.70588235294117</v>
      </c>
    </row>
    <row r="330" spans="1:19" thickBot="1" x14ac:dyDescent="0.25">
      <c r="A330" s="70"/>
      <c r="B330" s="49"/>
      <c r="C330" s="214"/>
      <c r="D330" s="64" t="s">
        <v>38</v>
      </c>
      <c r="E330" s="6">
        <v>0.3</v>
      </c>
      <c r="F330" s="6">
        <v>0.9</v>
      </c>
      <c r="G330" s="6">
        <v>0.7</v>
      </c>
      <c r="H330" s="6">
        <v>2.1</v>
      </c>
      <c r="I330" s="6">
        <v>2.5</v>
      </c>
      <c r="J330" s="6">
        <v>0.9</v>
      </c>
      <c r="K330" s="73"/>
      <c r="L330" s="73"/>
      <c r="M330" s="73"/>
      <c r="N330" s="73"/>
      <c r="O330" s="73"/>
      <c r="P330" s="73"/>
      <c r="Q330" s="6">
        <f t="shared" si="195"/>
        <v>7.4</v>
      </c>
      <c r="R330" s="6">
        <v>6.8</v>
      </c>
      <c r="S330" s="7">
        <f t="shared" si="196"/>
        <v>108.82352941176472</v>
      </c>
    </row>
    <row r="331" spans="1:19" ht="13.5" customHeight="1" x14ac:dyDescent="0.2">
      <c r="A331" s="70"/>
      <c r="B331" s="49"/>
      <c r="C331" s="212" t="s">
        <v>74</v>
      </c>
      <c r="D331" s="56" t="s">
        <v>33</v>
      </c>
      <c r="E331" s="1">
        <v>24.8</v>
      </c>
      <c r="F331" s="1">
        <v>46.1</v>
      </c>
      <c r="G331" s="1">
        <v>102.6</v>
      </c>
      <c r="H331" s="1">
        <v>277.10000000000002</v>
      </c>
      <c r="I331" s="1">
        <v>149.1</v>
      </c>
      <c r="J331" s="1">
        <v>92.9</v>
      </c>
      <c r="K331" s="71"/>
      <c r="L331" s="71"/>
      <c r="M331" s="71"/>
      <c r="N331" s="71"/>
      <c r="O331" s="71"/>
      <c r="P331" s="71"/>
      <c r="Q331" s="1">
        <f t="shared" si="195"/>
        <v>692.6</v>
      </c>
      <c r="R331" s="1">
        <v>663.4</v>
      </c>
      <c r="S331" s="2">
        <f t="shared" si="196"/>
        <v>104.40156768164005</v>
      </c>
    </row>
    <row r="332" spans="1:19" ht="13" x14ac:dyDescent="0.2">
      <c r="A332" s="70"/>
      <c r="B332" s="49"/>
      <c r="C332" s="213"/>
      <c r="D332" s="61" t="s">
        <v>34</v>
      </c>
      <c r="E332" s="3">
        <v>1</v>
      </c>
      <c r="F332" s="3">
        <v>5</v>
      </c>
      <c r="G332" s="3">
        <v>19.100000000000001</v>
      </c>
      <c r="H332" s="3">
        <v>44.6</v>
      </c>
      <c r="I332" s="3">
        <v>23</v>
      </c>
      <c r="J332" s="3">
        <v>9.3000000000000007</v>
      </c>
      <c r="K332" s="72"/>
      <c r="L332" s="72"/>
      <c r="M332" s="72"/>
      <c r="N332" s="72"/>
      <c r="O332" s="72"/>
      <c r="P332" s="72"/>
      <c r="Q332" s="3">
        <f t="shared" si="195"/>
        <v>102</v>
      </c>
      <c r="R332" s="3">
        <v>49</v>
      </c>
      <c r="S332" s="4">
        <f t="shared" si="196"/>
        <v>208.16326530612247</v>
      </c>
    </row>
    <row r="333" spans="1:19" ht="13" x14ac:dyDescent="0.2">
      <c r="A333" s="70"/>
      <c r="B333" s="49"/>
      <c r="C333" s="213"/>
      <c r="D333" s="61" t="s">
        <v>35</v>
      </c>
      <c r="E333" s="3">
        <f>+E331-E332</f>
        <v>23.8</v>
      </c>
      <c r="F333" s="3">
        <f t="shared" ref="F333:P333" si="223">+F331-F332</f>
        <v>41.1</v>
      </c>
      <c r="G333" s="3">
        <f t="shared" si="223"/>
        <v>83.5</v>
      </c>
      <c r="H333" s="3">
        <f t="shared" si="223"/>
        <v>232.50000000000003</v>
      </c>
      <c r="I333" s="3">
        <f t="shared" si="223"/>
        <v>126.1</v>
      </c>
      <c r="J333" s="3">
        <f t="shared" si="223"/>
        <v>83.600000000000009</v>
      </c>
      <c r="K333" s="72">
        <f t="shared" si="223"/>
        <v>0</v>
      </c>
      <c r="L333" s="72">
        <f t="shared" si="223"/>
        <v>0</v>
      </c>
      <c r="M333" s="72">
        <f t="shared" si="223"/>
        <v>0</v>
      </c>
      <c r="N333" s="72">
        <f t="shared" si="223"/>
        <v>0</v>
      </c>
      <c r="O333" s="72">
        <f t="shared" si="223"/>
        <v>0</v>
      </c>
      <c r="P333" s="72">
        <f t="shared" si="223"/>
        <v>0</v>
      </c>
      <c r="Q333" s="3">
        <f t="shared" ref="Q333" si="224">+Q331-Q332</f>
        <v>590.6</v>
      </c>
      <c r="R333" s="3">
        <v>614.40000000000009</v>
      </c>
      <c r="S333" s="4">
        <f t="shared" si="196"/>
        <v>96.126302083333329</v>
      </c>
    </row>
    <row r="334" spans="1:19" ht="13" x14ac:dyDescent="0.2">
      <c r="A334" s="70"/>
      <c r="B334" s="49"/>
      <c r="C334" s="213"/>
      <c r="D334" s="61" t="s">
        <v>36</v>
      </c>
      <c r="E334" s="3">
        <f>+E331-E335</f>
        <v>24.7</v>
      </c>
      <c r="F334" s="3">
        <f t="shared" ref="F334:P334" si="225">+F331-F335</f>
        <v>45.300000000000004</v>
      </c>
      <c r="G334" s="3">
        <f t="shared" si="225"/>
        <v>100.8</v>
      </c>
      <c r="H334" s="3">
        <f t="shared" si="225"/>
        <v>273.70000000000005</v>
      </c>
      <c r="I334" s="3">
        <f t="shared" si="225"/>
        <v>146</v>
      </c>
      <c r="J334" s="3">
        <f t="shared" si="225"/>
        <v>91.7</v>
      </c>
      <c r="K334" s="72">
        <f t="shared" si="225"/>
        <v>0</v>
      </c>
      <c r="L334" s="72">
        <f t="shared" si="225"/>
        <v>0</v>
      </c>
      <c r="M334" s="72">
        <f t="shared" si="225"/>
        <v>0</v>
      </c>
      <c r="N334" s="72">
        <f t="shared" si="225"/>
        <v>0</v>
      </c>
      <c r="O334" s="72">
        <f t="shared" si="225"/>
        <v>0</v>
      </c>
      <c r="P334" s="72">
        <f t="shared" si="225"/>
        <v>0</v>
      </c>
      <c r="Q334" s="3">
        <f t="shared" ref="Q334" si="226">+Q331-Q335</f>
        <v>682.2</v>
      </c>
      <c r="R334" s="3">
        <v>652.30000000000007</v>
      </c>
      <c r="S334" s="4">
        <f t="shared" si="196"/>
        <v>104.5837804691093</v>
      </c>
    </row>
    <row r="335" spans="1:19" ht="13" x14ac:dyDescent="0.2">
      <c r="A335" s="70"/>
      <c r="B335" s="49"/>
      <c r="C335" s="213"/>
      <c r="D335" s="61" t="s">
        <v>37</v>
      </c>
      <c r="E335" s="3">
        <v>0.1</v>
      </c>
      <c r="F335" s="3">
        <v>0.8</v>
      </c>
      <c r="G335" s="3">
        <v>1.8</v>
      </c>
      <c r="H335" s="3">
        <v>3.4</v>
      </c>
      <c r="I335" s="3">
        <v>3.1</v>
      </c>
      <c r="J335" s="3">
        <v>1.2</v>
      </c>
      <c r="K335" s="72"/>
      <c r="L335" s="72"/>
      <c r="M335" s="72"/>
      <c r="N335" s="72"/>
      <c r="O335" s="72"/>
      <c r="P335" s="72"/>
      <c r="Q335" s="3">
        <f t="shared" si="195"/>
        <v>10.399999999999999</v>
      </c>
      <c r="R335" s="3">
        <v>11.100000000000001</v>
      </c>
      <c r="S335" s="4">
        <f t="shared" si="196"/>
        <v>93.693693693693675</v>
      </c>
    </row>
    <row r="336" spans="1:19" thickBot="1" x14ac:dyDescent="0.25">
      <c r="A336" s="70"/>
      <c r="B336" s="49"/>
      <c r="C336" s="214"/>
      <c r="D336" s="64" t="s">
        <v>38</v>
      </c>
      <c r="E336" s="6">
        <v>0.1</v>
      </c>
      <c r="F336" s="6">
        <v>0.8</v>
      </c>
      <c r="G336" s="6">
        <v>1.8</v>
      </c>
      <c r="H336" s="6">
        <v>3.4</v>
      </c>
      <c r="I336" s="6">
        <v>3.1</v>
      </c>
      <c r="J336" s="6">
        <v>1.2</v>
      </c>
      <c r="K336" s="73"/>
      <c r="L336" s="73"/>
      <c r="M336" s="73"/>
      <c r="N336" s="73"/>
      <c r="O336" s="73"/>
      <c r="P336" s="73"/>
      <c r="Q336" s="6">
        <f t="shared" si="195"/>
        <v>10.399999999999999</v>
      </c>
      <c r="R336" s="6">
        <v>11.5</v>
      </c>
      <c r="S336" s="7">
        <f t="shared" si="196"/>
        <v>90.434782608695642</v>
      </c>
    </row>
    <row r="337" spans="1:19" ht="13.5" customHeight="1" x14ac:dyDescent="0.2">
      <c r="A337" s="70"/>
      <c r="B337" s="49"/>
      <c r="C337" s="212" t="s">
        <v>75</v>
      </c>
      <c r="D337" s="56" t="s">
        <v>33</v>
      </c>
      <c r="E337" s="1">
        <v>17.2</v>
      </c>
      <c r="F337" s="1">
        <v>19.100000000000001</v>
      </c>
      <c r="G337" s="1">
        <v>22.9</v>
      </c>
      <c r="H337" s="1">
        <v>34.9</v>
      </c>
      <c r="I337" s="1">
        <v>34.200000000000003</v>
      </c>
      <c r="J337" s="1">
        <v>21.4</v>
      </c>
      <c r="K337" s="71"/>
      <c r="L337" s="71"/>
      <c r="M337" s="71"/>
      <c r="N337" s="71"/>
      <c r="O337" s="71"/>
      <c r="P337" s="71"/>
      <c r="Q337" s="1">
        <f t="shared" si="195"/>
        <v>149.70000000000002</v>
      </c>
      <c r="R337" s="1">
        <v>45.5</v>
      </c>
      <c r="S337" s="2">
        <f t="shared" si="196"/>
        <v>329.01098901098902</v>
      </c>
    </row>
    <row r="338" spans="1:19" ht="13" x14ac:dyDescent="0.2">
      <c r="A338" s="70"/>
      <c r="B338" s="49"/>
      <c r="C338" s="213"/>
      <c r="D338" s="61" t="s">
        <v>34</v>
      </c>
      <c r="E338" s="3">
        <v>0.3</v>
      </c>
      <c r="F338" s="3">
        <v>0.4</v>
      </c>
      <c r="G338" s="3">
        <v>0.5</v>
      </c>
      <c r="H338" s="3">
        <v>0.9</v>
      </c>
      <c r="I338" s="3">
        <v>1</v>
      </c>
      <c r="J338" s="3">
        <v>0.4</v>
      </c>
      <c r="K338" s="72"/>
      <c r="L338" s="72"/>
      <c r="M338" s="72"/>
      <c r="N338" s="72"/>
      <c r="O338" s="72"/>
      <c r="P338" s="72"/>
      <c r="Q338" s="3">
        <f t="shared" si="195"/>
        <v>3.5</v>
      </c>
      <c r="R338" s="3">
        <v>1.5</v>
      </c>
      <c r="S338" s="4">
        <f t="shared" si="196"/>
        <v>233.33333333333334</v>
      </c>
    </row>
    <row r="339" spans="1:19" ht="13" x14ac:dyDescent="0.2">
      <c r="A339" s="70"/>
      <c r="B339" s="49"/>
      <c r="C339" s="213"/>
      <c r="D339" s="61" t="s">
        <v>35</v>
      </c>
      <c r="E339" s="3">
        <f>+E337-E338</f>
        <v>16.899999999999999</v>
      </c>
      <c r="F339" s="3">
        <f t="shared" ref="F339:P339" si="227">+F337-F338</f>
        <v>18.700000000000003</v>
      </c>
      <c r="G339" s="3">
        <f t="shared" si="227"/>
        <v>22.4</v>
      </c>
      <c r="H339" s="3">
        <f t="shared" si="227"/>
        <v>34</v>
      </c>
      <c r="I339" s="3">
        <f t="shared" si="227"/>
        <v>33.200000000000003</v>
      </c>
      <c r="J339" s="3">
        <f t="shared" si="227"/>
        <v>21</v>
      </c>
      <c r="K339" s="72">
        <f t="shared" si="227"/>
        <v>0</v>
      </c>
      <c r="L339" s="72">
        <f t="shared" si="227"/>
        <v>0</v>
      </c>
      <c r="M339" s="72">
        <f t="shared" si="227"/>
        <v>0</v>
      </c>
      <c r="N339" s="72">
        <f t="shared" si="227"/>
        <v>0</v>
      </c>
      <c r="O339" s="72">
        <f t="shared" si="227"/>
        <v>0</v>
      </c>
      <c r="P339" s="72">
        <f t="shared" si="227"/>
        <v>0</v>
      </c>
      <c r="Q339" s="3">
        <f t="shared" ref="Q339" si="228">+Q337-Q338</f>
        <v>146.20000000000002</v>
      </c>
      <c r="R339" s="3">
        <v>44</v>
      </c>
      <c r="S339" s="4">
        <f t="shared" si="196"/>
        <v>332.27272727272731</v>
      </c>
    </row>
    <row r="340" spans="1:19" ht="13" x14ac:dyDescent="0.2">
      <c r="A340" s="70"/>
      <c r="B340" s="49"/>
      <c r="C340" s="213"/>
      <c r="D340" s="61" t="s">
        <v>36</v>
      </c>
      <c r="E340" s="3">
        <f>+E337-E341</f>
        <v>17.099999999999998</v>
      </c>
      <c r="F340" s="3">
        <f t="shared" ref="F340:P340" si="229">+F337-F341</f>
        <v>19</v>
      </c>
      <c r="G340" s="3">
        <f t="shared" si="229"/>
        <v>22.799999999999997</v>
      </c>
      <c r="H340" s="3">
        <f t="shared" si="229"/>
        <v>33.199999999999996</v>
      </c>
      <c r="I340" s="3">
        <f t="shared" si="229"/>
        <v>30.900000000000002</v>
      </c>
      <c r="J340" s="3">
        <f t="shared" si="229"/>
        <v>21.299999999999997</v>
      </c>
      <c r="K340" s="72">
        <f t="shared" si="229"/>
        <v>0</v>
      </c>
      <c r="L340" s="72">
        <f t="shared" si="229"/>
        <v>0</v>
      </c>
      <c r="M340" s="72">
        <f t="shared" si="229"/>
        <v>0</v>
      </c>
      <c r="N340" s="72">
        <f t="shared" si="229"/>
        <v>0</v>
      </c>
      <c r="O340" s="72">
        <f t="shared" si="229"/>
        <v>0</v>
      </c>
      <c r="P340" s="72">
        <f t="shared" si="229"/>
        <v>0</v>
      </c>
      <c r="Q340" s="3">
        <f t="shared" ref="Q340" si="230">+Q337-Q341</f>
        <v>144.30000000000001</v>
      </c>
      <c r="R340" s="3">
        <v>40.4</v>
      </c>
      <c r="S340" s="4">
        <f t="shared" si="196"/>
        <v>357.1782178217822</v>
      </c>
    </row>
    <row r="341" spans="1:19" ht="13" x14ac:dyDescent="0.2">
      <c r="A341" s="70"/>
      <c r="B341" s="49"/>
      <c r="C341" s="213"/>
      <c r="D341" s="61" t="s">
        <v>37</v>
      </c>
      <c r="E341" s="3">
        <v>0.1</v>
      </c>
      <c r="F341" s="3">
        <v>0.1</v>
      </c>
      <c r="G341" s="3">
        <v>0.1</v>
      </c>
      <c r="H341" s="3">
        <v>1.7</v>
      </c>
      <c r="I341" s="3">
        <v>3.3</v>
      </c>
      <c r="J341" s="3">
        <v>0.1</v>
      </c>
      <c r="K341" s="72"/>
      <c r="L341" s="72"/>
      <c r="M341" s="72"/>
      <c r="N341" s="72"/>
      <c r="O341" s="72"/>
      <c r="P341" s="72"/>
      <c r="Q341" s="3">
        <f t="shared" si="195"/>
        <v>5.3999999999999995</v>
      </c>
      <c r="R341" s="3">
        <v>5.0999999999999996</v>
      </c>
      <c r="S341" s="4">
        <f t="shared" si="196"/>
        <v>105.88235294117648</v>
      </c>
    </row>
    <row r="342" spans="1:19" thickBot="1" x14ac:dyDescent="0.25">
      <c r="A342" s="70"/>
      <c r="B342" s="75"/>
      <c r="C342" s="214"/>
      <c r="D342" s="64" t="s">
        <v>38</v>
      </c>
      <c r="E342" s="6">
        <v>0.1</v>
      </c>
      <c r="F342" s="6">
        <v>0.1</v>
      </c>
      <c r="G342" s="6">
        <v>0.1</v>
      </c>
      <c r="H342" s="6">
        <v>2</v>
      </c>
      <c r="I342" s="6">
        <v>3.9</v>
      </c>
      <c r="J342" s="6">
        <v>0.2</v>
      </c>
      <c r="K342" s="73"/>
      <c r="L342" s="73"/>
      <c r="M342" s="73"/>
      <c r="N342" s="73"/>
      <c r="O342" s="73"/>
      <c r="P342" s="73"/>
      <c r="Q342" s="6">
        <f t="shared" si="195"/>
        <v>6.3999999999999995</v>
      </c>
      <c r="R342" s="6">
        <v>6.2</v>
      </c>
      <c r="S342" s="7">
        <f t="shared" si="196"/>
        <v>103.2258064516129</v>
      </c>
    </row>
    <row r="343" spans="1:19" ht="18.75" customHeight="1" x14ac:dyDescent="0.3">
      <c r="A343" s="45" t="str">
        <f>A1</f>
        <v>１　令和４年度（２０２２年度）上期　市町村別・月別観光入込客数</v>
      </c>
      <c r="K343" s="76"/>
      <c r="L343" s="76"/>
      <c r="M343" s="76"/>
      <c r="N343" s="76"/>
      <c r="O343" s="76"/>
      <c r="P343" s="76"/>
      <c r="Q343" s="178"/>
    </row>
    <row r="344" spans="1:19" ht="13.5" customHeight="1" thickBot="1" x14ac:dyDescent="0.25">
      <c r="K344" s="76"/>
      <c r="L344" s="76"/>
      <c r="M344" s="76"/>
      <c r="N344" s="76"/>
      <c r="O344" s="76"/>
      <c r="P344" s="76"/>
      <c r="Q344" s="178"/>
      <c r="S344" s="50" t="s">
        <v>232</v>
      </c>
    </row>
    <row r="345" spans="1:19" ht="13.5" customHeight="1" thickBot="1" x14ac:dyDescent="0.25">
      <c r="A345" s="51" t="s">
        <v>20</v>
      </c>
      <c r="B345" s="51" t="s">
        <v>266</v>
      </c>
      <c r="C345" s="51" t="s">
        <v>21</v>
      </c>
      <c r="D345" s="52" t="s">
        <v>22</v>
      </c>
      <c r="E345" s="53" t="s">
        <v>23</v>
      </c>
      <c r="F345" s="53" t="s">
        <v>24</v>
      </c>
      <c r="G345" s="53" t="s">
        <v>25</v>
      </c>
      <c r="H345" s="53" t="s">
        <v>26</v>
      </c>
      <c r="I345" s="53" t="s">
        <v>27</v>
      </c>
      <c r="J345" s="53" t="s">
        <v>28</v>
      </c>
      <c r="K345" s="74" t="s">
        <v>29</v>
      </c>
      <c r="L345" s="74" t="s">
        <v>30</v>
      </c>
      <c r="M345" s="74" t="s">
        <v>31</v>
      </c>
      <c r="N345" s="74" t="s">
        <v>11</v>
      </c>
      <c r="O345" s="74" t="s">
        <v>12</v>
      </c>
      <c r="P345" s="74" t="s">
        <v>13</v>
      </c>
      <c r="Q345" s="179" t="s">
        <v>301</v>
      </c>
      <c r="R345" s="54" t="str">
        <f>$R$3</f>
        <v>R3年度上期</v>
      </c>
      <c r="S345" s="55" t="s">
        <v>32</v>
      </c>
    </row>
    <row r="346" spans="1:19" ht="13.5" customHeight="1" x14ac:dyDescent="0.2">
      <c r="A346" s="79"/>
      <c r="B346" s="49"/>
      <c r="C346" s="212" t="s">
        <v>76</v>
      </c>
      <c r="D346" s="56" t="s">
        <v>33</v>
      </c>
      <c r="E346" s="1">
        <v>3.2</v>
      </c>
      <c r="F346" s="1">
        <v>6.3</v>
      </c>
      <c r="G346" s="1">
        <v>12.4</v>
      </c>
      <c r="H346" s="1">
        <v>67.2</v>
      </c>
      <c r="I346" s="1">
        <v>29.4</v>
      </c>
      <c r="J346" s="1">
        <v>61.8</v>
      </c>
      <c r="K346" s="71"/>
      <c r="L346" s="71"/>
      <c r="M346" s="71"/>
      <c r="N346" s="71"/>
      <c r="O346" s="71"/>
      <c r="P346" s="71"/>
      <c r="Q346" s="1">
        <f t="shared" ref="Q346:Q363" si="231">SUM(E346:P346)</f>
        <v>180.3</v>
      </c>
      <c r="R346" s="1">
        <v>136.69999999999999</v>
      </c>
      <c r="S346" s="2">
        <f t="shared" ref="S346:S399" si="232">IF(Q346=0,"－",Q346/R346*100)</f>
        <v>131.89465983906365</v>
      </c>
    </row>
    <row r="347" spans="1:19" ht="13" x14ac:dyDescent="0.2">
      <c r="A347" s="70"/>
      <c r="B347" s="49"/>
      <c r="C347" s="213"/>
      <c r="D347" s="61" t="s">
        <v>34</v>
      </c>
      <c r="E347" s="3">
        <v>0</v>
      </c>
      <c r="F347" s="3">
        <v>0.1</v>
      </c>
      <c r="G347" s="3">
        <v>0.1</v>
      </c>
      <c r="H347" s="3">
        <v>0.5</v>
      </c>
      <c r="I347" s="3">
        <v>0.2</v>
      </c>
      <c r="J347" s="3">
        <v>0.5</v>
      </c>
      <c r="K347" s="72"/>
      <c r="L347" s="72"/>
      <c r="M347" s="72"/>
      <c r="N347" s="72"/>
      <c r="O347" s="72"/>
      <c r="P347" s="72"/>
      <c r="Q347" s="3">
        <f t="shared" si="231"/>
        <v>1.4</v>
      </c>
      <c r="R347" s="3">
        <v>0.8</v>
      </c>
      <c r="S347" s="4">
        <f t="shared" si="232"/>
        <v>174.99999999999997</v>
      </c>
    </row>
    <row r="348" spans="1:19" ht="13" x14ac:dyDescent="0.2">
      <c r="A348" s="70" t="s">
        <v>268</v>
      </c>
      <c r="B348" s="49" t="s">
        <v>270</v>
      </c>
      <c r="C348" s="213"/>
      <c r="D348" s="61" t="s">
        <v>35</v>
      </c>
      <c r="E348" s="3">
        <f>+E346-E347</f>
        <v>3.2</v>
      </c>
      <c r="F348" s="3">
        <f t="shared" ref="F348:P348" si="233">+F346-F347</f>
        <v>6.2</v>
      </c>
      <c r="G348" s="3">
        <f t="shared" si="233"/>
        <v>12.3</v>
      </c>
      <c r="H348" s="3">
        <f t="shared" si="233"/>
        <v>66.7</v>
      </c>
      <c r="I348" s="3">
        <f t="shared" si="233"/>
        <v>29.2</v>
      </c>
      <c r="J348" s="3">
        <f t="shared" si="233"/>
        <v>61.3</v>
      </c>
      <c r="K348" s="72">
        <f t="shared" si="233"/>
        <v>0</v>
      </c>
      <c r="L348" s="72">
        <f t="shared" si="233"/>
        <v>0</v>
      </c>
      <c r="M348" s="72">
        <f t="shared" si="233"/>
        <v>0</v>
      </c>
      <c r="N348" s="72">
        <f t="shared" si="233"/>
        <v>0</v>
      </c>
      <c r="O348" s="72">
        <f t="shared" si="233"/>
        <v>0</v>
      </c>
      <c r="P348" s="72">
        <f t="shared" si="233"/>
        <v>0</v>
      </c>
      <c r="Q348" s="3">
        <f t="shared" ref="Q348" si="234">+Q346-Q347</f>
        <v>178.9</v>
      </c>
      <c r="R348" s="3">
        <v>135.9</v>
      </c>
      <c r="S348" s="4">
        <f t="shared" si="232"/>
        <v>131.64091243561441</v>
      </c>
    </row>
    <row r="349" spans="1:19" ht="13" x14ac:dyDescent="0.2">
      <c r="A349" s="70"/>
      <c r="B349" s="49"/>
      <c r="C349" s="213"/>
      <c r="D349" s="61" t="s">
        <v>36</v>
      </c>
      <c r="E349" s="3">
        <f>+E346-E350</f>
        <v>3.2</v>
      </c>
      <c r="F349" s="3">
        <f t="shared" ref="F349:P349" si="235">+F346-F350</f>
        <v>6.1</v>
      </c>
      <c r="G349" s="3">
        <f t="shared" si="235"/>
        <v>12.3</v>
      </c>
      <c r="H349" s="3">
        <f t="shared" si="235"/>
        <v>66.7</v>
      </c>
      <c r="I349" s="3">
        <f t="shared" si="235"/>
        <v>28.7</v>
      </c>
      <c r="J349" s="3">
        <f t="shared" si="235"/>
        <v>61.4</v>
      </c>
      <c r="K349" s="72">
        <f t="shared" si="235"/>
        <v>0</v>
      </c>
      <c r="L349" s="72">
        <f t="shared" si="235"/>
        <v>0</v>
      </c>
      <c r="M349" s="72">
        <f t="shared" si="235"/>
        <v>0</v>
      </c>
      <c r="N349" s="72">
        <f t="shared" si="235"/>
        <v>0</v>
      </c>
      <c r="O349" s="72">
        <f t="shared" si="235"/>
        <v>0</v>
      </c>
      <c r="P349" s="72">
        <f t="shared" si="235"/>
        <v>0</v>
      </c>
      <c r="Q349" s="3">
        <f t="shared" ref="Q349" si="236">+Q346-Q350</f>
        <v>178.4</v>
      </c>
      <c r="R349" s="3">
        <v>135.9</v>
      </c>
      <c r="S349" s="4">
        <f t="shared" si="232"/>
        <v>131.27299484915378</v>
      </c>
    </row>
    <row r="350" spans="1:19" ht="13" x14ac:dyDescent="0.2">
      <c r="A350" s="70"/>
      <c r="B350" s="49"/>
      <c r="C350" s="213"/>
      <c r="D350" s="61" t="s">
        <v>37</v>
      </c>
      <c r="E350" s="3">
        <v>0</v>
      </c>
      <c r="F350" s="3">
        <v>0.2</v>
      </c>
      <c r="G350" s="3">
        <v>0.1</v>
      </c>
      <c r="H350" s="3">
        <v>0.5</v>
      </c>
      <c r="I350" s="3">
        <v>0.7</v>
      </c>
      <c r="J350" s="3">
        <v>0.4</v>
      </c>
      <c r="K350" s="72"/>
      <c r="L350" s="72"/>
      <c r="M350" s="72"/>
      <c r="N350" s="72"/>
      <c r="O350" s="72"/>
      <c r="P350" s="72"/>
      <c r="Q350" s="3">
        <f t="shared" si="231"/>
        <v>1.9</v>
      </c>
      <c r="R350" s="3">
        <v>0.8</v>
      </c>
      <c r="S350" s="4">
        <f t="shared" si="232"/>
        <v>237.49999999999994</v>
      </c>
    </row>
    <row r="351" spans="1:19" thickBot="1" x14ac:dyDescent="0.25">
      <c r="A351" s="70"/>
      <c r="B351" s="49"/>
      <c r="C351" s="214"/>
      <c r="D351" s="64" t="s">
        <v>38</v>
      </c>
      <c r="E351" s="6">
        <v>0</v>
      </c>
      <c r="F351" s="6">
        <v>0.2</v>
      </c>
      <c r="G351" s="6">
        <v>0.1</v>
      </c>
      <c r="H351" s="6">
        <v>0.5</v>
      </c>
      <c r="I351" s="6">
        <v>0.7</v>
      </c>
      <c r="J351" s="6">
        <v>0.4</v>
      </c>
      <c r="K351" s="73"/>
      <c r="L351" s="73"/>
      <c r="M351" s="73"/>
      <c r="N351" s="73"/>
      <c r="O351" s="73"/>
      <c r="P351" s="73"/>
      <c r="Q351" s="6">
        <f t="shared" si="231"/>
        <v>1.9</v>
      </c>
      <c r="R351" s="6">
        <v>0.8</v>
      </c>
      <c r="S351" s="7">
        <f t="shared" si="232"/>
        <v>237.49999999999994</v>
      </c>
    </row>
    <row r="352" spans="1:19" ht="13.5" customHeight="1" x14ac:dyDescent="0.2">
      <c r="A352" s="70"/>
      <c r="B352" s="49"/>
      <c r="C352" s="212" t="s">
        <v>77</v>
      </c>
      <c r="D352" s="56" t="s">
        <v>33</v>
      </c>
      <c r="E352" s="1">
        <v>35.299999999999997</v>
      </c>
      <c r="F352" s="1">
        <v>70</v>
      </c>
      <c r="G352" s="1">
        <v>74.5</v>
      </c>
      <c r="H352" s="1">
        <v>120.5</v>
      </c>
      <c r="I352" s="1">
        <v>132.4</v>
      </c>
      <c r="J352" s="1">
        <v>102.9</v>
      </c>
      <c r="K352" s="71"/>
      <c r="L352" s="71"/>
      <c r="M352" s="71"/>
      <c r="N352" s="71"/>
      <c r="O352" s="71"/>
      <c r="P352" s="71"/>
      <c r="Q352" s="1">
        <f t="shared" si="231"/>
        <v>535.6</v>
      </c>
      <c r="R352" s="1">
        <v>205.89999999999998</v>
      </c>
      <c r="S352" s="2">
        <f t="shared" si="232"/>
        <v>260.12627489072366</v>
      </c>
    </row>
    <row r="353" spans="1:19" ht="13" x14ac:dyDescent="0.2">
      <c r="A353" s="70"/>
      <c r="B353" s="49"/>
      <c r="C353" s="213"/>
      <c r="D353" s="61" t="s">
        <v>34</v>
      </c>
      <c r="E353" s="3">
        <v>12.3</v>
      </c>
      <c r="F353" s="3">
        <v>23.1</v>
      </c>
      <c r="G353" s="3">
        <v>27.1</v>
      </c>
      <c r="H353" s="3">
        <v>37</v>
      </c>
      <c r="I353" s="3">
        <v>42.2</v>
      </c>
      <c r="J353" s="3">
        <v>37.200000000000003</v>
      </c>
      <c r="K353" s="72"/>
      <c r="L353" s="72"/>
      <c r="M353" s="72"/>
      <c r="N353" s="72"/>
      <c r="O353" s="72"/>
      <c r="P353" s="72"/>
      <c r="Q353" s="3">
        <f t="shared" si="231"/>
        <v>178.89999999999998</v>
      </c>
      <c r="R353" s="3">
        <v>47.9</v>
      </c>
      <c r="S353" s="4">
        <f t="shared" si="232"/>
        <v>373.4864300626304</v>
      </c>
    </row>
    <row r="354" spans="1:19" ht="13" x14ac:dyDescent="0.2">
      <c r="A354" s="70"/>
      <c r="B354" s="49"/>
      <c r="C354" s="213"/>
      <c r="D354" s="61" t="s">
        <v>35</v>
      </c>
      <c r="E354" s="3">
        <f>+E352-E353</f>
        <v>22.999999999999996</v>
      </c>
      <c r="F354" s="3">
        <f t="shared" ref="F354:P354" si="237">+F352-F353</f>
        <v>46.9</v>
      </c>
      <c r="G354" s="3">
        <f t="shared" si="237"/>
        <v>47.4</v>
      </c>
      <c r="H354" s="3">
        <f t="shared" si="237"/>
        <v>83.5</v>
      </c>
      <c r="I354" s="3">
        <f t="shared" si="237"/>
        <v>90.2</v>
      </c>
      <c r="J354" s="3">
        <f t="shared" si="237"/>
        <v>65.7</v>
      </c>
      <c r="K354" s="72">
        <f t="shared" si="237"/>
        <v>0</v>
      </c>
      <c r="L354" s="72">
        <f t="shared" si="237"/>
        <v>0</v>
      </c>
      <c r="M354" s="72">
        <f t="shared" si="237"/>
        <v>0</v>
      </c>
      <c r="N354" s="72">
        <f t="shared" si="237"/>
        <v>0</v>
      </c>
      <c r="O354" s="72">
        <f t="shared" si="237"/>
        <v>0</v>
      </c>
      <c r="P354" s="72">
        <f t="shared" si="237"/>
        <v>0</v>
      </c>
      <c r="Q354" s="3">
        <f t="shared" ref="Q354" si="238">+Q352-Q353</f>
        <v>356.70000000000005</v>
      </c>
      <c r="R354" s="3">
        <v>158</v>
      </c>
      <c r="S354" s="4">
        <f t="shared" si="232"/>
        <v>225.75949367088612</v>
      </c>
    </row>
    <row r="355" spans="1:19" ht="13" x14ac:dyDescent="0.2">
      <c r="A355" s="70"/>
      <c r="B355" s="49"/>
      <c r="C355" s="213"/>
      <c r="D355" s="61" t="s">
        <v>36</v>
      </c>
      <c r="E355" s="3">
        <f>+E352-E356</f>
        <v>34.299999999999997</v>
      </c>
      <c r="F355" s="3">
        <f t="shared" ref="F355:P355" si="239">+F352-F356</f>
        <v>68.7</v>
      </c>
      <c r="G355" s="3">
        <f t="shared" si="239"/>
        <v>72.7</v>
      </c>
      <c r="H355" s="3">
        <f t="shared" si="239"/>
        <v>118.1</v>
      </c>
      <c r="I355" s="3">
        <f t="shared" si="239"/>
        <v>129.5</v>
      </c>
      <c r="J355" s="3">
        <f t="shared" si="239"/>
        <v>100.5</v>
      </c>
      <c r="K355" s="72">
        <f t="shared" si="239"/>
        <v>0</v>
      </c>
      <c r="L355" s="72">
        <f t="shared" si="239"/>
        <v>0</v>
      </c>
      <c r="M355" s="72">
        <f t="shared" si="239"/>
        <v>0</v>
      </c>
      <c r="N355" s="72">
        <f t="shared" si="239"/>
        <v>0</v>
      </c>
      <c r="O355" s="72">
        <f t="shared" si="239"/>
        <v>0</v>
      </c>
      <c r="P355" s="72">
        <f t="shared" si="239"/>
        <v>0</v>
      </c>
      <c r="Q355" s="3">
        <f t="shared" ref="Q355" si="240">+Q352-Q356</f>
        <v>523.80000000000007</v>
      </c>
      <c r="R355" s="3">
        <v>197.2</v>
      </c>
      <c r="S355" s="4">
        <f t="shared" si="232"/>
        <v>265.61866125760656</v>
      </c>
    </row>
    <row r="356" spans="1:19" ht="13" x14ac:dyDescent="0.2">
      <c r="A356" s="70"/>
      <c r="B356" s="49"/>
      <c r="C356" s="213"/>
      <c r="D356" s="61" t="s">
        <v>37</v>
      </c>
      <c r="E356" s="3">
        <v>1</v>
      </c>
      <c r="F356" s="3">
        <v>1.3</v>
      </c>
      <c r="G356" s="3">
        <v>1.8</v>
      </c>
      <c r="H356" s="3">
        <v>2.4</v>
      </c>
      <c r="I356" s="3">
        <v>2.9</v>
      </c>
      <c r="J356" s="3">
        <v>2.4</v>
      </c>
      <c r="K356" s="72"/>
      <c r="L356" s="72"/>
      <c r="M356" s="72"/>
      <c r="N356" s="72"/>
      <c r="O356" s="72"/>
      <c r="P356" s="72"/>
      <c r="Q356" s="3">
        <f t="shared" si="231"/>
        <v>11.8</v>
      </c>
      <c r="R356" s="3">
        <v>8.7000000000000011</v>
      </c>
      <c r="S356" s="4">
        <f t="shared" si="232"/>
        <v>135.63218390804596</v>
      </c>
    </row>
    <row r="357" spans="1:19" thickBot="1" x14ac:dyDescent="0.25">
      <c r="A357" s="70"/>
      <c r="B357" s="49"/>
      <c r="C357" s="214"/>
      <c r="D357" s="64" t="s">
        <v>38</v>
      </c>
      <c r="E357" s="6">
        <v>1.2</v>
      </c>
      <c r="F357" s="6">
        <v>1.6</v>
      </c>
      <c r="G357" s="6">
        <v>2.2999999999999998</v>
      </c>
      <c r="H357" s="6">
        <v>2.5</v>
      </c>
      <c r="I357" s="6">
        <v>3.1</v>
      </c>
      <c r="J357" s="6">
        <v>2.7</v>
      </c>
      <c r="K357" s="73"/>
      <c r="L357" s="73"/>
      <c r="M357" s="73"/>
      <c r="N357" s="73"/>
      <c r="O357" s="73"/>
      <c r="P357" s="73"/>
      <c r="Q357" s="6">
        <f t="shared" si="231"/>
        <v>13.399999999999999</v>
      </c>
      <c r="R357" s="6">
        <v>9.8999999999999986</v>
      </c>
      <c r="S357" s="7">
        <f t="shared" si="232"/>
        <v>135.35353535353536</v>
      </c>
    </row>
    <row r="358" spans="1:19" ht="13.5" customHeight="1" x14ac:dyDescent="0.2">
      <c r="A358" s="70"/>
      <c r="B358" s="49"/>
      <c r="C358" s="212" t="s">
        <v>78</v>
      </c>
      <c r="D358" s="56" t="s">
        <v>33</v>
      </c>
      <c r="E358" s="1">
        <v>56.6</v>
      </c>
      <c r="F358" s="1">
        <v>65.2</v>
      </c>
      <c r="G358" s="1">
        <v>60.9</v>
      </c>
      <c r="H358" s="1">
        <v>67.8</v>
      </c>
      <c r="I358" s="1">
        <v>77.599999999999994</v>
      </c>
      <c r="J358" s="1">
        <v>72.599999999999994</v>
      </c>
      <c r="K358" s="71"/>
      <c r="L358" s="71"/>
      <c r="M358" s="71"/>
      <c r="N358" s="71"/>
      <c r="O358" s="71"/>
      <c r="P358" s="71"/>
      <c r="Q358" s="1">
        <f t="shared" si="231"/>
        <v>400.70000000000005</v>
      </c>
      <c r="R358" s="1">
        <v>305.40000000000003</v>
      </c>
      <c r="S358" s="2">
        <f t="shared" si="232"/>
        <v>131.20497707924034</v>
      </c>
    </row>
    <row r="359" spans="1:19" ht="13" x14ac:dyDescent="0.2">
      <c r="A359" s="70"/>
      <c r="B359" s="49"/>
      <c r="C359" s="213"/>
      <c r="D359" s="61" t="s">
        <v>34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72"/>
      <c r="L359" s="72"/>
      <c r="M359" s="72"/>
      <c r="N359" s="72"/>
      <c r="O359" s="72"/>
      <c r="P359" s="72"/>
      <c r="Q359" s="3">
        <f t="shared" si="231"/>
        <v>0</v>
      </c>
      <c r="R359" s="3">
        <v>3.2</v>
      </c>
      <c r="S359" s="4" t="str">
        <f t="shared" si="232"/>
        <v>－</v>
      </c>
    </row>
    <row r="360" spans="1:19" ht="13" x14ac:dyDescent="0.2">
      <c r="A360" s="70"/>
      <c r="B360" s="49"/>
      <c r="C360" s="213"/>
      <c r="D360" s="61" t="s">
        <v>35</v>
      </c>
      <c r="E360" s="3">
        <f>+E358-E359</f>
        <v>56.6</v>
      </c>
      <c r="F360" s="3">
        <f t="shared" ref="F360:P360" si="241">+F358-F359</f>
        <v>65.2</v>
      </c>
      <c r="G360" s="3">
        <f t="shared" si="241"/>
        <v>60.9</v>
      </c>
      <c r="H360" s="3">
        <f t="shared" si="241"/>
        <v>67.8</v>
      </c>
      <c r="I360" s="3">
        <f t="shared" si="241"/>
        <v>77.599999999999994</v>
      </c>
      <c r="J360" s="3">
        <f t="shared" si="241"/>
        <v>72.599999999999994</v>
      </c>
      <c r="K360" s="72">
        <f t="shared" si="241"/>
        <v>0</v>
      </c>
      <c r="L360" s="72">
        <f t="shared" si="241"/>
        <v>0</v>
      </c>
      <c r="M360" s="72">
        <f t="shared" si="241"/>
        <v>0</v>
      </c>
      <c r="N360" s="72">
        <f t="shared" si="241"/>
        <v>0</v>
      </c>
      <c r="O360" s="72">
        <f t="shared" si="241"/>
        <v>0</v>
      </c>
      <c r="P360" s="72">
        <f t="shared" si="241"/>
        <v>0</v>
      </c>
      <c r="Q360" s="3">
        <f t="shared" ref="Q360" si="242">+Q358-Q359</f>
        <v>400.70000000000005</v>
      </c>
      <c r="R360" s="3">
        <v>302.2</v>
      </c>
      <c r="S360" s="4">
        <f t="shared" si="232"/>
        <v>132.59430840502978</v>
      </c>
    </row>
    <row r="361" spans="1:19" ht="13" x14ac:dyDescent="0.2">
      <c r="A361" s="70"/>
      <c r="B361" s="49"/>
      <c r="C361" s="213"/>
      <c r="D361" s="61" t="s">
        <v>36</v>
      </c>
      <c r="E361" s="3">
        <f>+E358-E362</f>
        <v>56.6</v>
      </c>
      <c r="F361" s="3">
        <f t="shared" ref="F361:P361" si="243">+F358-F362</f>
        <v>65.2</v>
      </c>
      <c r="G361" s="3">
        <f t="shared" si="243"/>
        <v>60.9</v>
      </c>
      <c r="H361" s="3">
        <f t="shared" si="243"/>
        <v>67.8</v>
      </c>
      <c r="I361" s="3">
        <f t="shared" si="243"/>
        <v>77.599999999999994</v>
      </c>
      <c r="J361" s="3">
        <f t="shared" si="243"/>
        <v>72.599999999999994</v>
      </c>
      <c r="K361" s="72">
        <f t="shared" si="243"/>
        <v>0</v>
      </c>
      <c r="L361" s="72">
        <f t="shared" si="243"/>
        <v>0</v>
      </c>
      <c r="M361" s="72">
        <f t="shared" si="243"/>
        <v>0</v>
      </c>
      <c r="N361" s="72">
        <f t="shared" si="243"/>
        <v>0</v>
      </c>
      <c r="O361" s="72">
        <f t="shared" si="243"/>
        <v>0</v>
      </c>
      <c r="P361" s="72">
        <f t="shared" si="243"/>
        <v>0</v>
      </c>
      <c r="Q361" s="3">
        <f t="shared" ref="Q361" si="244">+Q358-Q362</f>
        <v>400.70000000000005</v>
      </c>
      <c r="R361" s="3">
        <v>298.7</v>
      </c>
      <c r="S361" s="4">
        <f t="shared" si="232"/>
        <v>134.14797455641116</v>
      </c>
    </row>
    <row r="362" spans="1:19" ht="13" x14ac:dyDescent="0.2">
      <c r="A362" s="70"/>
      <c r="B362" s="49"/>
      <c r="C362" s="213"/>
      <c r="D362" s="61" t="s">
        <v>37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72"/>
      <c r="L362" s="72"/>
      <c r="M362" s="72"/>
      <c r="N362" s="72"/>
      <c r="O362" s="72"/>
      <c r="P362" s="72"/>
      <c r="Q362" s="3">
        <f t="shared" si="231"/>
        <v>0</v>
      </c>
      <c r="R362" s="3">
        <v>6.7000000000000011</v>
      </c>
      <c r="S362" s="4" t="str">
        <f t="shared" si="232"/>
        <v>－</v>
      </c>
    </row>
    <row r="363" spans="1:19" thickBot="1" x14ac:dyDescent="0.25">
      <c r="A363" s="70"/>
      <c r="B363" s="77"/>
      <c r="C363" s="214"/>
      <c r="D363" s="64" t="s">
        <v>38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73"/>
      <c r="L363" s="73"/>
      <c r="M363" s="73"/>
      <c r="N363" s="73"/>
      <c r="O363" s="73"/>
      <c r="P363" s="73"/>
      <c r="Q363" s="6">
        <f t="shared" si="231"/>
        <v>0</v>
      </c>
      <c r="R363" s="6">
        <v>6.7000000000000011</v>
      </c>
      <c r="S363" s="7" t="str">
        <f t="shared" si="232"/>
        <v>－</v>
      </c>
    </row>
    <row r="364" spans="1:19" ht="13" x14ac:dyDescent="0.2">
      <c r="A364" s="70"/>
      <c r="B364" s="215" t="s">
        <v>247</v>
      </c>
      <c r="C364" s="216"/>
      <c r="D364" s="56" t="s">
        <v>33</v>
      </c>
      <c r="E364" s="1">
        <f t="shared" ref="E364:Q369" si="245">+E370+E376+E382+E388+E394+E403+E409+E415+E421+E427+E433</f>
        <v>901.9</v>
      </c>
      <c r="F364" s="1">
        <f t="shared" si="245"/>
        <v>1343.5</v>
      </c>
      <c r="G364" s="1">
        <f t="shared" si="245"/>
        <v>1203.6000000000001</v>
      </c>
      <c r="H364" s="1">
        <f t="shared" si="245"/>
        <v>1533</v>
      </c>
      <c r="I364" s="1">
        <f t="shared" si="245"/>
        <v>1830.6</v>
      </c>
      <c r="J364" s="1">
        <f t="shared" si="245"/>
        <v>1455.3999999999999</v>
      </c>
      <c r="K364" s="71">
        <f t="shared" si="245"/>
        <v>0</v>
      </c>
      <c r="L364" s="71">
        <f t="shared" si="245"/>
        <v>0</v>
      </c>
      <c r="M364" s="71">
        <f t="shared" si="245"/>
        <v>0</v>
      </c>
      <c r="N364" s="71">
        <f t="shared" si="245"/>
        <v>0</v>
      </c>
      <c r="O364" s="71">
        <f t="shared" si="245"/>
        <v>0</v>
      </c>
      <c r="P364" s="71">
        <f t="shared" si="245"/>
        <v>0</v>
      </c>
      <c r="Q364" s="1">
        <f t="shared" si="245"/>
        <v>8268</v>
      </c>
      <c r="R364" s="1">
        <f t="shared" ref="R364" si="246">+R370+R376+R382+R388+R394+R403+R409+R415+R421+R427+R433</f>
        <v>5110.2000000000007</v>
      </c>
      <c r="S364" s="2">
        <f t="shared" si="232"/>
        <v>161.79405894094162</v>
      </c>
    </row>
    <row r="365" spans="1:19" ht="13" x14ac:dyDescent="0.2">
      <c r="A365" s="70"/>
      <c r="B365" s="217"/>
      <c r="C365" s="218"/>
      <c r="D365" s="61" t="s">
        <v>34</v>
      </c>
      <c r="E365" s="3">
        <f t="shared" si="245"/>
        <v>172.1</v>
      </c>
      <c r="F365" s="3">
        <f t="shared" si="245"/>
        <v>306.40000000000003</v>
      </c>
      <c r="G365" s="3">
        <f t="shared" si="245"/>
        <v>281.09999999999997</v>
      </c>
      <c r="H365" s="3">
        <f t="shared" si="245"/>
        <v>380.9</v>
      </c>
      <c r="I365" s="3">
        <f t="shared" si="245"/>
        <v>494.9</v>
      </c>
      <c r="J365" s="3">
        <f t="shared" si="245"/>
        <v>378.70000000000005</v>
      </c>
      <c r="K365" s="72">
        <f t="shared" si="245"/>
        <v>0</v>
      </c>
      <c r="L365" s="72">
        <f t="shared" si="245"/>
        <v>0</v>
      </c>
      <c r="M365" s="72">
        <f t="shared" si="245"/>
        <v>0</v>
      </c>
      <c r="N365" s="72">
        <f t="shared" si="245"/>
        <v>0</v>
      </c>
      <c r="O365" s="72">
        <f t="shared" si="245"/>
        <v>0</v>
      </c>
      <c r="P365" s="72">
        <f t="shared" si="245"/>
        <v>0</v>
      </c>
      <c r="Q365" s="3">
        <f t="shared" si="245"/>
        <v>2014.1</v>
      </c>
      <c r="R365" s="3">
        <f t="shared" ref="R365" si="247">+R371+R377+R383+R389+R395+R404+R410+R416+R422+R428+R434</f>
        <v>1165.7</v>
      </c>
      <c r="S365" s="4">
        <f t="shared" si="232"/>
        <v>172.78030368019216</v>
      </c>
    </row>
    <row r="366" spans="1:19" ht="13" x14ac:dyDescent="0.2">
      <c r="A366" s="70"/>
      <c r="B366" s="217"/>
      <c r="C366" s="218"/>
      <c r="D366" s="61" t="s">
        <v>35</v>
      </c>
      <c r="E366" s="3">
        <f t="shared" si="245"/>
        <v>729.80000000000007</v>
      </c>
      <c r="F366" s="3">
        <f t="shared" si="245"/>
        <v>1037.0999999999999</v>
      </c>
      <c r="G366" s="3">
        <f t="shared" si="245"/>
        <v>922.5</v>
      </c>
      <c r="H366" s="3">
        <f t="shared" si="245"/>
        <v>1152.1000000000001</v>
      </c>
      <c r="I366" s="3">
        <f t="shared" si="245"/>
        <v>1335.6999999999998</v>
      </c>
      <c r="J366" s="3">
        <f t="shared" si="245"/>
        <v>1076.7</v>
      </c>
      <c r="K366" s="72">
        <f t="shared" si="245"/>
        <v>0</v>
      </c>
      <c r="L366" s="72">
        <f t="shared" si="245"/>
        <v>0</v>
      </c>
      <c r="M366" s="72">
        <f t="shared" si="245"/>
        <v>0</v>
      </c>
      <c r="N366" s="72">
        <f t="shared" si="245"/>
        <v>0</v>
      </c>
      <c r="O366" s="72">
        <f t="shared" si="245"/>
        <v>0</v>
      </c>
      <c r="P366" s="72">
        <f t="shared" si="245"/>
        <v>0</v>
      </c>
      <c r="Q366" s="3">
        <f t="shared" si="245"/>
        <v>6253.9</v>
      </c>
      <c r="R366" s="3">
        <f t="shared" ref="R366" si="248">+R372+R378+R384+R390+R396+R405+R411+R417+R423+R429+R435</f>
        <v>3944.5000000000005</v>
      </c>
      <c r="S366" s="4">
        <f t="shared" si="232"/>
        <v>158.54734440359991</v>
      </c>
    </row>
    <row r="367" spans="1:19" ht="13" x14ac:dyDescent="0.2">
      <c r="A367" s="70"/>
      <c r="B367" s="217"/>
      <c r="C367" s="218"/>
      <c r="D367" s="61" t="s">
        <v>36</v>
      </c>
      <c r="E367" s="3">
        <f t="shared" si="245"/>
        <v>768.19999999999982</v>
      </c>
      <c r="F367" s="3">
        <f t="shared" si="245"/>
        <v>1170.2999999999997</v>
      </c>
      <c r="G367" s="3">
        <f t="shared" si="245"/>
        <v>1033.3000000000002</v>
      </c>
      <c r="H367" s="3">
        <f t="shared" si="245"/>
        <v>1332.6000000000001</v>
      </c>
      <c r="I367" s="3">
        <f t="shared" si="245"/>
        <v>1583.3999999999999</v>
      </c>
      <c r="J367" s="3">
        <f t="shared" si="245"/>
        <v>1259.8</v>
      </c>
      <c r="K367" s="72">
        <f t="shared" si="245"/>
        <v>0</v>
      </c>
      <c r="L367" s="72">
        <f t="shared" si="245"/>
        <v>0</v>
      </c>
      <c r="M367" s="72">
        <f t="shared" si="245"/>
        <v>0</v>
      </c>
      <c r="N367" s="72">
        <f t="shared" si="245"/>
        <v>0</v>
      </c>
      <c r="O367" s="72">
        <f t="shared" si="245"/>
        <v>0</v>
      </c>
      <c r="P367" s="72">
        <f t="shared" si="245"/>
        <v>0</v>
      </c>
      <c r="Q367" s="3">
        <f t="shared" si="245"/>
        <v>7147.6000000000013</v>
      </c>
      <c r="R367" s="3">
        <f t="shared" ref="R367" si="249">+R373+R379+R385+R391+R397+R406+R412+R418+R424+R430+R436</f>
        <v>4562.3999999999996</v>
      </c>
      <c r="S367" s="4">
        <f t="shared" si="232"/>
        <v>156.66315974048752</v>
      </c>
    </row>
    <row r="368" spans="1:19" ht="13" x14ac:dyDescent="0.2">
      <c r="A368" s="70"/>
      <c r="B368" s="217"/>
      <c r="C368" s="218"/>
      <c r="D368" s="61" t="s">
        <v>37</v>
      </c>
      <c r="E368" s="3">
        <f t="shared" si="245"/>
        <v>133.70000000000002</v>
      </c>
      <c r="F368" s="3">
        <f t="shared" si="245"/>
        <v>173.20000000000005</v>
      </c>
      <c r="G368" s="3">
        <f t="shared" si="245"/>
        <v>170.29999999999998</v>
      </c>
      <c r="H368" s="3">
        <f t="shared" si="245"/>
        <v>200.40000000000003</v>
      </c>
      <c r="I368" s="3">
        <f t="shared" si="245"/>
        <v>247.2</v>
      </c>
      <c r="J368" s="3">
        <f t="shared" si="245"/>
        <v>195.6</v>
      </c>
      <c r="K368" s="72">
        <f t="shared" si="245"/>
        <v>0</v>
      </c>
      <c r="L368" s="72">
        <f t="shared" si="245"/>
        <v>0</v>
      </c>
      <c r="M368" s="72">
        <f t="shared" si="245"/>
        <v>0</v>
      </c>
      <c r="N368" s="72">
        <f t="shared" si="245"/>
        <v>0</v>
      </c>
      <c r="O368" s="72">
        <f t="shared" si="245"/>
        <v>0</v>
      </c>
      <c r="P368" s="72">
        <f t="shared" si="245"/>
        <v>0</v>
      </c>
      <c r="Q368" s="3">
        <f t="shared" si="245"/>
        <v>1120.4000000000003</v>
      </c>
      <c r="R368" s="3">
        <f t="shared" ref="R368" si="250">+R374+R380+R386+R392+R398+R407+R413+R419+R425+R431+R437</f>
        <v>547.79999999999995</v>
      </c>
      <c r="S368" s="4">
        <f t="shared" si="232"/>
        <v>204.52719970792268</v>
      </c>
    </row>
    <row r="369" spans="1:19" thickBot="1" x14ac:dyDescent="0.25">
      <c r="A369" s="70"/>
      <c r="B369" s="217"/>
      <c r="C369" s="219"/>
      <c r="D369" s="64" t="s">
        <v>38</v>
      </c>
      <c r="E369" s="6">
        <f t="shared" si="245"/>
        <v>149.5</v>
      </c>
      <c r="F369" s="6">
        <f t="shared" si="245"/>
        <v>190.40000000000003</v>
      </c>
      <c r="G369" s="6">
        <f t="shared" si="245"/>
        <v>190.59999999999997</v>
      </c>
      <c r="H369" s="6">
        <f t="shared" si="245"/>
        <v>219.29999999999998</v>
      </c>
      <c r="I369" s="6">
        <f t="shared" si="245"/>
        <v>268.89999999999998</v>
      </c>
      <c r="J369" s="6">
        <f t="shared" si="245"/>
        <v>214.8</v>
      </c>
      <c r="K369" s="73">
        <f t="shared" si="245"/>
        <v>0</v>
      </c>
      <c r="L369" s="73">
        <f t="shared" si="245"/>
        <v>0</v>
      </c>
      <c r="M369" s="73">
        <f t="shared" si="245"/>
        <v>0</v>
      </c>
      <c r="N369" s="73">
        <f t="shared" si="245"/>
        <v>0</v>
      </c>
      <c r="O369" s="73">
        <f t="shared" si="245"/>
        <v>0</v>
      </c>
      <c r="P369" s="73">
        <f t="shared" si="245"/>
        <v>0</v>
      </c>
      <c r="Q369" s="6">
        <f t="shared" si="245"/>
        <v>1233.5</v>
      </c>
      <c r="R369" s="6">
        <f t="shared" ref="R369" si="251">+R375+R381+R387+R393+R399+R408+R414+R420+R426+R432+R438</f>
        <v>627.5</v>
      </c>
      <c r="S369" s="7">
        <f t="shared" si="232"/>
        <v>196.57370517928288</v>
      </c>
    </row>
    <row r="370" spans="1:19" ht="13.5" customHeight="1" x14ac:dyDescent="0.2">
      <c r="A370" s="70"/>
      <c r="B370" s="70"/>
      <c r="C370" s="212" t="s">
        <v>103</v>
      </c>
      <c r="D370" s="56" t="s">
        <v>33</v>
      </c>
      <c r="E370" s="1">
        <v>104.7</v>
      </c>
      <c r="F370" s="1">
        <v>162.9</v>
      </c>
      <c r="G370" s="1">
        <v>108.4</v>
      </c>
      <c r="H370" s="1">
        <v>171.8</v>
      </c>
      <c r="I370" s="1">
        <v>188.9</v>
      </c>
      <c r="J370" s="1">
        <v>170.2</v>
      </c>
      <c r="K370" s="71"/>
      <c r="L370" s="71"/>
      <c r="M370" s="71"/>
      <c r="N370" s="71"/>
      <c r="O370" s="71"/>
      <c r="P370" s="71"/>
      <c r="Q370" s="1">
        <f>SUM(E370:P370)</f>
        <v>906.89999999999986</v>
      </c>
      <c r="R370" s="9">
        <v>493.50000000000006</v>
      </c>
      <c r="S370" s="2">
        <f t="shared" si="232"/>
        <v>183.76899696048628</v>
      </c>
    </row>
    <row r="371" spans="1:19" ht="13" x14ac:dyDescent="0.2">
      <c r="A371" s="70"/>
      <c r="B371" s="49"/>
      <c r="C371" s="213"/>
      <c r="D371" s="61" t="s">
        <v>34</v>
      </c>
      <c r="E371" s="3">
        <v>26.2</v>
      </c>
      <c r="F371" s="3">
        <v>44.4</v>
      </c>
      <c r="G371" s="3">
        <v>27.5</v>
      </c>
      <c r="H371" s="3">
        <v>39.1</v>
      </c>
      <c r="I371" s="3">
        <v>50.3</v>
      </c>
      <c r="J371" s="3">
        <v>47.1</v>
      </c>
      <c r="K371" s="72"/>
      <c r="L371" s="72"/>
      <c r="M371" s="72"/>
      <c r="N371" s="72"/>
      <c r="O371" s="72"/>
      <c r="P371" s="72"/>
      <c r="Q371" s="3">
        <f t="shared" ref="Q371:Q374" si="252">SUM(E371:P371)</f>
        <v>234.6</v>
      </c>
      <c r="R371" s="8">
        <v>293.2</v>
      </c>
      <c r="S371" s="4">
        <f t="shared" si="232"/>
        <v>80.013642564802183</v>
      </c>
    </row>
    <row r="372" spans="1:19" ht="13" x14ac:dyDescent="0.2">
      <c r="A372" s="70"/>
      <c r="B372" s="49"/>
      <c r="C372" s="213"/>
      <c r="D372" s="61" t="s">
        <v>35</v>
      </c>
      <c r="E372" s="3">
        <f>+E370-E371</f>
        <v>78.5</v>
      </c>
      <c r="F372" s="3">
        <f t="shared" ref="F372:P372" si="253">+F370-F371</f>
        <v>118.5</v>
      </c>
      <c r="G372" s="3">
        <f t="shared" si="253"/>
        <v>80.900000000000006</v>
      </c>
      <c r="H372" s="3">
        <f t="shared" si="253"/>
        <v>132.70000000000002</v>
      </c>
      <c r="I372" s="3">
        <f t="shared" si="253"/>
        <v>138.60000000000002</v>
      </c>
      <c r="J372" s="3">
        <f t="shared" si="253"/>
        <v>123.1</v>
      </c>
      <c r="K372" s="72">
        <f t="shared" si="253"/>
        <v>0</v>
      </c>
      <c r="L372" s="72">
        <f t="shared" si="253"/>
        <v>0</v>
      </c>
      <c r="M372" s="72">
        <f t="shared" si="253"/>
        <v>0</v>
      </c>
      <c r="N372" s="72">
        <f t="shared" si="253"/>
        <v>0</v>
      </c>
      <c r="O372" s="72">
        <f t="shared" si="253"/>
        <v>0</v>
      </c>
      <c r="P372" s="72">
        <f t="shared" si="253"/>
        <v>0</v>
      </c>
      <c r="Q372" s="3">
        <f t="shared" ref="Q372" si="254">+Q370-Q371</f>
        <v>672.29999999999984</v>
      </c>
      <c r="R372" s="5">
        <v>200.3</v>
      </c>
      <c r="S372" s="4">
        <f t="shared" si="232"/>
        <v>335.64653020469291</v>
      </c>
    </row>
    <row r="373" spans="1:19" ht="13" x14ac:dyDescent="0.2">
      <c r="A373" s="70"/>
      <c r="B373" s="49"/>
      <c r="C373" s="213"/>
      <c r="D373" s="61" t="s">
        <v>36</v>
      </c>
      <c r="E373" s="3">
        <f>+E370-E374</f>
        <v>90.8</v>
      </c>
      <c r="F373" s="3">
        <f t="shared" ref="F373:P373" si="255">+F370-F374</f>
        <v>148.70000000000002</v>
      </c>
      <c r="G373" s="3">
        <f t="shared" si="255"/>
        <v>93.100000000000009</v>
      </c>
      <c r="H373" s="3">
        <f t="shared" si="255"/>
        <v>152.80000000000001</v>
      </c>
      <c r="I373" s="3">
        <f t="shared" si="255"/>
        <v>169.9</v>
      </c>
      <c r="J373" s="3">
        <f t="shared" si="255"/>
        <v>153.6</v>
      </c>
      <c r="K373" s="72">
        <f t="shared" si="255"/>
        <v>0</v>
      </c>
      <c r="L373" s="72">
        <f t="shared" si="255"/>
        <v>0</v>
      </c>
      <c r="M373" s="72">
        <f t="shared" si="255"/>
        <v>0</v>
      </c>
      <c r="N373" s="72">
        <f t="shared" si="255"/>
        <v>0</v>
      </c>
      <c r="O373" s="72">
        <f t="shared" si="255"/>
        <v>0</v>
      </c>
      <c r="P373" s="72">
        <f t="shared" si="255"/>
        <v>0</v>
      </c>
      <c r="Q373" s="3">
        <f t="shared" ref="Q373" si="256">+Q370-Q374</f>
        <v>808.89999999999986</v>
      </c>
      <c r="R373" s="5">
        <v>421.3</v>
      </c>
      <c r="S373" s="4">
        <f t="shared" si="232"/>
        <v>192.00094944220268</v>
      </c>
    </row>
    <row r="374" spans="1:19" ht="13" x14ac:dyDescent="0.2">
      <c r="A374" s="70"/>
      <c r="B374" s="49"/>
      <c r="C374" s="213"/>
      <c r="D374" s="61" t="s">
        <v>37</v>
      </c>
      <c r="E374" s="3">
        <v>13.9</v>
      </c>
      <c r="F374" s="3">
        <v>14.2</v>
      </c>
      <c r="G374" s="3">
        <v>15.3</v>
      </c>
      <c r="H374" s="3">
        <v>19</v>
      </c>
      <c r="I374" s="3">
        <v>19</v>
      </c>
      <c r="J374" s="3">
        <v>16.600000000000001</v>
      </c>
      <c r="K374" s="72"/>
      <c r="L374" s="72"/>
      <c r="M374" s="72"/>
      <c r="N374" s="72"/>
      <c r="O374" s="72"/>
      <c r="P374" s="72"/>
      <c r="Q374" s="3">
        <f t="shared" si="252"/>
        <v>98</v>
      </c>
      <c r="R374" s="5">
        <v>72.2</v>
      </c>
      <c r="S374" s="4">
        <f t="shared" si="232"/>
        <v>135.73407202216066</v>
      </c>
    </row>
    <row r="375" spans="1:19" thickBot="1" x14ac:dyDescent="0.25">
      <c r="A375" s="70"/>
      <c r="B375" s="49"/>
      <c r="C375" s="214"/>
      <c r="D375" s="64" t="s">
        <v>38</v>
      </c>
      <c r="E375" s="6">
        <v>24.2</v>
      </c>
      <c r="F375" s="6">
        <v>23.5</v>
      </c>
      <c r="G375" s="6">
        <v>26.1</v>
      </c>
      <c r="H375" s="6">
        <v>28.7</v>
      </c>
      <c r="I375" s="6">
        <v>29</v>
      </c>
      <c r="J375" s="6">
        <v>26.9</v>
      </c>
      <c r="K375" s="73"/>
      <c r="L375" s="73"/>
      <c r="M375" s="73"/>
      <c r="N375" s="73"/>
      <c r="O375" s="73"/>
      <c r="P375" s="73"/>
      <c r="Q375" s="6">
        <f>SUM(E375:P375)</f>
        <v>158.4</v>
      </c>
      <c r="R375" s="80">
        <v>112.19999999999999</v>
      </c>
      <c r="S375" s="7">
        <f t="shared" si="232"/>
        <v>141.1764705882353</v>
      </c>
    </row>
    <row r="376" spans="1:19" ht="13.5" customHeight="1" x14ac:dyDescent="0.2">
      <c r="A376" s="70"/>
      <c r="B376" s="49"/>
      <c r="C376" s="212" t="s">
        <v>104</v>
      </c>
      <c r="D376" s="56" t="s">
        <v>33</v>
      </c>
      <c r="E376" s="1">
        <v>135.80000000000001</v>
      </c>
      <c r="F376" s="1">
        <v>178.9</v>
      </c>
      <c r="G376" s="1">
        <v>170.9</v>
      </c>
      <c r="H376" s="1">
        <v>263.3</v>
      </c>
      <c r="I376" s="1">
        <v>376.2</v>
      </c>
      <c r="J376" s="1">
        <v>260.7</v>
      </c>
      <c r="K376" s="71"/>
      <c r="L376" s="71"/>
      <c r="M376" s="71"/>
      <c r="N376" s="71"/>
      <c r="O376" s="71"/>
      <c r="P376" s="71"/>
      <c r="Q376" s="1">
        <f t="shared" ref="Q376:Q399" si="257">SUM(E376:P376)</f>
        <v>1385.8000000000002</v>
      </c>
      <c r="R376" s="9">
        <v>787</v>
      </c>
      <c r="S376" s="2">
        <f t="shared" si="232"/>
        <v>176.08640406607373</v>
      </c>
    </row>
    <row r="377" spans="1:19" ht="13" x14ac:dyDescent="0.2">
      <c r="A377" s="70"/>
      <c r="B377" s="49"/>
      <c r="C377" s="213"/>
      <c r="D377" s="61" t="s">
        <v>34</v>
      </c>
      <c r="E377" s="3">
        <v>51.1</v>
      </c>
      <c r="F377" s="3">
        <v>67</v>
      </c>
      <c r="G377" s="3">
        <v>66.3</v>
      </c>
      <c r="H377" s="3">
        <v>83.2</v>
      </c>
      <c r="I377" s="3">
        <v>102.4</v>
      </c>
      <c r="J377" s="3">
        <v>77.3</v>
      </c>
      <c r="K377" s="72"/>
      <c r="L377" s="72"/>
      <c r="M377" s="72"/>
      <c r="N377" s="72"/>
      <c r="O377" s="72"/>
      <c r="P377" s="72"/>
      <c r="Q377" s="3">
        <f t="shared" si="257"/>
        <v>447.3</v>
      </c>
      <c r="R377" s="8">
        <v>213.7</v>
      </c>
      <c r="S377" s="4">
        <f t="shared" si="232"/>
        <v>209.31211979410392</v>
      </c>
    </row>
    <row r="378" spans="1:19" ht="13" x14ac:dyDescent="0.2">
      <c r="A378" s="70"/>
      <c r="B378" s="49"/>
      <c r="C378" s="213"/>
      <c r="D378" s="61" t="s">
        <v>35</v>
      </c>
      <c r="E378" s="3">
        <f>+E376-E377</f>
        <v>84.700000000000017</v>
      </c>
      <c r="F378" s="3">
        <f t="shared" ref="F378:P378" si="258">+F376-F377</f>
        <v>111.9</v>
      </c>
      <c r="G378" s="3">
        <f t="shared" si="258"/>
        <v>104.60000000000001</v>
      </c>
      <c r="H378" s="3">
        <f t="shared" si="258"/>
        <v>180.10000000000002</v>
      </c>
      <c r="I378" s="3">
        <f t="shared" si="258"/>
        <v>273.79999999999995</v>
      </c>
      <c r="J378" s="3">
        <f t="shared" si="258"/>
        <v>183.39999999999998</v>
      </c>
      <c r="K378" s="72">
        <f t="shared" si="258"/>
        <v>0</v>
      </c>
      <c r="L378" s="72">
        <f t="shared" si="258"/>
        <v>0</v>
      </c>
      <c r="M378" s="72">
        <f t="shared" si="258"/>
        <v>0</v>
      </c>
      <c r="N378" s="72">
        <f t="shared" si="258"/>
        <v>0</v>
      </c>
      <c r="O378" s="72">
        <f t="shared" si="258"/>
        <v>0</v>
      </c>
      <c r="P378" s="72">
        <f t="shared" si="258"/>
        <v>0</v>
      </c>
      <c r="Q378" s="3">
        <f t="shared" ref="Q378" si="259">+Q376-Q377</f>
        <v>938.50000000000023</v>
      </c>
      <c r="R378" s="5">
        <v>573.29999999999995</v>
      </c>
      <c r="S378" s="4">
        <f t="shared" si="232"/>
        <v>163.70137798709231</v>
      </c>
    </row>
    <row r="379" spans="1:19" ht="13" x14ac:dyDescent="0.2">
      <c r="A379" s="70"/>
      <c r="B379" s="49"/>
      <c r="C379" s="213"/>
      <c r="D379" s="61" t="s">
        <v>36</v>
      </c>
      <c r="E379" s="3">
        <f>+E376-E380</f>
        <v>126.50000000000001</v>
      </c>
      <c r="F379" s="3">
        <f t="shared" ref="F379:P379" si="260">+F376-F380</f>
        <v>167.1</v>
      </c>
      <c r="G379" s="3">
        <f t="shared" si="260"/>
        <v>159.80000000000001</v>
      </c>
      <c r="H379" s="3">
        <f t="shared" si="260"/>
        <v>249</v>
      </c>
      <c r="I379" s="3">
        <f t="shared" si="260"/>
        <v>358.3</v>
      </c>
      <c r="J379" s="3">
        <f t="shared" si="260"/>
        <v>248</v>
      </c>
      <c r="K379" s="72">
        <f t="shared" si="260"/>
        <v>0</v>
      </c>
      <c r="L379" s="72">
        <f t="shared" si="260"/>
        <v>0</v>
      </c>
      <c r="M379" s="72">
        <f t="shared" si="260"/>
        <v>0</v>
      </c>
      <c r="N379" s="72">
        <f t="shared" si="260"/>
        <v>0</v>
      </c>
      <c r="O379" s="72">
        <f t="shared" si="260"/>
        <v>0</v>
      </c>
      <c r="P379" s="72">
        <f t="shared" si="260"/>
        <v>0</v>
      </c>
      <c r="Q379" s="3">
        <f t="shared" ref="Q379" si="261">+Q376-Q380</f>
        <v>1308.7000000000003</v>
      </c>
      <c r="R379" s="5">
        <v>748</v>
      </c>
      <c r="S379" s="4">
        <f t="shared" si="232"/>
        <v>174.95989304812838</v>
      </c>
    </row>
    <row r="380" spans="1:19" ht="13" x14ac:dyDescent="0.2">
      <c r="A380" s="70"/>
      <c r="B380" s="49"/>
      <c r="C380" s="213"/>
      <c r="D380" s="61" t="s">
        <v>37</v>
      </c>
      <c r="E380" s="3">
        <v>9.3000000000000007</v>
      </c>
      <c r="F380" s="3">
        <v>11.8</v>
      </c>
      <c r="G380" s="3">
        <v>11.1</v>
      </c>
      <c r="H380" s="3">
        <v>14.3</v>
      </c>
      <c r="I380" s="3">
        <v>17.899999999999999</v>
      </c>
      <c r="J380" s="3">
        <v>12.7</v>
      </c>
      <c r="K380" s="72"/>
      <c r="L380" s="72"/>
      <c r="M380" s="72"/>
      <c r="N380" s="72"/>
      <c r="O380" s="72"/>
      <c r="P380" s="72"/>
      <c r="Q380" s="3">
        <f t="shared" si="257"/>
        <v>77.100000000000009</v>
      </c>
      <c r="R380" s="5">
        <v>39</v>
      </c>
      <c r="S380" s="4">
        <f t="shared" si="232"/>
        <v>197.69230769230774</v>
      </c>
    </row>
    <row r="381" spans="1:19" thickBot="1" x14ac:dyDescent="0.25">
      <c r="A381" s="70"/>
      <c r="B381" s="49"/>
      <c r="C381" s="214"/>
      <c r="D381" s="64" t="s">
        <v>38</v>
      </c>
      <c r="E381" s="6">
        <v>13.1</v>
      </c>
      <c r="F381" s="6">
        <v>16.600000000000001</v>
      </c>
      <c r="G381" s="6">
        <v>16.899999999999999</v>
      </c>
      <c r="H381" s="6">
        <v>20.2</v>
      </c>
      <c r="I381" s="6">
        <v>24.5</v>
      </c>
      <c r="J381" s="6">
        <v>18</v>
      </c>
      <c r="K381" s="73"/>
      <c r="L381" s="73"/>
      <c r="M381" s="73"/>
      <c r="N381" s="73"/>
      <c r="O381" s="73"/>
      <c r="P381" s="73"/>
      <c r="Q381" s="6">
        <f t="shared" si="257"/>
        <v>109.3</v>
      </c>
      <c r="R381" s="80">
        <v>62.800000000000004</v>
      </c>
      <c r="S381" s="7">
        <f t="shared" si="232"/>
        <v>174.04458598726114</v>
      </c>
    </row>
    <row r="382" spans="1:19" ht="13.5" customHeight="1" x14ac:dyDescent="0.2">
      <c r="A382" s="70"/>
      <c r="B382" s="49"/>
      <c r="C382" s="212" t="s">
        <v>105</v>
      </c>
      <c r="D382" s="56" t="s">
        <v>33</v>
      </c>
      <c r="E382" s="1">
        <v>122.2</v>
      </c>
      <c r="F382" s="1">
        <v>181.5</v>
      </c>
      <c r="G382" s="1">
        <v>146.19999999999999</v>
      </c>
      <c r="H382" s="1">
        <v>179.4</v>
      </c>
      <c r="I382" s="1">
        <v>229.7</v>
      </c>
      <c r="J382" s="1">
        <v>193.2</v>
      </c>
      <c r="K382" s="71"/>
      <c r="L382" s="71"/>
      <c r="M382" s="71"/>
      <c r="N382" s="71"/>
      <c r="O382" s="71"/>
      <c r="P382" s="71"/>
      <c r="Q382" s="1">
        <v>1052.2</v>
      </c>
      <c r="R382" s="9">
        <v>527.4</v>
      </c>
      <c r="S382" s="2">
        <f t="shared" si="232"/>
        <v>199.50701554797118</v>
      </c>
    </row>
    <row r="383" spans="1:19" ht="13.5" customHeight="1" x14ac:dyDescent="0.2">
      <c r="A383" s="70"/>
      <c r="B383" s="49"/>
      <c r="C383" s="213"/>
      <c r="D383" s="61" t="s">
        <v>34</v>
      </c>
      <c r="E383" s="3">
        <v>38.799999999999997</v>
      </c>
      <c r="F383" s="3">
        <v>63.9</v>
      </c>
      <c r="G383" s="3">
        <v>55.7</v>
      </c>
      <c r="H383" s="3">
        <v>77.900000000000006</v>
      </c>
      <c r="I383" s="3">
        <v>108.2</v>
      </c>
      <c r="J383" s="3">
        <v>84.8</v>
      </c>
      <c r="K383" s="72"/>
      <c r="L383" s="72"/>
      <c r="M383" s="72"/>
      <c r="N383" s="72"/>
      <c r="O383" s="72"/>
      <c r="P383" s="72"/>
      <c r="Q383" s="3">
        <v>429.3</v>
      </c>
      <c r="R383" s="5">
        <v>190.89999999999998</v>
      </c>
      <c r="S383" s="4">
        <f>IF(Q383=0,"－",Q383/R383*100)</f>
        <v>224.88213724463071</v>
      </c>
    </row>
    <row r="384" spans="1:19" ht="13.5" customHeight="1" x14ac:dyDescent="0.2">
      <c r="A384" s="70"/>
      <c r="B384" s="49"/>
      <c r="C384" s="213"/>
      <c r="D384" s="61" t="s">
        <v>35</v>
      </c>
      <c r="E384" s="3">
        <v>83.4</v>
      </c>
      <c r="F384" s="3">
        <v>117.6</v>
      </c>
      <c r="G384" s="3">
        <v>90.5</v>
      </c>
      <c r="H384" s="3">
        <v>101.5</v>
      </c>
      <c r="I384" s="3">
        <v>121.5</v>
      </c>
      <c r="J384" s="3">
        <v>108.4</v>
      </c>
      <c r="K384" s="72">
        <f t="shared" ref="K384:P384" si="262">+K382-K383</f>
        <v>0</v>
      </c>
      <c r="L384" s="72">
        <f t="shared" si="262"/>
        <v>0</v>
      </c>
      <c r="M384" s="72">
        <f t="shared" si="262"/>
        <v>0</v>
      </c>
      <c r="N384" s="72">
        <f t="shared" si="262"/>
        <v>0</v>
      </c>
      <c r="O384" s="72">
        <f t="shared" si="262"/>
        <v>0</v>
      </c>
      <c r="P384" s="72">
        <f t="shared" si="262"/>
        <v>0</v>
      </c>
      <c r="Q384" s="3">
        <v>622.9</v>
      </c>
      <c r="R384" s="5">
        <v>336.5</v>
      </c>
      <c r="S384" s="4">
        <f>IF(Q384=0,"－",Q384/R384*100)</f>
        <v>185.11144130757799</v>
      </c>
    </row>
    <row r="385" spans="1:19" ht="13.5" customHeight="1" x14ac:dyDescent="0.2">
      <c r="A385" s="70"/>
      <c r="B385" s="49"/>
      <c r="C385" s="213"/>
      <c r="D385" s="61" t="s">
        <v>36</v>
      </c>
      <c r="E385" s="3">
        <v>71.599999999999994</v>
      </c>
      <c r="F385" s="3">
        <v>115.1</v>
      </c>
      <c r="G385" s="3">
        <v>87.7</v>
      </c>
      <c r="H385" s="3">
        <v>116</v>
      </c>
      <c r="I385" s="3">
        <v>149.69999999999999</v>
      </c>
      <c r="J385" s="3">
        <v>122.3</v>
      </c>
      <c r="K385" s="72">
        <f t="shared" ref="K385:P385" si="263">+K382-K386</f>
        <v>0</v>
      </c>
      <c r="L385" s="72">
        <f t="shared" si="263"/>
        <v>0</v>
      </c>
      <c r="M385" s="72">
        <f t="shared" si="263"/>
        <v>0</v>
      </c>
      <c r="N385" s="72">
        <f t="shared" si="263"/>
        <v>0</v>
      </c>
      <c r="O385" s="72">
        <f t="shared" si="263"/>
        <v>0</v>
      </c>
      <c r="P385" s="72">
        <f t="shared" si="263"/>
        <v>0</v>
      </c>
      <c r="Q385" s="3">
        <v>662.4</v>
      </c>
      <c r="R385" s="5">
        <v>370.6</v>
      </c>
      <c r="S385" s="4">
        <f t="shared" si="232"/>
        <v>178.73718294657311</v>
      </c>
    </row>
    <row r="386" spans="1:19" ht="13.5" customHeight="1" x14ac:dyDescent="0.2">
      <c r="A386" s="70"/>
      <c r="B386" s="49"/>
      <c r="C386" s="213"/>
      <c r="D386" s="61" t="s">
        <v>37</v>
      </c>
      <c r="E386" s="3">
        <v>50.6</v>
      </c>
      <c r="F386" s="3">
        <v>66.400000000000006</v>
      </c>
      <c r="G386" s="3">
        <v>58.5</v>
      </c>
      <c r="H386" s="3">
        <v>63.4</v>
      </c>
      <c r="I386" s="3">
        <v>80</v>
      </c>
      <c r="J386" s="3">
        <v>70.900000000000006</v>
      </c>
      <c r="K386" s="72"/>
      <c r="L386" s="72"/>
      <c r="M386" s="72"/>
      <c r="N386" s="72"/>
      <c r="O386" s="72"/>
      <c r="P386" s="72"/>
      <c r="Q386" s="3">
        <v>389.8</v>
      </c>
      <c r="R386" s="5">
        <v>156.80000000000001</v>
      </c>
      <c r="S386" s="4">
        <f t="shared" si="232"/>
        <v>248.59693877551021</v>
      </c>
    </row>
    <row r="387" spans="1:19" ht="14.25" customHeight="1" thickBot="1" x14ac:dyDescent="0.25">
      <c r="A387" s="70"/>
      <c r="B387" s="49"/>
      <c r="C387" s="214"/>
      <c r="D387" s="64" t="s">
        <v>38</v>
      </c>
      <c r="E387" s="6">
        <v>50.6</v>
      </c>
      <c r="F387" s="6">
        <v>66.400000000000006</v>
      </c>
      <c r="G387" s="6">
        <v>58.5</v>
      </c>
      <c r="H387" s="6">
        <v>63.4</v>
      </c>
      <c r="I387" s="6">
        <v>80</v>
      </c>
      <c r="J387" s="6">
        <v>70.900000000000006</v>
      </c>
      <c r="K387" s="73"/>
      <c r="L387" s="73"/>
      <c r="M387" s="73"/>
      <c r="N387" s="73"/>
      <c r="O387" s="73"/>
      <c r="P387" s="73"/>
      <c r="Q387" s="6">
        <v>389.8</v>
      </c>
      <c r="R387" s="80">
        <v>157</v>
      </c>
      <c r="S387" s="7">
        <f t="shared" si="232"/>
        <v>248.28025477707007</v>
      </c>
    </row>
    <row r="388" spans="1:19" ht="13.5" customHeight="1" x14ac:dyDescent="0.2">
      <c r="A388" s="70"/>
      <c r="B388" s="49"/>
      <c r="C388" s="212" t="s">
        <v>214</v>
      </c>
      <c r="D388" s="56" t="s">
        <v>33</v>
      </c>
      <c r="E388" s="1">
        <v>126.8</v>
      </c>
      <c r="F388" s="1">
        <v>146.1</v>
      </c>
      <c r="G388" s="1">
        <v>140.80000000000001</v>
      </c>
      <c r="H388" s="1">
        <v>146.5</v>
      </c>
      <c r="I388" s="1">
        <v>142.5</v>
      </c>
      <c r="J388" s="1">
        <v>128.30000000000001</v>
      </c>
      <c r="K388" s="71"/>
      <c r="L388" s="71"/>
      <c r="M388" s="71"/>
      <c r="N388" s="71"/>
      <c r="O388" s="71"/>
      <c r="P388" s="71"/>
      <c r="Q388" s="1">
        <f t="shared" si="257"/>
        <v>831</v>
      </c>
      <c r="R388" s="9">
        <v>611.9</v>
      </c>
      <c r="S388" s="2">
        <f t="shared" si="232"/>
        <v>135.80650433077301</v>
      </c>
    </row>
    <row r="389" spans="1:19" ht="13" x14ac:dyDescent="0.2">
      <c r="A389" s="70"/>
      <c r="B389" s="49"/>
      <c r="C389" s="213"/>
      <c r="D389" s="61" t="s">
        <v>34</v>
      </c>
      <c r="E389" s="3">
        <v>3.1</v>
      </c>
      <c r="F389" s="3">
        <v>3.3</v>
      </c>
      <c r="G389" s="3">
        <v>6.9</v>
      </c>
      <c r="H389" s="3">
        <v>7.1</v>
      </c>
      <c r="I389" s="3">
        <v>8.3000000000000007</v>
      </c>
      <c r="J389" s="3">
        <v>5</v>
      </c>
      <c r="K389" s="72"/>
      <c r="L389" s="72"/>
      <c r="M389" s="72"/>
      <c r="N389" s="72"/>
      <c r="O389" s="72"/>
      <c r="P389" s="72"/>
      <c r="Q389" s="3">
        <f t="shared" si="257"/>
        <v>33.700000000000003</v>
      </c>
      <c r="R389" s="5">
        <v>23.4</v>
      </c>
      <c r="S389" s="4">
        <f t="shared" si="232"/>
        <v>144.01709401709405</v>
      </c>
    </row>
    <row r="390" spans="1:19" ht="13" x14ac:dyDescent="0.2">
      <c r="A390" s="70"/>
      <c r="B390" s="49"/>
      <c r="C390" s="213"/>
      <c r="D390" s="61" t="s">
        <v>35</v>
      </c>
      <c r="E390" s="3">
        <f>+E388-E389</f>
        <v>123.7</v>
      </c>
      <c r="F390" s="3">
        <f t="shared" ref="F390:P390" si="264">+F388-F389</f>
        <v>142.79999999999998</v>
      </c>
      <c r="G390" s="3">
        <f t="shared" si="264"/>
        <v>133.9</v>
      </c>
      <c r="H390" s="3">
        <f t="shared" si="264"/>
        <v>139.4</v>
      </c>
      <c r="I390" s="3">
        <f t="shared" si="264"/>
        <v>134.19999999999999</v>
      </c>
      <c r="J390" s="3">
        <f t="shared" si="264"/>
        <v>123.30000000000001</v>
      </c>
      <c r="K390" s="72">
        <f t="shared" si="264"/>
        <v>0</v>
      </c>
      <c r="L390" s="72">
        <f t="shared" si="264"/>
        <v>0</v>
      </c>
      <c r="M390" s="72">
        <f t="shared" si="264"/>
        <v>0</v>
      </c>
      <c r="N390" s="72">
        <f t="shared" si="264"/>
        <v>0</v>
      </c>
      <c r="O390" s="72">
        <f t="shared" si="264"/>
        <v>0</v>
      </c>
      <c r="P390" s="72">
        <f t="shared" si="264"/>
        <v>0</v>
      </c>
      <c r="Q390" s="3">
        <f t="shared" ref="Q390" si="265">+Q388-Q389</f>
        <v>797.3</v>
      </c>
      <c r="R390" s="5">
        <v>588.5</v>
      </c>
      <c r="S390" s="4">
        <f t="shared" si="232"/>
        <v>135.48003398470686</v>
      </c>
    </row>
    <row r="391" spans="1:19" ht="13" x14ac:dyDescent="0.2">
      <c r="A391" s="70"/>
      <c r="B391" s="49"/>
      <c r="C391" s="213"/>
      <c r="D391" s="61" t="s">
        <v>36</v>
      </c>
      <c r="E391" s="3">
        <f>+E388-E392</f>
        <v>114.6</v>
      </c>
      <c r="F391" s="3">
        <f t="shared" ref="F391:P391" si="266">+F388-F392</f>
        <v>132.29999999999998</v>
      </c>
      <c r="G391" s="3">
        <f t="shared" si="266"/>
        <v>126.70000000000002</v>
      </c>
      <c r="H391" s="3">
        <f t="shared" si="266"/>
        <v>129.4</v>
      </c>
      <c r="I391" s="3">
        <f t="shared" si="266"/>
        <v>120.8</v>
      </c>
      <c r="J391" s="3">
        <f t="shared" si="266"/>
        <v>112.50000000000001</v>
      </c>
      <c r="K391" s="72">
        <f t="shared" si="266"/>
        <v>0</v>
      </c>
      <c r="L391" s="72">
        <f t="shared" si="266"/>
        <v>0</v>
      </c>
      <c r="M391" s="72">
        <f t="shared" si="266"/>
        <v>0</v>
      </c>
      <c r="N391" s="72">
        <f t="shared" si="266"/>
        <v>0</v>
      </c>
      <c r="O391" s="72">
        <f t="shared" si="266"/>
        <v>0</v>
      </c>
      <c r="P391" s="72">
        <f t="shared" si="266"/>
        <v>0</v>
      </c>
      <c r="Q391" s="3">
        <f t="shared" ref="Q391" si="267">+Q388-Q392</f>
        <v>736.3</v>
      </c>
      <c r="R391" s="5">
        <v>563.29999999999995</v>
      </c>
      <c r="S391" s="4">
        <f t="shared" si="232"/>
        <v>130.71187644239305</v>
      </c>
    </row>
    <row r="392" spans="1:19" ht="13" x14ac:dyDescent="0.2">
      <c r="A392" s="70"/>
      <c r="B392" s="49"/>
      <c r="C392" s="213"/>
      <c r="D392" s="61" t="s">
        <v>37</v>
      </c>
      <c r="E392" s="3">
        <v>12.2</v>
      </c>
      <c r="F392" s="3">
        <v>13.8</v>
      </c>
      <c r="G392" s="3">
        <v>14.1</v>
      </c>
      <c r="H392" s="3">
        <v>17.100000000000001</v>
      </c>
      <c r="I392" s="3">
        <v>21.7</v>
      </c>
      <c r="J392" s="3">
        <v>15.8</v>
      </c>
      <c r="K392" s="72"/>
      <c r="L392" s="72"/>
      <c r="M392" s="72"/>
      <c r="N392" s="72"/>
      <c r="O392" s="72"/>
      <c r="P392" s="72"/>
      <c r="Q392" s="3">
        <f t="shared" si="257"/>
        <v>94.7</v>
      </c>
      <c r="R392" s="5">
        <v>48.6</v>
      </c>
      <c r="S392" s="4">
        <f t="shared" si="232"/>
        <v>194.85596707818931</v>
      </c>
    </row>
    <row r="393" spans="1:19" thickBot="1" x14ac:dyDescent="0.25">
      <c r="A393" s="70"/>
      <c r="B393" s="49"/>
      <c r="C393" s="214"/>
      <c r="D393" s="64" t="s">
        <v>38</v>
      </c>
      <c r="E393" s="6">
        <v>13</v>
      </c>
      <c r="F393" s="6">
        <v>14.8</v>
      </c>
      <c r="G393" s="6">
        <v>15.8</v>
      </c>
      <c r="H393" s="6">
        <v>18.399999999999999</v>
      </c>
      <c r="I393" s="6">
        <v>23.3</v>
      </c>
      <c r="J393" s="6">
        <v>17.399999999999999</v>
      </c>
      <c r="K393" s="73"/>
      <c r="L393" s="73"/>
      <c r="M393" s="73"/>
      <c r="N393" s="73"/>
      <c r="O393" s="73"/>
      <c r="P393" s="73"/>
      <c r="Q393" s="6">
        <f t="shared" si="257"/>
        <v>102.69999999999999</v>
      </c>
      <c r="R393" s="80">
        <v>56.599999999999994</v>
      </c>
      <c r="S393" s="7">
        <f t="shared" si="232"/>
        <v>181.44876325088339</v>
      </c>
    </row>
    <row r="394" spans="1:19" ht="13.5" customHeight="1" x14ac:dyDescent="0.2">
      <c r="A394" s="70"/>
      <c r="B394" s="49"/>
      <c r="C394" s="212" t="s">
        <v>106</v>
      </c>
      <c r="D394" s="56" t="s">
        <v>33</v>
      </c>
      <c r="E394" s="1">
        <v>27.2</v>
      </c>
      <c r="F394" s="1">
        <v>41</v>
      </c>
      <c r="G394" s="1">
        <v>32.299999999999997</v>
      </c>
      <c r="H394" s="1">
        <v>32.299999999999997</v>
      </c>
      <c r="I394" s="1">
        <v>41</v>
      </c>
      <c r="J394" s="1">
        <v>30.9</v>
      </c>
      <c r="K394" s="71"/>
      <c r="L394" s="71"/>
      <c r="M394" s="71"/>
      <c r="N394" s="71"/>
      <c r="O394" s="71"/>
      <c r="P394" s="71"/>
      <c r="Q394" s="1">
        <f t="shared" si="257"/>
        <v>204.70000000000002</v>
      </c>
      <c r="R394" s="9">
        <v>151</v>
      </c>
      <c r="S394" s="2">
        <f t="shared" si="232"/>
        <v>135.56291390728478</v>
      </c>
    </row>
    <row r="395" spans="1:19" ht="13" x14ac:dyDescent="0.2">
      <c r="A395" s="70"/>
      <c r="B395" s="49"/>
      <c r="C395" s="213"/>
      <c r="D395" s="61" t="s">
        <v>34</v>
      </c>
      <c r="E395" s="3">
        <v>2.5</v>
      </c>
      <c r="F395" s="3">
        <v>11.6</v>
      </c>
      <c r="G395" s="3">
        <v>9</v>
      </c>
      <c r="H395" s="3">
        <v>12.6</v>
      </c>
      <c r="I395" s="3">
        <v>13</v>
      </c>
      <c r="J395" s="3">
        <v>9.4</v>
      </c>
      <c r="K395" s="72"/>
      <c r="L395" s="72"/>
      <c r="M395" s="72"/>
      <c r="N395" s="72"/>
      <c r="O395" s="72"/>
      <c r="P395" s="72"/>
      <c r="Q395" s="3">
        <f t="shared" si="257"/>
        <v>58.1</v>
      </c>
      <c r="R395" s="5">
        <v>30.800000000000004</v>
      </c>
      <c r="S395" s="4">
        <f t="shared" si="232"/>
        <v>188.63636363636363</v>
      </c>
    </row>
    <row r="396" spans="1:19" ht="13" x14ac:dyDescent="0.2">
      <c r="A396" s="70"/>
      <c r="B396" s="49"/>
      <c r="C396" s="213"/>
      <c r="D396" s="61" t="s">
        <v>35</v>
      </c>
      <c r="E396" s="3">
        <f>+E394-E395</f>
        <v>24.7</v>
      </c>
      <c r="F396" s="3">
        <f t="shared" ref="F396:J396" si="268">+F394-F395</f>
        <v>29.4</v>
      </c>
      <c r="G396" s="3">
        <f t="shared" si="268"/>
        <v>23.299999999999997</v>
      </c>
      <c r="H396" s="3">
        <f t="shared" si="268"/>
        <v>19.699999999999996</v>
      </c>
      <c r="I396" s="3">
        <f t="shared" si="268"/>
        <v>28</v>
      </c>
      <c r="J396" s="3">
        <f t="shared" si="268"/>
        <v>21.5</v>
      </c>
      <c r="K396" s="72">
        <f t="shared" ref="K396:P396" si="269">+K394-K395</f>
        <v>0</v>
      </c>
      <c r="L396" s="72">
        <f t="shared" si="269"/>
        <v>0</v>
      </c>
      <c r="M396" s="72">
        <f t="shared" si="269"/>
        <v>0</v>
      </c>
      <c r="N396" s="72">
        <f t="shared" si="269"/>
        <v>0</v>
      </c>
      <c r="O396" s="72">
        <f t="shared" si="269"/>
        <v>0</v>
      </c>
      <c r="P396" s="72">
        <f t="shared" si="269"/>
        <v>0</v>
      </c>
      <c r="Q396" s="3">
        <f t="shared" ref="Q396" si="270">+Q394-Q395</f>
        <v>146.60000000000002</v>
      </c>
      <c r="R396" s="5">
        <v>120.20000000000002</v>
      </c>
      <c r="S396" s="4">
        <f t="shared" si="232"/>
        <v>121.96339434276207</v>
      </c>
    </row>
    <row r="397" spans="1:19" ht="13" x14ac:dyDescent="0.2">
      <c r="A397" s="70"/>
      <c r="B397" s="49"/>
      <c r="C397" s="213"/>
      <c r="D397" s="61" t="s">
        <v>36</v>
      </c>
      <c r="E397" s="3">
        <f>+E394-E398</f>
        <v>26.9</v>
      </c>
      <c r="F397" s="3">
        <f t="shared" ref="F397:J397" si="271">+F394-F398</f>
        <v>40</v>
      </c>
      <c r="G397" s="3">
        <f t="shared" si="271"/>
        <v>31.199999999999996</v>
      </c>
      <c r="H397" s="3">
        <f t="shared" si="271"/>
        <v>29.599999999999998</v>
      </c>
      <c r="I397" s="3">
        <f t="shared" si="271"/>
        <v>34.4</v>
      </c>
      <c r="J397" s="3">
        <f t="shared" si="271"/>
        <v>28.599999999999998</v>
      </c>
      <c r="K397" s="72">
        <f t="shared" ref="K397:P397" si="272">+K394-K398</f>
        <v>0</v>
      </c>
      <c r="L397" s="72">
        <f t="shared" si="272"/>
        <v>0</v>
      </c>
      <c r="M397" s="72">
        <f t="shared" si="272"/>
        <v>0</v>
      </c>
      <c r="N397" s="72">
        <f t="shared" si="272"/>
        <v>0</v>
      </c>
      <c r="O397" s="72">
        <f t="shared" si="272"/>
        <v>0</v>
      </c>
      <c r="P397" s="72">
        <f t="shared" si="272"/>
        <v>0</v>
      </c>
      <c r="Q397" s="3">
        <f t="shared" ref="Q397" si="273">+Q394-Q398</f>
        <v>190.70000000000002</v>
      </c>
      <c r="R397" s="5">
        <v>150</v>
      </c>
      <c r="S397" s="4">
        <f t="shared" si="232"/>
        <v>127.13333333333334</v>
      </c>
    </row>
    <row r="398" spans="1:19" ht="13" x14ac:dyDescent="0.2">
      <c r="A398" s="70"/>
      <c r="B398" s="75"/>
      <c r="C398" s="213"/>
      <c r="D398" s="61" t="s">
        <v>37</v>
      </c>
      <c r="E398" s="3">
        <v>0.3</v>
      </c>
      <c r="F398" s="3">
        <v>1</v>
      </c>
      <c r="G398" s="3">
        <v>1.1000000000000001</v>
      </c>
      <c r="H398" s="3">
        <v>2.7</v>
      </c>
      <c r="I398" s="3">
        <v>6.6</v>
      </c>
      <c r="J398" s="3">
        <v>2.2999999999999998</v>
      </c>
      <c r="K398" s="72"/>
      <c r="L398" s="72"/>
      <c r="M398" s="72"/>
      <c r="N398" s="72"/>
      <c r="O398" s="72"/>
      <c r="P398" s="72"/>
      <c r="Q398" s="3">
        <f t="shared" si="257"/>
        <v>14</v>
      </c>
      <c r="R398" s="5">
        <v>1</v>
      </c>
      <c r="S398" s="4">
        <f t="shared" si="232"/>
        <v>1400</v>
      </c>
    </row>
    <row r="399" spans="1:19" thickBot="1" x14ac:dyDescent="0.25">
      <c r="A399" s="70"/>
      <c r="B399" s="75"/>
      <c r="C399" s="214"/>
      <c r="D399" s="64" t="s">
        <v>38</v>
      </c>
      <c r="E399" s="6">
        <v>0.3</v>
      </c>
      <c r="F399" s="6">
        <v>1</v>
      </c>
      <c r="G399" s="6">
        <v>1.1000000000000001</v>
      </c>
      <c r="H399" s="6">
        <v>2.7</v>
      </c>
      <c r="I399" s="6">
        <v>6.6</v>
      </c>
      <c r="J399" s="6">
        <v>2.2999999999999998</v>
      </c>
      <c r="K399" s="73"/>
      <c r="L399" s="73"/>
      <c r="M399" s="73"/>
      <c r="N399" s="73"/>
      <c r="O399" s="73"/>
      <c r="P399" s="73"/>
      <c r="Q399" s="6">
        <f t="shared" si="257"/>
        <v>14</v>
      </c>
      <c r="R399" s="80">
        <v>1</v>
      </c>
      <c r="S399" s="7">
        <f t="shared" si="232"/>
        <v>1400</v>
      </c>
    </row>
    <row r="400" spans="1:19" ht="18.75" customHeight="1" x14ac:dyDescent="0.3">
      <c r="A400" s="45" t="str">
        <f>A1</f>
        <v>１　令和４年度（２０２２年度）上期　市町村別・月別観光入込客数</v>
      </c>
      <c r="K400" s="76"/>
      <c r="L400" s="76"/>
      <c r="M400" s="76"/>
      <c r="N400" s="76"/>
      <c r="O400" s="76"/>
      <c r="P400" s="76"/>
      <c r="Q400" s="178"/>
    </row>
    <row r="401" spans="1:19" ht="13.5" customHeight="1" thickBot="1" x14ac:dyDescent="0.25">
      <c r="K401" s="76"/>
      <c r="L401" s="76"/>
      <c r="M401" s="76"/>
      <c r="N401" s="76"/>
      <c r="O401" s="76"/>
      <c r="P401" s="76"/>
      <c r="Q401" s="178"/>
      <c r="S401" s="50" t="s">
        <v>232</v>
      </c>
    </row>
    <row r="402" spans="1:19" ht="13.5" customHeight="1" thickBot="1" x14ac:dyDescent="0.25">
      <c r="A402" s="51" t="s">
        <v>20</v>
      </c>
      <c r="B402" s="51" t="s">
        <v>266</v>
      </c>
      <c r="C402" s="51" t="s">
        <v>21</v>
      </c>
      <c r="D402" s="52" t="s">
        <v>22</v>
      </c>
      <c r="E402" s="53" t="s">
        <v>23</v>
      </c>
      <c r="F402" s="53" t="s">
        <v>24</v>
      </c>
      <c r="G402" s="53" t="s">
        <v>25</v>
      </c>
      <c r="H402" s="53" t="s">
        <v>26</v>
      </c>
      <c r="I402" s="53" t="s">
        <v>27</v>
      </c>
      <c r="J402" s="53" t="s">
        <v>28</v>
      </c>
      <c r="K402" s="74" t="s">
        <v>29</v>
      </c>
      <c r="L402" s="74" t="s">
        <v>30</v>
      </c>
      <c r="M402" s="74" t="s">
        <v>31</v>
      </c>
      <c r="N402" s="74" t="s">
        <v>11</v>
      </c>
      <c r="O402" s="74" t="s">
        <v>12</v>
      </c>
      <c r="P402" s="74" t="s">
        <v>13</v>
      </c>
      <c r="Q402" s="179" t="s">
        <v>267</v>
      </c>
      <c r="R402" s="54" t="str">
        <f>$R$3</f>
        <v>R3年度上期</v>
      </c>
      <c r="S402" s="55" t="s">
        <v>32</v>
      </c>
    </row>
    <row r="403" spans="1:19" ht="13.5" customHeight="1" x14ac:dyDescent="0.2">
      <c r="A403" s="70"/>
      <c r="B403" s="75"/>
      <c r="C403" s="212" t="s">
        <v>107</v>
      </c>
      <c r="D403" s="56" t="s">
        <v>33</v>
      </c>
      <c r="E403" s="1">
        <v>62.4</v>
      </c>
      <c r="F403" s="1">
        <v>101.5</v>
      </c>
      <c r="G403" s="1">
        <v>98.2</v>
      </c>
      <c r="H403" s="1">
        <v>118.2</v>
      </c>
      <c r="I403" s="1">
        <v>129</v>
      </c>
      <c r="J403" s="1">
        <v>120.8</v>
      </c>
      <c r="K403" s="71"/>
      <c r="L403" s="71"/>
      <c r="M403" s="71"/>
      <c r="N403" s="71"/>
      <c r="O403" s="71"/>
      <c r="P403" s="71"/>
      <c r="Q403" s="1">
        <f t="shared" ref="Q403:Q438" si="274">SUM(E403:P403)</f>
        <v>630.1</v>
      </c>
      <c r="R403" s="9">
        <v>417.9</v>
      </c>
      <c r="S403" s="2">
        <f t="shared" ref="S403:S456" si="275">IF(Q403=0,"－",Q403/R403*100)</f>
        <v>150.77769801387893</v>
      </c>
    </row>
    <row r="404" spans="1:19" ht="13" x14ac:dyDescent="0.2">
      <c r="A404" s="70"/>
      <c r="B404" s="75"/>
      <c r="C404" s="213"/>
      <c r="D404" s="61" t="s">
        <v>34</v>
      </c>
      <c r="E404" s="3">
        <v>18.7</v>
      </c>
      <c r="F404" s="3">
        <v>30.5</v>
      </c>
      <c r="G404" s="3">
        <v>29.4</v>
      </c>
      <c r="H404" s="3">
        <v>35.5</v>
      </c>
      <c r="I404" s="3">
        <v>38.700000000000003</v>
      </c>
      <c r="J404" s="3">
        <v>36.299999999999997</v>
      </c>
      <c r="K404" s="72"/>
      <c r="L404" s="72"/>
      <c r="M404" s="72"/>
      <c r="N404" s="72"/>
      <c r="O404" s="72"/>
      <c r="P404" s="72"/>
      <c r="Q404" s="3">
        <f t="shared" si="274"/>
        <v>189.10000000000002</v>
      </c>
      <c r="R404" s="5">
        <v>125.29999999999998</v>
      </c>
      <c r="S404" s="4">
        <f t="shared" si="275"/>
        <v>150.91779728651241</v>
      </c>
    </row>
    <row r="405" spans="1:19" ht="13" x14ac:dyDescent="0.2">
      <c r="A405" s="70" t="s">
        <v>302</v>
      </c>
      <c r="B405" s="49" t="s">
        <v>271</v>
      </c>
      <c r="C405" s="213"/>
      <c r="D405" s="61" t="s">
        <v>35</v>
      </c>
      <c r="E405" s="3">
        <f>+E403-E404</f>
        <v>43.7</v>
      </c>
      <c r="F405" s="3">
        <f t="shared" ref="F405:P405" si="276">+F403-F404</f>
        <v>71</v>
      </c>
      <c r="G405" s="3">
        <f t="shared" si="276"/>
        <v>68.800000000000011</v>
      </c>
      <c r="H405" s="3">
        <f t="shared" si="276"/>
        <v>82.7</v>
      </c>
      <c r="I405" s="3">
        <f t="shared" si="276"/>
        <v>90.3</v>
      </c>
      <c r="J405" s="3">
        <f t="shared" si="276"/>
        <v>84.5</v>
      </c>
      <c r="K405" s="72">
        <f t="shared" si="276"/>
        <v>0</v>
      </c>
      <c r="L405" s="72">
        <f t="shared" si="276"/>
        <v>0</v>
      </c>
      <c r="M405" s="72">
        <f t="shared" si="276"/>
        <v>0</v>
      </c>
      <c r="N405" s="72">
        <f t="shared" si="276"/>
        <v>0</v>
      </c>
      <c r="O405" s="72">
        <f t="shared" si="276"/>
        <v>0</v>
      </c>
      <c r="P405" s="72">
        <f t="shared" si="276"/>
        <v>0</v>
      </c>
      <c r="Q405" s="3">
        <f t="shared" ref="Q405" si="277">+Q403-Q404</f>
        <v>441</v>
      </c>
      <c r="R405" s="5">
        <v>292.59999999999997</v>
      </c>
      <c r="S405" s="4">
        <f t="shared" si="275"/>
        <v>150.71770334928232</v>
      </c>
    </row>
    <row r="406" spans="1:19" ht="13" x14ac:dyDescent="0.2">
      <c r="A406" s="70"/>
      <c r="B406" s="75"/>
      <c r="C406" s="213"/>
      <c r="D406" s="61" t="s">
        <v>36</v>
      </c>
      <c r="E406" s="3">
        <f>+E403-E407</f>
        <v>47.099999999999994</v>
      </c>
      <c r="F406" s="3">
        <f t="shared" ref="F406:P406" si="278">+F403-F407</f>
        <v>82.9</v>
      </c>
      <c r="G406" s="3">
        <f t="shared" si="278"/>
        <v>78.400000000000006</v>
      </c>
      <c r="H406" s="3">
        <f t="shared" si="278"/>
        <v>95.2</v>
      </c>
      <c r="I406" s="3">
        <f t="shared" si="278"/>
        <v>101.4</v>
      </c>
      <c r="J406" s="3">
        <f t="shared" si="278"/>
        <v>100.1</v>
      </c>
      <c r="K406" s="72">
        <f t="shared" si="278"/>
        <v>0</v>
      </c>
      <c r="L406" s="72">
        <f t="shared" si="278"/>
        <v>0</v>
      </c>
      <c r="M406" s="72">
        <f t="shared" si="278"/>
        <v>0</v>
      </c>
      <c r="N406" s="72">
        <f t="shared" si="278"/>
        <v>0</v>
      </c>
      <c r="O406" s="72">
        <f t="shared" si="278"/>
        <v>0</v>
      </c>
      <c r="P406" s="72">
        <f t="shared" si="278"/>
        <v>0</v>
      </c>
      <c r="Q406" s="3">
        <f t="shared" ref="Q406" si="279">+Q403-Q407</f>
        <v>505.1</v>
      </c>
      <c r="R406" s="5">
        <v>347.3</v>
      </c>
      <c r="S406" s="4">
        <f t="shared" si="275"/>
        <v>145.43622228620791</v>
      </c>
    </row>
    <row r="407" spans="1:19" ht="13" x14ac:dyDescent="0.2">
      <c r="A407" s="70"/>
      <c r="B407" s="75"/>
      <c r="C407" s="213"/>
      <c r="D407" s="61" t="s">
        <v>37</v>
      </c>
      <c r="E407" s="3">
        <v>15.3</v>
      </c>
      <c r="F407" s="3">
        <v>18.600000000000001</v>
      </c>
      <c r="G407" s="3">
        <v>19.8</v>
      </c>
      <c r="H407" s="3">
        <v>23</v>
      </c>
      <c r="I407" s="3">
        <v>27.6</v>
      </c>
      <c r="J407" s="3">
        <v>20.7</v>
      </c>
      <c r="K407" s="72"/>
      <c r="L407" s="72"/>
      <c r="M407" s="72"/>
      <c r="N407" s="72"/>
      <c r="O407" s="72"/>
      <c r="P407" s="72"/>
      <c r="Q407" s="3">
        <f t="shared" si="274"/>
        <v>125.00000000000001</v>
      </c>
      <c r="R407" s="5">
        <v>70.600000000000009</v>
      </c>
      <c r="S407" s="4">
        <f t="shared" si="275"/>
        <v>177.05382436260624</v>
      </c>
    </row>
    <row r="408" spans="1:19" thickBot="1" x14ac:dyDescent="0.25">
      <c r="A408" s="70"/>
      <c r="B408" s="49"/>
      <c r="C408" s="214"/>
      <c r="D408" s="64" t="s">
        <v>38</v>
      </c>
      <c r="E408" s="6">
        <v>15.3</v>
      </c>
      <c r="F408" s="6">
        <v>18.600000000000001</v>
      </c>
      <c r="G408" s="6">
        <v>19.8</v>
      </c>
      <c r="H408" s="6">
        <v>23</v>
      </c>
      <c r="I408" s="6">
        <v>27.6</v>
      </c>
      <c r="J408" s="6">
        <v>20.7</v>
      </c>
      <c r="K408" s="73"/>
      <c r="L408" s="73"/>
      <c r="M408" s="73"/>
      <c r="N408" s="73"/>
      <c r="O408" s="73"/>
      <c r="P408" s="73"/>
      <c r="Q408" s="6">
        <f t="shared" si="274"/>
        <v>125.00000000000001</v>
      </c>
      <c r="R408" s="80">
        <v>70.600000000000009</v>
      </c>
      <c r="S408" s="7">
        <f t="shared" si="275"/>
        <v>177.05382436260624</v>
      </c>
    </row>
    <row r="409" spans="1:19" ht="13.5" customHeight="1" x14ac:dyDescent="0.2">
      <c r="A409" s="70"/>
      <c r="B409" s="49"/>
      <c r="C409" s="212" t="s">
        <v>108</v>
      </c>
      <c r="D409" s="56" t="s">
        <v>33</v>
      </c>
      <c r="E409" s="1">
        <v>149</v>
      </c>
      <c r="F409" s="1">
        <v>225.9</v>
      </c>
      <c r="G409" s="1">
        <v>206.9</v>
      </c>
      <c r="H409" s="1">
        <v>220.9</v>
      </c>
      <c r="I409" s="1">
        <v>255.1</v>
      </c>
      <c r="J409" s="1">
        <v>239.4</v>
      </c>
      <c r="K409" s="71"/>
      <c r="L409" s="71"/>
      <c r="M409" s="71"/>
      <c r="N409" s="71"/>
      <c r="O409" s="71"/>
      <c r="P409" s="71"/>
      <c r="Q409" s="1">
        <f t="shared" si="274"/>
        <v>1297.2</v>
      </c>
      <c r="R409" s="9">
        <v>946.09999999999991</v>
      </c>
      <c r="S409" s="2">
        <f t="shared" si="275"/>
        <v>137.11024204629533</v>
      </c>
    </row>
    <row r="410" spans="1:19" ht="13" x14ac:dyDescent="0.2">
      <c r="A410" s="70"/>
      <c r="B410" s="49"/>
      <c r="C410" s="213"/>
      <c r="D410" s="61" t="s">
        <v>34</v>
      </c>
      <c r="E410" s="3">
        <v>8.8000000000000007</v>
      </c>
      <c r="F410" s="3">
        <v>23.2</v>
      </c>
      <c r="G410" s="3">
        <v>21.7</v>
      </c>
      <c r="H410" s="3">
        <v>20.399999999999999</v>
      </c>
      <c r="I410" s="3">
        <v>22.2</v>
      </c>
      <c r="J410" s="3">
        <v>26.1</v>
      </c>
      <c r="K410" s="72"/>
      <c r="L410" s="72"/>
      <c r="M410" s="72"/>
      <c r="N410" s="72"/>
      <c r="O410" s="72"/>
      <c r="P410" s="72"/>
      <c r="Q410" s="3">
        <f t="shared" si="274"/>
        <v>122.4</v>
      </c>
      <c r="R410" s="5">
        <v>75.7</v>
      </c>
      <c r="S410" s="4">
        <f t="shared" si="275"/>
        <v>161.69088507265522</v>
      </c>
    </row>
    <row r="411" spans="1:19" ht="13" x14ac:dyDescent="0.2">
      <c r="A411" s="70"/>
      <c r="B411" s="49"/>
      <c r="C411" s="213"/>
      <c r="D411" s="61" t="s">
        <v>35</v>
      </c>
      <c r="E411" s="3">
        <f>+E409-E410</f>
        <v>140.19999999999999</v>
      </c>
      <c r="F411" s="3">
        <f t="shared" ref="F411:P411" si="280">+F409-F410</f>
        <v>202.70000000000002</v>
      </c>
      <c r="G411" s="3">
        <f t="shared" si="280"/>
        <v>185.20000000000002</v>
      </c>
      <c r="H411" s="3">
        <f t="shared" si="280"/>
        <v>200.5</v>
      </c>
      <c r="I411" s="3">
        <f t="shared" si="280"/>
        <v>232.9</v>
      </c>
      <c r="J411" s="3">
        <f t="shared" si="280"/>
        <v>213.3</v>
      </c>
      <c r="K411" s="72">
        <f t="shared" si="280"/>
        <v>0</v>
      </c>
      <c r="L411" s="72">
        <f t="shared" si="280"/>
        <v>0</v>
      </c>
      <c r="M411" s="72">
        <f t="shared" si="280"/>
        <v>0</v>
      </c>
      <c r="N411" s="72">
        <f t="shared" si="280"/>
        <v>0</v>
      </c>
      <c r="O411" s="72">
        <f t="shared" si="280"/>
        <v>0</v>
      </c>
      <c r="P411" s="72">
        <f t="shared" si="280"/>
        <v>0</v>
      </c>
      <c r="Q411" s="3">
        <f t="shared" ref="Q411" si="281">+Q409-Q410</f>
        <v>1174.8</v>
      </c>
      <c r="R411" s="5">
        <v>870.4</v>
      </c>
      <c r="S411" s="4">
        <f t="shared" si="275"/>
        <v>134.97242647058823</v>
      </c>
    </row>
    <row r="412" spans="1:19" ht="13" x14ac:dyDescent="0.2">
      <c r="A412" s="70"/>
      <c r="B412" s="49"/>
      <c r="C412" s="213"/>
      <c r="D412" s="61" t="s">
        <v>36</v>
      </c>
      <c r="E412" s="3">
        <f>+E409-E413</f>
        <v>141.80000000000001</v>
      </c>
      <c r="F412" s="3">
        <f t="shared" ref="F412:P412" si="282">+F409-F413</f>
        <v>217.8</v>
      </c>
      <c r="G412" s="3">
        <f t="shared" si="282"/>
        <v>198.20000000000002</v>
      </c>
      <c r="H412" s="3">
        <f t="shared" si="282"/>
        <v>210.6</v>
      </c>
      <c r="I412" s="3">
        <f t="shared" si="282"/>
        <v>243.7</v>
      </c>
      <c r="J412" s="3">
        <f t="shared" si="282"/>
        <v>229.20000000000002</v>
      </c>
      <c r="K412" s="72">
        <f t="shared" si="282"/>
        <v>0</v>
      </c>
      <c r="L412" s="72">
        <f t="shared" si="282"/>
        <v>0</v>
      </c>
      <c r="M412" s="72">
        <f t="shared" si="282"/>
        <v>0</v>
      </c>
      <c r="N412" s="72">
        <f t="shared" si="282"/>
        <v>0</v>
      </c>
      <c r="O412" s="72">
        <f t="shared" si="282"/>
        <v>0</v>
      </c>
      <c r="P412" s="72">
        <f t="shared" si="282"/>
        <v>0</v>
      </c>
      <c r="Q412" s="3">
        <f t="shared" ref="Q412" si="283">+Q409-Q413</f>
        <v>1241.3</v>
      </c>
      <c r="R412" s="5">
        <v>916.2</v>
      </c>
      <c r="S412" s="4">
        <f t="shared" si="275"/>
        <v>135.48351888234009</v>
      </c>
    </row>
    <row r="413" spans="1:19" ht="13" x14ac:dyDescent="0.2">
      <c r="A413" s="70"/>
      <c r="B413" s="49"/>
      <c r="C413" s="213"/>
      <c r="D413" s="61" t="s">
        <v>37</v>
      </c>
      <c r="E413" s="3">
        <v>7.2</v>
      </c>
      <c r="F413" s="3">
        <v>8.1</v>
      </c>
      <c r="G413" s="3">
        <v>8.6999999999999993</v>
      </c>
      <c r="H413" s="3">
        <v>10.3</v>
      </c>
      <c r="I413" s="3">
        <v>11.4</v>
      </c>
      <c r="J413" s="3">
        <v>10.199999999999999</v>
      </c>
      <c r="K413" s="72"/>
      <c r="L413" s="72"/>
      <c r="M413" s="72"/>
      <c r="N413" s="72"/>
      <c r="O413" s="72"/>
      <c r="P413" s="72"/>
      <c r="Q413" s="3">
        <f t="shared" si="274"/>
        <v>55.899999999999991</v>
      </c>
      <c r="R413" s="5">
        <v>29.900000000000002</v>
      </c>
      <c r="S413" s="4">
        <f t="shared" si="275"/>
        <v>186.95652173913041</v>
      </c>
    </row>
    <row r="414" spans="1:19" thickBot="1" x14ac:dyDescent="0.25">
      <c r="A414" s="70"/>
      <c r="B414" s="49"/>
      <c r="C414" s="214"/>
      <c r="D414" s="64" t="s">
        <v>38</v>
      </c>
      <c r="E414" s="6">
        <v>7.2</v>
      </c>
      <c r="F414" s="6">
        <v>8.1</v>
      </c>
      <c r="G414" s="6">
        <v>8.6999999999999993</v>
      </c>
      <c r="H414" s="6">
        <v>10.3</v>
      </c>
      <c r="I414" s="6">
        <v>11.4</v>
      </c>
      <c r="J414" s="6">
        <v>10.199999999999999</v>
      </c>
      <c r="K414" s="73"/>
      <c r="L414" s="73"/>
      <c r="M414" s="73"/>
      <c r="N414" s="73"/>
      <c r="O414" s="73"/>
      <c r="P414" s="73"/>
      <c r="Q414" s="6">
        <f t="shared" si="274"/>
        <v>55.899999999999991</v>
      </c>
      <c r="R414" s="80">
        <v>29.900000000000002</v>
      </c>
      <c r="S414" s="7">
        <f t="shared" si="275"/>
        <v>186.95652173913041</v>
      </c>
    </row>
    <row r="415" spans="1:19" ht="13.5" customHeight="1" x14ac:dyDescent="0.2">
      <c r="A415" s="70"/>
      <c r="B415" s="49"/>
      <c r="C415" s="212" t="s">
        <v>109</v>
      </c>
      <c r="D415" s="56" t="s">
        <v>33</v>
      </c>
      <c r="E415" s="1">
        <v>6.3</v>
      </c>
      <c r="F415" s="1">
        <v>11.7</v>
      </c>
      <c r="G415" s="1">
        <v>15.4</v>
      </c>
      <c r="H415" s="1">
        <v>27.8</v>
      </c>
      <c r="I415" s="1">
        <v>17.399999999999999</v>
      </c>
      <c r="J415" s="1">
        <v>16.100000000000001</v>
      </c>
      <c r="K415" s="71"/>
      <c r="L415" s="71"/>
      <c r="M415" s="71"/>
      <c r="N415" s="71"/>
      <c r="O415" s="71"/>
      <c r="P415" s="71"/>
      <c r="Q415" s="1">
        <f t="shared" si="274"/>
        <v>94.699999999999989</v>
      </c>
      <c r="R415" s="9">
        <v>66.800000000000011</v>
      </c>
      <c r="S415" s="2">
        <f t="shared" si="275"/>
        <v>141.76646706586823</v>
      </c>
    </row>
    <row r="416" spans="1:19" ht="13" x14ac:dyDescent="0.2">
      <c r="A416" s="70"/>
      <c r="B416" s="49"/>
      <c r="C416" s="213"/>
      <c r="D416" s="61" t="s">
        <v>34</v>
      </c>
      <c r="E416" s="3">
        <v>0.1</v>
      </c>
      <c r="F416" s="3">
        <v>0.4</v>
      </c>
      <c r="G416" s="3">
        <v>0.6</v>
      </c>
      <c r="H416" s="3">
        <v>0.6</v>
      </c>
      <c r="I416" s="3">
        <v>0.6</v>
      </c>
      <c r="J416" s="3">
        <v>0.6</v>
      </c>
      <c r="K416" s="72"/>
      <c r="L416" s="72"/>
      <c r="M416" s="72"/>
      <c r="N416" s="72"/>
      <c r="O416" s="72"/>
      <c r="P416" s="72"/>
      <c r="Q416" s="3">
        <f t="shared" si="274"/>
        <v>2.9000000000000004</v>
      </c>
      <c r="R416" s="5">
        <v>2.4</v>
      </c>
      <c r="S416" s="4">
        <f t="shared" si="275"/>
        <v>120.83333333333334</v>
      </c>
    </row>
    <row r="417" spans="1:19" ht="13" x14ac:dyDescent="0.2">
      <c r="A417" s="70"/>
      <c r="B417" s="49"/>
      <c r="C417" s="213"/>
      <c r="D417" s="61" t="s">
        <v>35</v>
      </c>
      <c r="E417" s="3">
        <f>+E415-E416</f>
        <v>6.2</v>
      </c>
      <c r="F417" s="3">
        <f t="shared" ref="F417:P417" si="284">+F415-F416</f>
        <v>11.299999999999999</v>
      </c>
      <c r="G417" s="3">
        <f t="shared" si="284"/>
        <v>14.8</v>
      </c>
      <c r="H417" s="3">
        <f t="shared" si="284"/>
        <v>27.2</v>
      </c>
      <c r="I417" s="3">
        <f t="shared" si="284"/>
        <v>16.799999999999997</v>
      </c>
      <c r="J417" s="3">
        <f t="shared" si="284"/>
        <v>15.500000000000002</v>
      </c>
      <c r="K417" s="72">
        <f t="shared" si="284"/>
        <v>0</v>
      </c>
      <c r="L417" s="72">
        <f t="shared" si="284"/>
        <v>0</v>
      </c>
      <c r="M417" s="72">
        <f t="shared" si="284"/>
        <v>0</v>
      </c>
      <c r="N417" s="72">
        <f t="shared" si="284"/>
        <v>0</v>
      </c>
      <c r="O417" s="72">
        <f t="shared" si="284"/>
        <v>0</v>
      </c>
      <c r="P417" s="72">
        <f t="shared" si="284"/>
        <v>0</v>
      </c>
      <c r="Q417" s="3">
        <f t="shared" ref="Q417" si="285">+Q415-Q416</f>
        <v>91.799999999999983</v>
      </c>
      <c r="R417" s="5">
        <v>64.400000000000006</v>
      </c>
      <c r="S417" s="4">
        <f t="shared" si="275"/>
        <v>142.54658385093165</v>
      </c>
    </row>
    <row r="418" spans="1:19" ht="13" x14ac:dyDescent="0.2">
      <c r="A418" s="70"/>
      <c r="B418" s="49"/>
      <c r="C418" s="213"/>
      <c r="D418" s="61" t="s">
        <v>36</v>
      </c>
      <c r="E418" s="3">
        <f>+E415-E419</f>
        <v>5.8</v>
      </c>
      <c r="F418" s="3">
        <f t="shared" ref="F418:P418" si="286">+F415-F419</f>
        <v>10.199999999999999</v>
      </c>
      <c r="G418" s="3">
        <f t="shared" si="286"/>
        <v>13.9</v>
      </c>
      <c r="H418" s="3">
        <f t="shared" si="286"/>
        <v>26</v>
      </c>
      <c r="I418" s="3">
        <f t="shared" si="286"/>
        <v>15.299999999999999</v>
      </c>
      <c r="J418" s="3">
        <f t="shared" si="286"/>
        <v>14.200000000000001</v>
      </c>
      <c r="K418" s="72">
        <f t="shared" si="286"/>
        <v>0</v>
      </c>
      <c r="L418" s="72">
        <f t="shared" si="286"/>
        <v>0</v>
      </c>
      <c r="M418" s="72">
        <f t="shared" si="286"/>
        <v>0</v>
      </c>
      <c r="N418" s="72">
        <f t="shared" si="286"/>
        <v>0</v>
      </c>
      <c r="O418" s="72">
        <f t="shared" si="286"/>
        <v>0</v>
      </c>
      <c r="P418" s="72">
        <f t="shared" si="286"/>
        <v>0</v>
      </c>
      <c r="Q418" s="3">
        <f t="shared" ref="Q418" si="287">+Q415-Q419</f>
        <v>85.399999999999991</v>
      </c>
      <c r="R418" s="5">
        <v>63.4</v>
      </c>
      <c r="S418" s="4">
        <f t="shared" si="275"/>
        <v>134.70031545741324</v>
      </c>
    </row>
    <row r="419" spans="1:19" ht="13" x14ac:dyDescent="0.2">
      <c r="A419" s="70"/>
      <c r="B419" s="49"/>
      <c r="C419" s="213"/>
      <c r="D419" s="61" t="s">
        <v>37</v>
      </c>
      <c r="E419" s="3">
        <v>0.5</v>
      </c>
      <c r="F419" s="3">
        <v>1.5</v>
      </c>
      <c r="G419" s="3">
        <v>1.5</v>
      </c>
      <c r="H419" s="3">
        <v>1.8</v>
      </c>
      <c r="I419" s="3">
        <v>2.1</v>
      </c>
      <c r="J419" s="3">
        <v>1.9</v>
      </c>
      <c r="K419" s="72"/>
      <c r="L419" s="72"/>
      <c r="M419" s="72"/>
      <c r="N419" s="72"/>
      <c r="O419" s="72"/>
      <c r="P419" s="72"/>
      <c r="Q419" s="3">
        <f t="shared" si="274"/>
        <v>9.3000000000000007</v>
      </c>
      <c r="R419" s="5">
        <v>3.4000000000000004</v>
      </c>
      <c r="S419" s="4">
        <f t="shared" si="275"/>
        <v>273.52941176470591</v>
      </c>
    </row>
    <row r="420" spans="1:19" thickBot="1" x14ac:dyDescent="0.25">
      <c r="A420" s="70"/>
      <c r="B420" s="49"/>
      <c r="C420" s="214"/>
      <c r="D420" s="64" t="s">
        <v>38</v>
      </c>
      <c r="E420" s="6">
        <v>0.5</v>
      </c>
      <c r="F420" s="6">
        <v>1.5</v>
      </c>
      <c r="G420" s="6">
        <v>1.5</v>
      </c>
      <c r="H420" s="6">
        <v>1.8</v>
      </c>
      <c r="I420" s="6">
        <v>2.1</v>
      </c>
      <c r="J420" s="6">
        <v>1.9</v>
      </c>
      <c r="K420" s="73"/>
      <c r="L420" s="73"/>
      <c r="M420" s="73"/>
      <c r="N420" s="73"/>
      <c r="O420" s="73"/>
      <c r="P420" s="73"/>
      <c r="Q420" s="6">
        <f t="shared" si="274"/>
        <v>9.3000000000000007</v>
      </c>
      <c r="R420" s="80">
        <v>3.4000000000000004</v>
      </c>
      <c r="S420" s="7">
        <f t="shared" si="275"/>
        <v>273.52941176470591</v>
      </c>
    </row>
    <row r="421" spans="1:19" ht="13.5" customHeight="1" x14ac:dyDescent="0.2">
      <c r="A421" s="70"/>
      <c r="B421" s="49"/>
      <c r="C421" s="212" t="s">
        <v>227</v>
      </c>
      <c r="D421" s="56" t="s">
        <v>33</v>
      </c>
      <c r="E421" s="1">
        <v>86.6</v>
      </c>
      <c r="F421" s="1">
        <v>151</v>
      </c>
      <c r="G421" s="1">
        <v>177.9</v>
      </c>
      <c r="H421" s="1">
        <v>247.3</v>
      </c>
      <c r="I421" s="1">
        <v>313.5</v>
      </c>
      <c r="J421" s="1">
        <v>185.9</v>
      </c>
      <c r="K421" s="71"/>
      <c r="L421" s="71"/>
      <c r="M421" s="71"/>
      <c r="N421" s="71"/>
      <c r="O421" s="71"/>
      <c r="P421" s="71"/>
      <c r="Q421" s="1">
        <f t="shared" si="274"/>
        <v>1162.2</v>
      </c>
      <c r="R421" s="1">
        <v>561.6</v>
      </c>
      <c r="S421" s="2">
        <f t="shared" si="275"/>
        <v>206.94444444444446</v>
      </c>
    </row>
    <row r="422" spans="1:19" ht="13.5" customHeight="1" x14ac:dyDescent="0.2">
      <c r="A422" s="70"/>
      <c r="B422" s="49"/>
      <c r="C422" s="213"/>
      <c r="D422" s="61" t="s">
        <v>34</v>
      </c>
      <c r="E422" s="3">
        <v>20.5</v>
      </c>
      <c r="F422" s="3">
        <v>56.3</v>
      </c>
      <c r="G422" s="3">
        <v>56.8</v>
      </c>
      <c r="H422" s="3">
        <v>99.7</v>
      </c>
      <c r="I422" s="3">
        <v>146.5</v>
      </c>
      <c r="J422" s="3">
        <v>87.7</v>
      </c>
      <c r="K422" s="72"/>
      <c r="L422" s="72"/>
      <c r="M422" s="72"/>
      <c r="N422" s="72"/>
      <c r="O422" s="72"/>
      <c r="P422" s="72"/>
      <c r="Q422" s="3">
        <f t="shared" si="274"/>
        <v>467.5</v>
      </c>
      <c r="R422" s="3">
        <v>189.60000000000002</v>
      </c>
      <c r="S422" s="4">
        <f t="shared" si="275"/>
        <v>246.5717299578059</v>
      </c>
    </row>
    <row r="423" spans="1:19" ht="13.5" customHeight="1" x14ac:dyDescent="0.2">
      <c r="A423" s="70"/>
      <c r="B423" s="49"/>
      <c r="C423" s="213"/>
      <c r="D423" s="61" t="s">
        <v>35</v>
      </c>
      <c r="E423" s="3">
        <f>+E421-E422</f>
        <v>66.099999999999994</v>
      </c>
      <c r="F423" s="3">
        <f t="shared" ref="F423:P423" si="288">+F421-F422</f>
        <v>94.7</v>
      </c>
      <c r="G423" s="3">
        <f t="shared" si="288"/>
        <v>121.10000000000001</v>
      </c>
      <c r="H423" s="3">
        <f t="shared" si="288"/>
        <v>147.60000000000002</v>
      </c>
      <c r="I423" s="3">
        <f t="shared" si="288"/>
        <v>167</v>
      </c>
      <c r="J423" s="3">
        <f t="shared" si="288"/>
        <v>98.2</v>
      </c>
      <c r="K423" s="72">
        <f t="shared" si="288"/>
        <v>0</v>
      </c>
      <c r="L423" s="72">
        <f t="shared" si="288"/>
        <v>0</v>
      </c>
      <c r="M423" s="72">
        <f t="shared" si="288"/>
        <v>0</v>
      </c>
      <c r="N423" s="72">
        <f t="shared" si="288"/>
        <v>0</v>
      </c>
      <c r="O423" s="72">
        <f t="shared" si="288"/>
        <v>0</v>
      </c>
      <c r="P423" s="72">
        <f t="shared" si="288"/>
        <v>0</v>
      </c>
      <c r="Q423" s="3">
        <f t="shared" ref="Q423" si="289">+Q421-Q422</f>
        <v>694.7</v>
      </c>
      <c r="R423" s="3">
        <v>372</v>
      </c>
      <c r="S423" s="4">
        <f t="shared" si="275"/>
        <v>186.74731182795702</v>
      </c>
    </row>
    <row r="424" spans="1:19" ht="13.5" customHeight="1" x14ac:dyDescent="0.2">
      <c r="A424" s="70"/>
      <c r="B424" s="49"/>
      <c r="C424" s="213"/>
      <c r="D424" s="61" t="s">
        <v>36</v>
      </c>
      <c r="E424" s="3">
        <f>+E421-E425</f>
        <v>63.8</v>
      </c>
      <c r="F424" s="3">
        <f t="shared" ref="F424:P424" si="290">+F421-F425</f>
        <v>117.8</v>
      </c>
      <c r="G424" s="3">
        <f t="shared" si="290"/>
        <v>142.30000000000001</v>
      </c>
      <c r="H424" s="3">
        <f t="shared" si="290"/>
        <v>206.9</v>
      </c>
      <c r="I424" s="3">
        <f t="shared" si="290"/>
        <v>264.60000000000002</v>
      </c>
      <c r="J424" s="3">
        <f t="shared" si="290"/>
        <v>147.5</v>
      </c>
      <c r="K424" s="72">
        <f t="shared" si="290"/>
        <v>0</v>
      </c>
      <c r="L424" s="72">
        <f t="shared" si="290"/>
        <v>0</v>
      </c>
      <c r="M424" s="72">
        <f t="shared" si="290"/>
        <v>0</v>
      </c>
      <c r="N424" s="72">
        <f t="shared" si="290"/>
        <v>0</v>
      </c>
      <c r="O424" s="72">
        <f t="shared" si="290"/>
        <v>0</v>
      </c>
      <c r="P424" s="72">
        <f t="shared" si="290"/>
        <v>0</v>
      </c>
      <c r="Q424" s="3">
        <f t="shared" ref="Q424" si="291">+Q421-Q425</f>
        <v>942.90000000000009</v>
      </c>
      <c r="R424" s="3">
        <v>460</v>
      </c>
      <c r="S424" s="4">
        <f t="shared" si="275"/>
        <v>204.97826086956525</v>
      </c>
    </row>
    <row r="425" spans="1:19" ht="13.5" customHeight="1" x14ac:dyDescent="0.2">
      <c r="A425" s="70"/>
      <c r="B425" s="49"/>
      <c r="C425" s="213"/>
      <c r="D425" s="61" t="s">
        <v>37</v>
      </c>
      <c r="E425" s="3">
        <v>22.8</v>
      </c>
      <c r="F425" s="3">
        <v>33.200000000000003</v>
      </c>
      <c r="G425" s="3">
        <v>35.6</v>
      </c>
      <c r="H425" s="3">
        <v>40.4</v>
      </c>
      <c r="I425" s="3">
        <v>48.9</v>
      </c>
      <c r="J425" s="3">
        <v>38.4</v>
      </c>
      <c r="K425" s="72"/>
      <c r="L425" s="72"/>
      <c r="M425" s="72"/>
      <c r="N425" s="72"/>
      <c r="O425" s="72"/>
      <c r="P425" s="72"/>
      <c r="Q425" s="3">
        <f t="shared" si="274"/>
        <v>219.3</v>
      </c>
      <c r="R425" s="3">
        <v>101.60000000000001</v>
      </c>
      <c r="S425" s="4">
        <f t="shared" si="275"/>
        <v>215.84645669291339</v>
      </c>
    </row>
    <row r="426" spans="1:19" ht="14.25" customHeight="1" thickBot="1" x14ac:dyDescent="0.25">
      <c r="A426" s="70"/>
      <c r="B426" s="49"/>
      <c r="C426" s="214"/>
      <c r="D426" s="64" t="s">
        <v>38</v>
      </c>
      <c r="E426" s="6">
        <v>23.7</v>
      </c>
      <c r="F426" s="6">
        <v>35.299999999999997</v>
      </c>
      <c r="G426" s="6">
        <v>37.5</v>
      </c>
      <c r="H426" s="6">
        <v>42.2</v>
      </c>
      <c r="I426" s="6">
        <v>52.2</v>
      </c>
      <c r="J426" s="6">
        <v>40.200000000000003</v>
      </c>
      <c r="K426" s="73"/>
      <c r="L426" s="73"/>
      <c r="M426" s="73"/>
      <c r="N426" s="73"/>
      <c r="O426" s="73"/>
      <c r="P426" s="73"/>
      <c r="Q426" s="6">
        <f t="shared" si="274"/>
        <v>231.09999999999997</v>
      </c>
      <c r="R426" s="6">
        <v>108.6</v>
      </c>
      <c r="S426" s="7">
        <f t="shared" si="275"/>
        <v>212.79926335174952</v>
      </c>
    </row>
    <row r="427" spans="1:19" ht="13.5" customHeight="1" x14ac:dyDescent="0.2">
      <c r="A427" s="70"/>
      <c r="B427" s="49"/>
      <c r="C427" s="212" t="s">
        <v>249</v>
      </c>
      <c r="D427" s="56" t="s">
        <v>33</v>
      </c>
      <c r="E427" s="1">
        <v>73.099999999999994</v>
      </c>
      <c r="F427" s="1">
        <v>131.19999999999999</v>
      </c>
      <c r="G427" s="1">
        <v>97.7</v>
      </c>
      <c r="H427" s="1">
        <v>110.3</v>
      </c>
      <c r="I427" s="1">
        <v>119</v>
      </c>
      <c r="J427" s="1">
        <v>96.9</v>
      </c>
      <c r="K427" s="71"/>
      <c r="L427" s="71"/>
      <c r="M427" s="71"/>
      <c r="N427" s="71"/>
      <c r="O427" s="71"/>
      <c r="P427" s="71"/>
      <c r="Q427" s="1">
        <f t="shared" si="274"/>
        <v>628.19999999999993</v>
      </c>
      <c r="R427" s="9">
        <v>495.2</v>
      </c>
      <c r="S427" s="2">
        <f t="shared" si="275"/>
        <v>126.85783521809368</v>
      </c>
    </row>
    <row r="428" spans="1:19" ht="13" x14ac:dyDescent="0.2">
      <c r="A428" s="70"/>
      <c r="B428" s="49"/>
      <c r="C428" s="213"/>
      <c r="D428" s="61" t="s">
        <v>34</v>
      </c>
      <c r="E428" s="3">
        <v>2</v>
      </c>
      <c r="F428" s="3">
        <v>5.5</v>
      </c>
      <c r="G428" s="3">
        <v>6.9</v>
      </c>
      <c r="H428" s="3">
        <v>4.4000000000000004</v>
      </c>
      <c r="I428" s="3">
        <v>4.2</v>
      </c>
      <c r="J428" s="3">
        <v>4.0999999999999996</v>
      </c>
      <c r="K428" s="72"/>
      <c r="L428" s="72"/>
      <c r="M428" s="72"/>
      <c r="N428" s="72"/>
      <c r="O428" s="72"/>
      <c r="P428" s="72"/>
      <c r="Q428" s="3">
        <f t="shared" si="274"/>
        <v>27.1</v>
      </c>
      <c r="R428" s="5">
        <v>18.8</v>
      </c>
      <c r="S428" s="4">
        <f t="shared" si="275"/>
        <v>144.14893617021275</v>
      </c>
    </row>
    <row r="429" spans="1:19" ht="13" x14ac:dyDescent="0.2">
      <c r="A429" s="70"/>
      <c r="B429" s="75"/>
      <c r="C429" s="213"/>
      <c r="D429" s="61" t="s">
        <v>35</v>
      </c>
      <c r="E429" s="3">
        <f>+E427-E428</f>
        <v>71.099999999999994</v>
      </c>
      <c r="F429" s="3">
        <f t="shared" ref="F429:P429" si="292">+F427-F428</f>
        <v>125.69999999999999</v>
      </c>
      <c r="G429" s="3">
        <f t="shared" si="292"/>
        <v>90.8</v>
      </c>
      <c r="H429" s="3">
        <f t="shared" si="292"/>
        <v>105.89999999999999</v>
      </c>
      <c r="I429" s="3">
        <f t="shared" si="292"/>
        <v>114.8</v>
      </c>
      <c r="J429" s="3">
        <f t="shared" si="292"/>
        <v>92.800000000000011</v>
      </c>
      <c r="K429" s="72">
        <f t="shared" si="292"/>
        <v>0</v>
      </c>
      <c r="L429" s="72">
        <f t="shared" si="292"/>
        <v>0</v>
      </c>
      <c r="M429" s="72">
        <f t="shared" si="292"/>
        <v>0</v>
      </c>
      <c r="N429" s="72">
        <f t="shared" si="292"/>
        <v>0</v>
      </c>
      <c r="O429" s="72">
        <f t="shared" si="292"/>
        <v>0</v>
      </c>
      <c r="P429" s="72">
        <f t="shared" si="292"/>
        <v>0</v>
      </c>
      <c r="Q429" s="3">
        <f t="shared" ref="Q429" si="293">+Q427-Q428</f>
        <v>601.09999999999991</v>
      </c>
      <c r="R429" s="5">
        <v>476.4</v>
      </c>
      <c r="S429" s="4">
        <f t="shared" si="275"/>
        <v>126.17548278757344</v>
      </c>
    </row>
    <row r="430" spans="1:19" ht="13" x14ac:dyDescent="0.2">
      <c r="A430" s="70"/>
      <c r="B430" s="75"/>
      <c r="C430" s="213"/>
      <c r="D430" s="61" t="s">
        <v>36</v>
      </c>
      <c r="E430" s="3">
        <f>+E427-E431</f>
        <v>72</v>
      </c>
      <c r="F430" s="3">
        <f t="shared" ref="F430:P430" si="294">+F427-F431</f>
        <v>128.39999999999998</v>
      </c>
      <c r="G430" s="3">
        <f t="shared" si="294"/>
        <v>94.8</v>
      </c>
      <c r="H430" s="3">
        <f t="shared" si="294"/>
        <v>105.89999999999999</v>
      </c>
      <c r="I430" s="3">
        <f t="shared" si="294"/>
        <v>112</v>
      </c>
      <c r="J430" s="3">
        <f t="shared" si="294"/>
        <v>93.2</v>
      </c>
      <c r="K430" s="72">
        <f t="shared" si="294"/>
        <v>0</v>
      </c>
      <c r="L430" s="72">
        <f t="shared" si="294"/>
        <v>0</v>
      </c>
      <c r="M430" s="72">
        <f t="shared" si="294"/>
        <v>0</v>
      </c>
      <c r="N430" s="72">
        <f t="shared" si="294"/>
        <v>0</v>
      </c>
      <c r="O430" s="72">
        <f t="shared" si="294"/>
        <v>0</v>
      </c>
      <c r="P430" s="72">
        <f t="shared" si="294"/>
        <v>0</v>
      </c>
      <c r="Q430" s="3">
        <f t="shared" ref="Q430" si="295">+Q427-Q431</f>
        <v>606.29999999999995</v>
      </c>
      <c r="R430" s="5">
        <v>480.9</v>
      </c>
      <c r="S430" s="4">
        <f t="shared" si="275"/>
        <v>126.0761072988147</v>
      </c>
    </row>
    <row r="431" spans="1:19" ht="13" x14ac:dyDescent="0.2">
      <c r="A431" s="70"/>
      <c r="B431" s="75"/>
      <c r="C431" s="213"/>
      <c r="D431" s="61" t="s">
        <v>37</v>
      </c>
      <c r="E431" s="3">
        <v>1.1000000000000001</v>
      </c>
      <c r="F431" s="3">
        <v>2.8</v>
      </c>
      <c r="G431" s="3">
        <v>2.9</v>
      </c>
      <c r="H431" s="3">
        <v>4.4000000000000004</v>
      </c>
      <c r="I431" s="3">
        <v>7</v>
      </c>
      <c r="J431" s="3">
        <v>3.7</v>
      </c>
      <c r="K431" s="72"/>
      <c r="L431" s="72"/>
      <c r="M431" s="72"/>
      <c r="N431" s="72"/>
      <c r="O431" s="72"/>
      <c r="P431" s="72"/>
      <c r="Q431" s="3">
        <f t="shared" si="274"/>
        <v>21.9</v>
      </c>
      <c r="R431" s="5">
        <v>14.3</v>
      </c>
      <c r="S431" s="4">
        <f t="shared" si="275"/>
        <v>153.14685314685312</v>
      </c>
    </row>
    <row r="432" spans="1:19" thickBot="1" x14ac:dyDescent="0.25">
      <c r="A432" s="70"/>
      <c r="B432" s="75"/>
      <c r="C432" s="214"/>
      <c r="D432" s="64" t="s">
        <v>38</v>
      </c>
      <c r="E432" s="6">
        <v>1.1000000000000001</v>
      </c>
      <c r="F432" s="6">
        <v>2.8</v>
      </c>
      <c r="G432" s="6">
        <v>3</v>
      </c>
      <c r="H432" s="6">
        <v>4.5999999999999996</v>
      </c>
      <c r="I432" s="6">
        <v>7.2</v>
      </c>
      <c r="J432" s="6">
        <v>3.9</v>
      </c>
      <c r="K432" s="73"/>
      <c r="L432" s="73"/>
      <c r="M432" s="73"/>
      <c r="N432" s="73"/>
      <c r="O432" s="73"/>
      <c r="P432" s="73"/>
      <c r="Q432" s="6">
        <f t="shared" si="274"/>
        <v>22.599999999999998</v>
      </c>
      <c r="R432" s="80">
        <v>15.000000000000002</v>
      </c>
      <c r="S432" s="7">
        <f t="shared" si="275"/>
        <v>150.66666666666663</v>
      </c>
    </row>
    <row r="433" spans="1:19" ht="13.5" customHeight="1" x14ac:dyDescent="0.2">
      <c r="A433" s="70"/>
      <c r="B433" s="75"/>
      <c r="C433" s="212" t="s">
        <v>303</v>
      </c>
      <c r="D433" s="56" t="s">
        <v>33</v>
      </c>
      <c r="E433" s="1">
        <v>7.8</v>
      </c>
      <c r="F433" s="1">
        <v>11.8</v>
      </c>
      <c r="G433" s="1">
        <v>8.9</v>
      </c>
      <c r="H433" s="1">
        <v>15.2</v>
      </c>
      <c r="I433" s="1">
        <v>18.3</v>
      </c>
      <c r="J433" s="1">
        <v>13</v>
      </c>
      <c r="K433" s="71"/>
      <c r="L433" s="71"/>
      <c r="M433" s="71"/>
      <c r="N433" s="71"/>
      <c r="O433" s="71"/>
      <c r="P433" s="71"/>
      <c r="Q433" s="1">
        <f t="shared" si="274"/>
        <v>75</v>
      </c>
      <c r="R433" s="9">
        <v>51.800000000000004</v>
      </c>
      <c r="S433" s="2">
        <f t="shared" si="275"/>
        <v>144.78764478764475</v>
      </c>
    </row>
    <row r="434" spans="1:19" ht="13" x14ac:dyDescent="0.2">
      <c r="A434" s="70"/>
      <c r="B434" s="75"/>
      <c r="C434" s="213"/>
      <c r="D434" s="61" t="s">
        <v>34</v>
      </c>
      <c r="E434" s="3">
        <v>0.3</v>
      </c>
      <c r="F434" s="3">
        <v>0.3</v>
      </c>
      <c r="G434" s="3">
        <v>0.3</v>
      </c>
      <c r="H434" s="3">
        <v>0.4</v>
      </c>
      <c r="I434" s="3">
        <v>0.5</v>
      </c>
      <c r="J434" s="3">
        <v>0.3</v>
      </c>
      <c r="K434" s="72"/>
      <c r="L434" s="72"/>
      <c r="M434" s="72"/>
      <c r="N434" s="72"/>
      <c r="O434" s="72"/>
      <c r="P434" s="72"/>
      <c r="Q434" s="3">
        <f t="shared" si="274"/>
        <v>2.0999999999999996</v>
      </c>
      <c r="R434" s="5">
        <v>1.9000000000000001</v>
      </c>
      <c r="S434" s="180">
        <f t="shared" si="275"/>
        <v>110.52631578947366</v>
      </c>
    </row>
    <row r="435" spans="1:19" ht="13" x14ac:dyDescent="0.2">
      <c r="A435" s="70"/>
      <c r="B435" s="75"/>
      <c r="C435" s="213"/>
      <c r="D435" s="61" t="s">
        <v>35</v>
      </c>
      <c r="E435" s="3">
        <f>+E433-E434</f>
        <v>7.5</v>
      </c>
      <c r="F435" s="3">
        <f t="shared" ref="F435:P435" si="296">+F433-F434</f>
        <v>11.5</v>
      </c>
      <c r="G435" s="3">
        <f t="shared" si="296"/>
        <v>8.6</v>
      </c>
      <c r="H435" s="3">
        <f t="shared" si="296"/>
        <v>14.799999999999999</v>
      </c>
      <c r="I435" s="3">
        <f t="shared" si="296"/>
        <v>17.8</v>
      </c>
      <c r="J435" s="3">
        <f t="shared" si="296"/>
        <v>12.7</v>
      </c>
      <c r="K435" s="72">
        <f t="shared" si="296"/>
        <v>0</v>
      </c>
      <c r="L435" s="72">
        <f t="shared" si="296"/>
        <v>0</v>
      </c>
      <c r="M435" s="72">
        <f t="shared" si="296"/>
        <v>0</v>
      </c>
      <c r="N435" s="72">
        <f t="shared" si="296"/>
        <v>0</v>
      </c>
      <c r="O435" s="72">
        <f t="shared" si="296"/>
        <v>0</v>
      </c>
      <c r="P435" s="72">
        <f t="shared" si="296"/>
        <v>0</v>
      </c>
      <c r="Q435" s="3">
        <f t="shared" ref="Q435" si="297">+Q433-Q434</f>
        <v>72.900000000000006</v>
      </c>
      <c r="R435" s="5">
        <v>49.9</v>
      </c>
      <c r="S435" s="4">
        <f t="shared" si="275"/>
        <v>146.09218436873749</v>
      </c>
    </row>
    <row r="436" spans="1:19" ht="13" x14ac:dyDescent="0.2">
      <c r="A436" s="70"/>
      <c r="B436" s="49"/>
      <c r="C436" s="213"/>
      <c r="D436" s="61" t="s">
        <v>36</v>
      </c>
      <c r="E436" s="3">
        <f>+E433-E437</f>
        <v>7.3</v>
      </c>
      <c r="F436" s="3">
        <f t="shared" ref="F436:P436" si="298">+F433-F437</f>
        <v>10</v>
      </c>
      <c r="G436" s="3">
        <f t="shared" si="298"/>
        <v>7.2</v>
      </c>
      <c r="H436" s="3">
        <f t="shared" si="298"/>
        <v>11.2</v>
      </c>
      <c r="I436" s="3">
        <f t="shared" si="298"/>
        <v>13.3</v>
      </c>
      <c r="J436" s="3">
        <f t="shared" si="298"/>
        <v>10.6</v>
      </c>
      <c r="K436" s="72">
        <f t="shared" si="298"/>
        <v>0</v>
      </c>
      <c r="L436" s="72">
        <f t="shared" si="298"/>
        <v>0</v>
      </c>
      <c r="M436" s="72">
        <f t="shared" si="298"/>
        <v>0</v>
      </c>
      <c r="N436" s="72">
        <f t="shared" si="298"/>
        <v>0</v>
      </c>
      <c r="O436" s="72">
        <f t="shared" si="298"/>
        <v>0</v>
      </c>
      <c r="P436" s="72">
        <f t="shared" si="298"/>
        <v>0</v>
      </c>
      <c r="Q436" s="3">
        <f t="shared" ref="Q436" si="299">+Q433-Q437</f>
        <v>59.6</v>
      </c>
      <c r="R436" s="5">
        <v>41.4</v>
      </c>
      <c r="S436" s="4">
        <f t="shared" si="275"/>
        <v>143.96135265700485</v>
      </c>
    </row>
    <row r="437" spans="1:19" ht="13" x14ac:dyDescent="0.2">
      <c r="A437" s="70"/>
      <c r="B437" s="49"/>
      <c r="C437" s="213"/>
      <c r="D437" s="61" t="s">
        <v>37</v>
      </c>
      <c r="E437" s="3">
        <v>0.5</v>
      </c>
      <c r="F437" s="3">
        <v>1.8</v>
      </c>
      <c r="G437" s="3">
        <v>1.7</v>
      </c>
      <c r="H437" s="3">
        <v>4</v>
      </c>
      <c r="I437" s="3">
        <v>5</v>
      </c>
      <c r="J437" s="3">
        <v>2.4</v>
      </c>
      <c r="K437" s="72"/>
      <c r="L437" s="72"/>
      <c r="M437" s="72"/>
      <c r="N437" s="72"/>
      <c r="O437" s="72"/>
      <c r="P437" s="72"/>
      <c r="Q437" s="3">
        <f t="shared" si="274"/>
        <v>15.4</v>
      </c>
      <c r="R437" s="5">
        <v>10.399999999999999</v>
      </c>
      <c r="S437" s="4">
        <f t="shared" si="275"/>
        <v>148.07692307692309</v>
      </c>
    </row>
    <row r="438" spans="1:19" thickBot="1" x14ac:dyDescent="0.25">
      <c r="A438" s="70"/>
      <c r="B438" s="49"/>
      <c r="C438" s="214"/>
      <c r="D438" s="64" t="s">
        <v>38</v>
      </c>
      <c r="E438" s="6">
        <v>0.5</v>
      </c>
      <c r="F438" s="6">
        <v>1.8</v>
      </c>
      <c r="G438" s="6">
        <v>1.7</v>
      </c>
      <c r="H438" s="6">
        <v>4</v>
      </c>
      <c r="I438" s="6">
        <v>5</v>
      </c>
      <c r="J438" s="6">
        <v>2.4</v>
      </c>
      <c r="K438" s="73"/>
      <c r="L438" s="73"/>
      <c r="M438" s="73"/>
      <c r="N438" s="73"/>
      <c r="O438" s="73"/>
      <c r="P438" s="73"/>
      <c r="Q438" s="6">
        <f t="shared" si="274"/>
        <v>15.4</v>
      </c>
      <c r="R438" s="80">
        <v>10.399999999999999</v>
      </c>
      <c r="S438" s="7">
        <f t="shared" si="275"/>
        <v>148.07692307692309</v>
      </c>
    </row>
    <row r="439" spans="1:19" ht="13" x14ac:dyDescent="0.2">
      <c r="A439" s="70"/>
      <c r="B439" s="215" t="s">
        <v>250</v>
      </c>
      <c r="C439" s="216"/>
      <c r="D439" s="56" t="s">
        <v>33</v>
      </c>
      <c r="E439" s="1">
        <f t="shared" ref="E439:Q444" si="300">+E445+E451+E460+E466+E472+E478+E484</f>
        <v>140.9</v>
      </c>
      <c r="F439" s="1">
        <f t="shared" si="300"/>
        <v>225.49999999999997</v>
      </c>
      <c r="G439" s="1">
        <f t="shared" si="300"/>
        <v>121.10000000000001</v>
      </c>
      <c r="H439" s="1">
        <f t="shared" si="300"/>
        <v>162.70000000000002</v>
      </c>
      <c r="I439" s="1">
        <f t="shared" si="300"/>
        <v>233.89999999999998</v>
      </c>
      <c r="J439" s="1">
        <f t="shared" si="300"/>
        <v>158.70000000000002</v>
      </c>
      <c r="K439" s="71">
        <f t="shared" si="300"/>
        <v>0</v>
      </c>
      <c r="L439" s="71">
        <f t="shared" si="300"/>
        <v>0</v>
      </c>
      <c r="M439" s="71">
        <f t="shared" si="300"/>
        <v>0</v>
      </c>
      <c r="N439" s="71">
        <f t="shared" si="300"/>
        <v>0</v>
      </c>
      <c r="O439" s="71">
        <f t="shared" si="300"/>
        <v>0</v>
      </c>
      <c r="P439" s="71">
        <f t="shared" si="300"/>
        <v>0</v>
      </c>
      <c r="Q439" s="1">
        <f t="shared" si="300"/>
        <v>1042.8</v>
      </c>
      <c r="R439" s="1">
        <f t="shared" ref="R439" si="301">+R445+R451+R460+R466+R472+R478+R484</f>
        <v>791.5</v>
      </c>
      <c r="S439" s="2">
        <f t="shared" si="275"/>
        <v>131.74984207201516</v>
      </c>
    </row>
    <row r="440" spans="1:19" ht="13" x14ac:dyDescent="0.2">
      <c r="A440" s="70"/>
      <c r="B440" s="217"/>
      <c r="C440" s="218"/>
      <c r="D440" s="61" t="s">
        <v>34</v>
      </c>
      <c r="E440" s="3">
        <f t="shared" si="300"/>
        <v>23.099999999999998</v>
      </c>
      <c r="F440" s="3">
        <f t="shared" si="300"/>
        <v>41.399999999999991</v>
      </c>
      <c r="G440" s="3">
        <f t="shared" si="300"/>
        <v>21.200000000000003</v>
      </c>
      <c r="H440" s="3">
        <f t="shared" si="300"/>
        <v>29.7</v>
      </c>
      <c r="I440" s="3">
        <f t="shared" si="300"/>
        <v>46.2</v>
      </c>
      <c r="J440" s="3">
        <f t="shared" si="300"/>
        <v>33</v>
      </c>
      <c r="K440" s="72">
        <f t="shared" si="300"/>
        <v>0</v>
      </c>
      <c r="L440" s="72">
        <f t="shared" si="300"/>
        <v>0</v>
      </c>
      <c r="M440" s="72">
        <f t="shared" si="300"/>
        <v>0</v>
      </c>
      <c r="N440" s="72">
        <f t="shared" si="300"/>
        <v>0</v>
      </c>
      <c r="O440" s="72">
        <f t="shared" si="300"/>
        <v>0</v>
      </c>
      <c r="P440" s="72">
        <f t="shared" si="300"/>
        <v>0</v>
      </c>
      <c r="Q440" s="3">
        <f t="shared" si="300"/>
        <v>194.6</v>
      </c>
      <c r="R440" s="3">
        <f t="shared" ref="R440" si="302">+R446+R452+R461+R467+R473+R479+R485</f>
        <v>147.5</v>
      </c>
      <c r="S440" s="4">
        <f t="shared" si="275"/>
        <v>131.93220338983051</v>
      </c>
    </row>
    <row r="441" spans="1:19" ht="13" x14ac:dyDescent="0.2">
      <c r="A441" s="70"/>
      <c r="B441" s="217"/>
      <c r="C441" s="218"/>
      <c r="D441" s="61" t="s">
        <v>35</v>
      </c>
      <c r="E441" s="3">
        <f t="shared" si="300"/>
        <v>117.8</v>
      </c>
      <c r="F441" s="3">
        <f t="shared" si="300"/>
        <v>184.10000000000002</v>
      </c>
      <c r="G441" s="3">
        <f t="shared" si="300"/>
        <v>99.899999999999991</v>
      </c>
      <c r="H441" s="3">
        <f t="shared" si="300"/>
        <v>133</v>
      </c>
      <c r="I441" s="3">
        <f t="shared" si="300"/>
        <v>187.70000000000002</v>
      </c>
      <c r="J441" s="3">
        <f t="shared" si="300"/>
        <v>125.7</v>
      </c>
      <c r="K441" s="72">
        <f t="shared" si="300"/>
        <v>0</v>
      </c>
      <c r="L441" s="72">
        <f t="shared" si="300"/>
        <v>0</v>
      </c>
      <c r="M441" s="72">
        <f t="shared" si="300"/>
        <v>0</v>
      </c>
      <c r="N441" s="72">
        <f t="shared" si="300"/>
        <v>0</v>
      </c>
      <c r="O441" s="72">
        <f t="shared" si="300"/>
        <v>0</v>
      </c>
      <c r="P441" s="72">
        <f t="shared" si="300"/>
        <v>0</v>
      </c>
      <c r="Q441" s="3">
        <f t="shared" si="300"/>
        <v>848.2</v>
      </c>
      <c r="R441" s="3">
        <f t="shared" ref="R441" si="303">+R447+R453+R462+R468+R474+R480+R486</f>
        <v>644</v>
      </c>
      <c r="S441" s="4">
        <f t="shared" si="275"/>
        <v>131.70807453416148</v>
      </c>
    </row>
    <row r="442" spans="1:19" ht="13" x14ac:dyDescent="0.2">
      <c r="A442" s="70"/>
      <c r="B442" s="217"/>
      <c r="C442" s="218"/>
      <c r="D442" s="61" t="s">
        <v>36</v>
      </c>
      <c r="E442" s="3">
        <f t="shared" si="300"/>
        <v>129.80000000000001</v>
      </c>
      <c r="F442" s="3">
        <f t="shared" si="300"/>
        <v>212.10000000000002</v>
      </c>
      <c r="G442" s="3">
        <f t="shared" si="300"/>
        <v>109.2</v>
      </c>
      <c r="H442" s="3">
        <f t="shared" si="300"/>
        <v>144.70000000000002</v>
      </c>
      <c r="I442" s="3">
        <f t="shared" si="300"/>
        <v>211.1</v>
      </c>
      <c r="J442" s="3">
        <f t="shared" si="300"/>
        <v>142.10000000000002</v>
      </c>
      <c r="K442" s="72">
        <f t="shared" si="300"/>
        <v>0</v>
      </c>
      <c r="L442" s="72">
        <f t="shared" si="300"/>
        <v>0</v>
      </c>
      <c r="M442" s="72">
        <f t="shared" si="300"/>
        <v>0</v>
      </c>
      <c r="N442" s="72">
        <f t="shared" si="300"/>
        <v>0</v>
      </c>
      <c r="O442" s="72">
        <f t="shared" si="300"/>
        <v>0</v>
      </c>
      <c r="P442" s="72">
        <f t="shared" si="300"/>
        <v>0</v>
      </c>
      <c r="Q442" s="3">
        <f t="shared" si="300"/>
        <v>949</v>
      </c>
      <c r="R442" s="3">
        <f t="shared" ref="R442" si="304">+R448+R454+R463+R469+R475+R481+R487</f>
        <v>718</v>
      </c>
      <c r="S442" s="4">
        <f t="shared" si="275"/>
        <v>132.17270194986074</v>
      </c>
    </row>
    <row r="443" spans="1:19" ht="13" x14ac:dyDescent="0.2">
      <c r="A443" s="70"/>
      <c r="B443" s="217"/>
      <c r="C443" s="218"/>
      <c r="D443" s="61" t="s">
        <v>37</v>
      </c>
      <c r="E443" s="3">
        <f t="shared" si="300"/>
        <v>11.100000000000001</v>
      </c>
      <c r="F443" s="3">
        <f t="shared" si="300"/>
        <v>13.400000000000002</v>
      </c>
      <c r="G443" s="3">
        <f t="shared" si="300"/>
        <v>11.9</v>
      </c>
      <c r="H443" s="3">
        <f t="shared" si="300"/>
        <v>18</v>
      </c>
      <c r="I443" s="3">
        <f t="shared" si="300"/>
        <v>22.8</v>
      </c>
      <c r="J443" s="3">
        <f t="shared" si="300"/>
        <v>16.600000000000001</v>
      </c>
      <c r="K443" s="72">
        <f t="shared" si="300"/>
        <v>0</v>
      </c>
      <c r="L443" s="72">
        <f t="shared" si="300"/>
        <v>0</v>
      </c>
      <c r="M443" s="72">
        <f t="shared" si="300"/>
        <v>0</v>
      </c>
      <c r="N443" s="72">
        <f t="shared" si="300"/>
        <v>0</v>
      </c>
      <c r="O443" s="72">
        <f t="shared" si="300"/>
        <v>0</v>
      </c>
      <c r="P443" s="72">
        <f t="shared" si="300"/>
        <v>0</v>
      </c>
      <c r="Q443" s="3">
        <f t="shared" si="300"/>
        <v>93.8</v>
      </c>
      <c r="R443" s="3">
        <f t="shared" ref="R443" si="305">+R449+R455+R464+R470+R476+R482+R488</f>
        <v>73.5</v>
      </c>
      <c r="S443" s="4">
        <f t="shared" si="275"/>
        <v>127.61904761904761</v>
      </c>
    </row>
    <row r="444" spans="1:19" thickBot="1" x14ac:dyDescent="0.25">
      <c r="A444" s="70"/>
      <c r="B444" s="217"/>
      <c r="C444" s="219"/>
      <c r="D444" s="64" t="s">
        <v>38</v>
      </c>
      <c r="E444" s="6">
        <f t="shared" si="300"/>
        <v>13</v>
      </c>
      <c r="F444" s="6">
        <f t="shared" si="300"/>
        <v>17</v>
      </c>
      <c r="G444" s="6">
        <f t="shared" si="300"/>
        <v>14</v>
      </c>
      <c r="H444" s="6">
        <f t="shared" si="300"/>
        <v>21.5</v>
      </c>
      <c r="I444" s="6">
        <f t="shared" si="300"/>
        <v>27.699999999999996</v>
      </c>
      <c r="J444" s="6">
        <f t="shared" si="300"/>
        <v>20.300000000000004</v>
      </c>
      <c r="K444" s="73">
        <f t="shared" si="300"/>
        <v>0</v>
      </c>
      <c r="L444" s="73">
        <f t="shared" si="300"/>
        <v>0</v>
      </c>
      <c r="M444" s="73">
        <f t="shared" si="300"/>
        <v>0</v>
      </c>
      <c r="N444" s="73">
        <f t="shared" si="300"/>
        <v>0</v>
      </c>
      <c r="O444" s="73">
        <f t="shared" si="300"/>
        <v>0</v>
      </c>
      <c r="P444" s="73">
        <f t="shared" si="300"/>
        <v>0</v>
      </c>
      <c r="Q444" s="6">
        <f t="shared" si="300"/>
        <v>113.5</v>
      </c>
      <c r="R444" s="6">
        <f t="shared" ref="R444" si="306">+R450+R456+R465+R471+R477+R483+R489</f>
        <v>92.4</v>
      </c>
      <c r="S444" s="7">
        <f t="shared" si="275"/>
        <v>122.83549783549783</v>
      </c>
    </row>
    <row r="445" spans="1:19" ht="13.5" customHeight="1" x14ac:dyDescent="0.2">
      <c r="A445" s="70"/>
      <c r="B445" s="70"/>
      <c r="C445" s="212" t="s">
        <v>215</v>
      </c>
      <c r="D445" s="56" t="s">
        <v>33</v>
      </c>
      <c r="E445" s="1">
        <v>21.5</v>
      </c>
      <c r="F445" s="1">
        <v>39</v>
      </c>
      <c r="G445" s="1">
        <v>33</v>
      </c>
      <c r="H445" s="1">
        <v>45.3</v>
      </c>
      <c r="I445" s="1">
        <v>44.2</v>
      </c>
      <c r="J445" s="1">
        <v>38.5</v>
      </c>
      <c r="K445" s="71"/>
      <c r="L445" s="71"/>
      <c r="M445" s="71"/>
      <c r="N445" s="71"/>
      <c r="O445" s="71"/>
      <c r="P445" s="71"/>
      <c r="Q445" s="1">
        <f t="shared" ref="Q445:Q456" si="307">SUM(E445:P445)</f>
        <v>221.5</v>
      </c>
      <c r="R445" s="1">
        <v>179</v>
      </c>
      <c r="S445" s="2">
        <f t="shared" si="275"/>
        <v>123.74301675977655</v>
      </c>
    </row>
    <row r="446" spans="1:19" ht="13" x14ac:dyDescent="0.2">
      <c r="A446" s="70"/>
      <c r="B446" s="49"/>
      <c r="C446" s="213"/>
      <c r="D446" s="61" t="s">
        <v>34</v>
      </c>
      <c r="E446" s="3">
        <v>3.6</v>
      </c>
      <c r="F446" s="3">
        <v>6</v>
      </c>
      <c r="G446" s="3">
        <v>5.2</v>
      </c>
      <c r="H446" s="3">
        <v>6.6</v>
      </c>
      <c r="I446" s="3">
        <v>6.7</v>
      </c>
      <c r="J446" s="3">
        <v>6</v>
      </c>
      <c r="K446" s="72"/>
      <c r="L446" s="72"/>
      <c r="M446" s="72"/>
      <c r="N446" s="72"/>
      <c r="O446" s="72"/>
      <c r="P446" s="72"/>
      <c r="Q446" s="3">
        <f t="shared" si="307"/>
        <v>34.099999999999994</v>
      </c>
      <c r="R446" s="3">
        <v>28.5</v>
      </c>
      <c r="S446" s="4">
        <f t="shared" si="275"/>
        <v>119.64912280701752</v>
      </c>
    </row>
    <row r="447" spans="1:19" ht="13" x14ac:dyDescent="0.2">
      <c r="A447" s="70"/>
      <c r="B447" s="49"/>
      <c r="C447" s="213"/>
      <c r="D447" s="61" t="s">
        <v>35</v>
      </c>
      <c r="E447" s="3">
        <f>+E445-E446</f>
        <v>17.899999999999999</v>
      </c>
      <c r="F447" s="3">
        <f t="shared" ref="F447:P447" si="308">+F445-F446</f>
        <v>33</v>
      </c>
      <c r="G447" s="3">
        <f t="shared" si="308"/>
        <v>27.8</v>
      </c>
      <c r="H447" s="3">
        <f t="shared" si="308"/>
        <v>38.699999999999996</v>
      </c>
      <c r="I447" s="3">
        <f t="shared" si="308"/>
        <v>37.5</v>
      </c>
      <c r="J447" s="3">
        <f t="shared" si="308"/>
        <v>32.5</v>
      </c>
      <c r="K447" s="72">
        <f t="shared" si="308"/>
        <v>0</v>
      </c>
      <c r="L447" s="72">
        <f t="shared" si="308"/>
        <v>0</v>
      </c>
      <c r="M447" s="72">
        <f t="shared" si="308"/>
        <v>0</v>
      </c>
      <c r="N447" s="72">
        <f t="shared" si="308"/>
        <v>0</v>
      </c>
      <c r="O447" s="72">
        <f t="shared" si="308"/>
        <v>0</v>
      </c>
      <c r="P447" s="72">
        <f t="shared" si="308"/>
        <v>0</v>
      </c>
      <c r="Q447" s="3">
        <f t="shared" ref="Q447" si="309">+Q445-Q446</f>
        <v>187.4</v>
      </c>
      <c r="R447" s="3">
        <v>150.5</v>
      </c>
      <c r="S447" s="4">
        <f t="shared" si="275"/>
        <v>124.51827242524918</v>
      </c>
    </row>
    <row r="448" spans="1:19" ht="13" x14ac:dyDescent="0.2">
      <c r="A448" s="70"/>
      <c r="B448" s="49"/>
      <c r="C448" s="213"/>
      <c r="D448" s="61" t="s">
        <v>36</v>
      </c>
      <c r="E448" s="3">
        <f>+E445-E449</f>
        <v>20.6</v>
      </c>
      <c r="F448" s="3">
        <f t="shared" ref="F448:P448" si="310">+F445-F449</f>
        <v>38.200000000000003</v>
      </c>
      <c r="G448" s="3">
        <f t="shared" si="310"/>
        <v>31.3</v>
      </c>
      <c r="H448" s="3">
        <f t="shared" si="310"/>
        <v>42.099999999999994</v>
      </c>
      <c r="I448" s="3">
        <f t="shared" si="310"/>
        <v>41.5</v>
      </c>
      <c r="J448" s="3">
        <f t="shared" si="310"/>
        <v>37</v>
      </c>
      <c r="K448" s="72">
        <f t="shared" si="310"/>
        <v>0</v>
      </c>
      <c r="L448" s="72">
        <f t="shared" si="310"/>
        <v>0</v>
      </c>
      <c r="M448" s="72">
        <f t="shared" si="310"/>
        <v>0</v>
      </c>
      <c r="N448" s="72">
        <f t="shared" si="310"/>
        <v>0</v>
      </c>
      <c r="O448" s="72">
        <f t="shared" si="310"/>
        <v>0</v>
      </c>
      <c r="P448" s="72">
        <f t="shared" si="310"/>
        <v>0</v>
      </c>
      <c r="Q448" s="3">
        <f t="shared" ref="Q448" si="311">+Q445-Q449</f>
        <v>210.7</v>
      </c>
      <c r="R448" s="3">
        <v>172.9</v>
      </c>
      <c r="S448" s="4">
        <f t="shared" si="275"/>
        <v>121.86234817813764</v>
      </c>
    </row>
    <row r="449" spans="1:19" ht="13" x14ac:dyDescent="0.2">
      <c r="A449" s="70"/>
      <c r="B449" s="49"/>
      <c r="C449" s="213"/>
      <c r="D449" s="61" t="s">
        <v>37</v>
      </c>
      <c r="E449" s="3">
        <v>0.9</v>
      </c>
      <c r="F449" s="3">
        <v>0.8</v>
      </c>
      <c r="G449" s="3">
        <v>1.7</v>
      </c>
      <c r="H449" s="3">
        <v>3.2</v>
      </c>
      <c r="I449" s="3">
        <v>2.7</v>
      </c>
      <c r="J449" s="3">
        <v>1.5</v>
      </c>
      <c r="K449" s="72"/>
      <c r="L449" s="72"/>
      <c r="M449" s="72"/>
      <c r="N449" s="72"/>
      <c r="O449" s="72"/>
      <c r="P449" s="72"/>
      <c r="Q449" s="3">
        <f t="shared" si="307"/>
        <v>10.8</v>
      </c>
      <c r="R449" s="3">
        <v>6.1000000000000005</v>
      </c>
      <c r="S449" s="4">
        <f t="shared" si="275"/>
        <v>177.04918032786884</v>
      </c>
    </row>
    <row r="450" spans="1:19" thickBot="1" x14ac:dyDescent="0.25">
      <c r="A450" s="70"/>
      <c r="B450" s="49"/>
      <c r="C450" s="214"/>
      <c r="D450" s="64" t="s">
        <v>38</v>
      </c>
      <c r="E450" s="6">
        <v>1.5</v>
      </c>
      <c r="F450" s="6">
        <v>1.4</v>
      </c>
      <c r="G450" s="6">
        <v>2.2000000000000002</v>
      </c>
      <c r="H450" s="6">
        <v>4</v>
      </c>
      <c r="I450" s="6">
        <v>3.7</v>
      </c>
      <c r="J450" s="6">
        <v>2.6</v>
      </c>
      <c r="K450" s="73"/>
      <c r="L450" s="73"/>
      <c r="M450" s="73"/>
      <c r="N450" s="73"/>
      <c r="O450" s="73"/>
      <c r="P450" s="73"/>
      <c r="Q450" s="6">
        <f t="shared" si="307"/>
        <v>15.4</v>
      </c>
      <c r="R450" s="6">
        <v>9.9</v>
      </c>
      <c r="S450" s="7">
        <f t="shared" si="275"/>
        <v>155.55555555555557</v>
      </c>
    </row>
    <row r="451" spans="1:19" ht="13.5" customHeight="1" x14ac:dyDescent="0.2">
      <c r="A451" s="70"/>
      <c r="B451" s="49"/>
      <c r="C451" s="212" t="s">
        <v>228</v>
      </c>
      <c r="D451" s="56" t="s">
        <v>33</v>
      </c>
      <c r="E451" s="1">
        <v>15.5</v>
      </c>
      <c r="F451" s="1">
        <v>23.2</v>
      </c>
      <c r="G451" s="1">
        <v>20.6</v>
      </c>
      <c r="H451" s="1">
        <v>21.5</v>
      </c>
      <c r="I451" s="1">
        <v>28.5</v>
      </c>
      <c r="J451" s="1">
        <v>24.1</v>
      </c>
      <c r="K451" s="71"/>
      <c r="L451" s="71"/>
      <c r="M451" s="71"/>
      <c r="N451" s="71"/>
      <c r="O451" s="71"/>
      <c r="P451" s="71"/>
      <c r="Q451" s="1">
        <f t="shared" si="307"/>
        <v>133.4</v>
      </c>
      <c r="R451" s="1">
        <v>91</v>
      </c>
      <c r="S451" s="2">
        <f t="shared" si="275"/>
        <v>146.5934065934066</v>
      </c>
    </row>
    <row r="452" spans="1:19" ht="13" x14ac:dyDescent="0.2">
      <c r="A452" s="70"/>
      <c r="B452" s="49"/>
      <c r="C452" s="213"/>
      <c r="D452" s="61" t="s">
        <v>34</v>
      </c>
      <c r="E452" s="3">
        <v>1.4</v>
      </c>
      <c r="F452" s="3">
        <v>2.1</v>
      </c>
      <c r="G452" s="3">
        <v>1.9</v>
      </c>
      <c r="H452" s="3">
        <v>1.9</v>
      </c>
      <c r="I452" s="3">
        <v>2.6</v>
      </c>
      <c r="J452" s="3">
        <v>2.2000000000000002</v>
      </c>
      <c r="K452" s="72"/>
      <c r="L452" s="72"/>
      <c r="M452" s="72"/>
      <c r="N452" s="72"/>
      <c r="O452" s="72"/>
      <c r="P452" s="72"/>
      <c r="Q452" s="3">
        <f t="shared" si="307"/>
        <v>12.100000000000001</v>
      </c>
      <c r="R452" s="3">
        <v>10.8</v>
      </c>
      <c r="S452" s="4">
        <f t="shared" si="275"/>
        <v>112.03703703703705</v>
      </c>
    </row>
    <row r="453" spans="1:19" ht="13" x14ac:dyDescent="0.2">
      <c r="A453" s="70"/>
      <c r="B453" s="49"/>
      <c r="C453" s="213"/>
      <c r="D453" s="61" t="s">
        <v>35</v>
      </c>
      <c r="E453" s="3">
        <f>+E451-E452</f>
        <v>14.1</v>
      </c>
      <c r="F453" s="3">
        <f t="shared" ref="F453:P453" si="312">+F451-F452</f>
        <v>21.099999999999998</v>
      </c>
      <c r="G453" s="3">
        <f t="shared" si="312"/>
        <v>18.700000000000003</v>
      </c>
      <c r="H453" s="3">
        <f t="shared" si="312"/>
        <v>19.600000000000001</v>
      </c>
      <c r="I453" s="3">
        <f t="shared" si="312"/>
        <v>25.9</v>
      </c>
      <c r="J453" s="3">
        <f t="shared" si="312"/>
        <v>21.900000000000002</v>
      </c>
      <c r="K453" s="72">
        <f t="shared" si="312"/>
        <v>0</v>
      </c>
      <c r="L453" s="72">
        <f t="shared" si="312"/>
        <v>0</v>
      </c>
      <c r="M453" s="72">
        <f t="shared" si="312"/>
        <v>0</v>
      </c>
      <c r="N453" s="72">
        <f t="shared" si="312"/>
        <v>0</v>
      </c>
      <c r="O453" s="72">
        <f t="shared" si="312"/>
        <v>0</v>
      </c>
      <c r="P453" s="72">
        <f t="shared" si="312"/>
        <v>0</v>
      </c>
      <c r="Q453" s="3">
        <f t="shared" ref="Q453" si="313">+Q451-Q452</f>
        <v>121.30000000000001</v>
      </c>
      <c r="R453" s="3">
        <v>80.199999999999989</v>
      </c>
      <c r="S453" s="4">
        <f t="shared" si="275"/>
        <v>151.24688279301751</v>
      </c>
    </row>
    <row r="454" spans="1:19" ht="13" x14ac:dyDescent="0.2">
      <c r="A454" s="70"/>
      <c r="B454" s="49"/>
      <c r="C454" s="213"/>
      <c r="D454" s="61" t="s">
        <v>36</v>
      </c>
      <c r="E454" s="3">
        <f>+E451-E455</f>
        <v>14.9</v>
      </c>
      <c r="F454" s="3">
        <f t="shared" ref="F454:P454" si="314">+F451-F455</f>
        <v>22.599999999999998</v>
      </c>
      <c r="G454" s="3">
        <f t="shared" si="314"/>
        <v>19.700000000000003</v>
      </c>
      <c r="H454" s="3">
        <f t="shared" si="314"/>
        <v>20.3</v>
      </c>
      <c r="I454" s="3">
        <f t="shared" si="314"/>
        <v>27.4</v>
      </c>
      <c r="J454" s="3">
        <f t="shared" si="314"/>
        <v>23.700000000000003</v>
      </c>
      <c r="K454" s="72">
        <f t="shared" si="314"/>
        <v>0</v>
      </c>
      <c r="L454" s="72">
        <f t="shared" si="314"/>
        <v>0</v>
      </c>
      <c r="M454" s="72">
        <f t="shared" si="314"/>
        <v>0</v>
      </c>
      <c r="N454" s="72">
        <f t="shared" si="314"/>
        <v>0</v>
      </c>
      <c r="O454" s="72">
        <f t="shared" si="314"/>
        <v>0</v>
      </c>
      <c r="P454" s="72">
        <f t="shared" si="314"/>
        <v>0</v>
      </c>
      <c r="Q454" s="3">
        <f t="shared" ref="Q454" si="315">+Q451-Q455</f>
        <v>128.6</v>
      </c>
      <c r="R454" s="3">
        <v>87.5</v>
      </c>
      <c r="S454" s="4">
        <f t="shared" si="275"/>
        <v>146.97142857142859</v>
      </c>
    </row>
    <row r="455" spans="1:19" ht="13" x14ac:dyDescent="0.2">
      <c r="A455" s="70"/>
      <c r="B455" s="49"/>
      <c r="C455" s="213"/>
      <c r="D455" s="61" t="s">
        <v>37</v>
      </c>
      <c r="E455" s="3">
        <v>0.6</v>
      </c>
      <c r="F455" s="3">
        <v>0.6</v>
      </c>
      <c r="G455" s="3">
        <v>0.9</v>
      </c>
      <c r="H455" s="3">
        <v>1.2</v>
      </c>
      <c r="I455" s="3">
        <v>1.1000000000000001</v>
      </c>
      <c r="J455" s="3">
        <v>0.4</v>
      </c>
      <c r="K455" s="72"/>
      <c r="L455" s="72"/>
      <c r="M455" s="72"/>
      <c r="N455" s="72"/>
      <c r="O455" s="72"/>
      <c r="P455" s="72"/>
      <c r="Q455" s="3">
        <f t="shared" si="307"/>
        <v>4.8000000000000007</v>
      </c>
      <c r="R455" s="3">
        <v>3.5</v>
      </c>
      <c r="S455" s="4">
        <f t="shared" si="275"/>
        <v>137.14285714285717</v>
      </c>
    </row>
    <row r="456" spans="1:19" thickBot="1" x14ac:dyDescent="0.25">
      <c r="A456" s="70"/>
      <c r="B456" s="49"/>
      <c r="C456" s="214"/>
      <c r="D456" s="64" t="s">
        <v>38</v>
      </c>
      <c r="E456" s="6">
        <v>0.6</v>
      </c>
      <c r="F456" s="6">
        <v>0.6</v>
      </c>
      <c r="G456" s="6">
        <v>0.9</v>
      </c>
      <c r="H456" s="6">
        <v>1.2</v>
      </c>
      <c r="I456" s="6">
        <v>1.1000000000000001</v>
      </c>
      <c r="J456" s="6">
        <v>0.4</v>
      </c>
      <c r="K456" s="73"/>
      <c r="L456" s="73"/>
      <c r="M456" s="73"/>
      <c r="N456" s="73"/>
      <c r="O456" s="73"/>
      <c r="P456" s="73"/>
      <c r="Q456" s="6">
        <f t="shared" si="307"/>
        <v>4.8000000000000007</v>
      </c>
      <c r="R456" s="6">
        <v>3.5</v>
      </c>
      <c r="S456" s="7">
        <f t="shared" si="275"/>
        <v>137.14285714285717</v>
      </c>
    </row>
    <row r="457" spans="1:19" ht="18.75" customHeight="1" x14ac:dyDescent="0.3">
      <c r="A457" s="45" t="str">
        <f>A1</f>
        <v>１　令和４年度（２０２２年度）上期　市町村別・月別観光入込客数</v>
      </c>
      <c r="K457" s="76"/>
      <c r="L457" s="76"/>
      <c r="M457" s="76"/>
      <c r="N457" s="76"/>
      <c r="O457" s="76"/>
      <c r="P457" s="76"/>
      <c r="Q457" s="178"/>
    </row>
    <row r="458" spans="1:19" ht="13.5" customHeight="1" thickBot="1" x14ac:dyDescent="0.25">
      <c r="K458" s="76"/>
      <c r="L458" s="76"/>
      <c r="M458" s="76"/>
      <c r="N458" s="76"/>
      <c r="O458" s="76"/>
      <c r="P458" s="76"/>
      <c r="Q458" s="178"/>
      <c r="S458" s="50" t="s">
        <v>232</v>
      </c>
    </row>
    <row r="459" spans="1:19" ht="13.5" customHeight="1" thickBot="1" x14ac:dyDescent="0.25">
      <c r="A459" s="51" t="s">
        <v>20</v>
      </c>
      <c r="B459" s="51" t="s">
        <v>266</v>
      </c>
      <c r="C459" s="51" t="s">
        <v>21</v>
      </c>
      <c r="D459" s="52" t="s">
        <v>22</v>
      </c>
      <c r="E459" s="53" t="s">
        <v>23</v>
      </c>
      <c r="F459" s="53" t="s">
        <v>24</v>
      </c>
      <c r="G459" s="53" t="s">
        <v>25</v>
      </c>
      <c r="H459" s="53" t="s">
        <v>26</v>
      </c>
      <c r="I459" s="53" t="s">
        <v>27</v>
      </c>
      <c r="J459" s="53" t="s">
        <v>28</v>
      </c>
      <c r="K459" s="74" t="s">
        <v>29</v>
      </c>
      <c r="L459" s="74" t="s">
        <v>30</v>
      </c>
      <c r="M459" s="74" t="s">
        <v>31</v>
      </c>
      <c r="N459" s="74" t="s">
        <v>11</v>
      </c>
      <c r="O459" s="74" t="s">
        <v>12</v>
      </c>
      <c r="P459" s="74" t="s">
        <v>13</v>
      </c>
      <c r="Q459" s="179" t="s">
        <v>301</v>
      </c>
      <c r="R459" s="54" t="str">
        <f>$R$3</f>
        <v>R3年度上期</v>
      </c>
      <c r="S459" s="55" t="s">
        <v>32</v>
      </c>
    </row>
    <row r="460" spans="1:19" ht="13.5" customHeight="1" x14ac:dyDescent="0.2">
      <c r="A460" s="70"/>
      <c r="B460" s="49"/>
      <c r="C460" s="212" t="s">
        <v>110</v>
      </c>
      <c r="D460" s="56" t="s">
        <v>33</v>
      </c>
      <c r="E460" s="1">
        <v>27.2</v>
      </c>
      <c r="F460" s="1">
        <v>42.5</v>
      </c>
      <c r="G460" s="1">
        <v>26.8</v>
      </c>
      <c r="H460" s="1">
        <v>33</v>
      </c>
      <c r="I460" s="1">
        <v>42.4</v>
      </c>
      <c r="J460" s="1">
        <v>34.6</v>
      </c>
      <c r="K460" s="71"/>
      <c r="L460" s="71"/>
      <c r="M460" s="71"/>
      <c r="N460" s="71"/>
      <c r="O460" s="71"/>
      <c r="P460" s="71"/>
      <c r="Q460" s="1">
        <f t="shared" ref="Q460:Q489" si="316">SUM(E460:P460)</f>
        <v>206.5</v>
      </c>
      <c r="R460" s="1">
        <v>149.80000000000001</v>
      </c>
      <c r="S460" s="2">
        <f t="shared" ref="S460:S513" si="317">IF(Q460=0,"－",Q460/R460*100)</f>
        <v>137.8504672897196</v>
      </c>
    </row>
    <row r="461" spans="1:19" ht="13" x14ac:dyDescent="0.2">
      <c r="A461" s="70"/>
      <c r="B461" s="49"/>
      <c r="C461" s="213"/>
      <c r="D461" s="61" t="s">
        <v>34</v>
      </c>
      <c r="E461" s="3">
        <v>3.2</v>
      </c>
      <c r="F461" s="3">
        <v>5.5</v>
      </c>
      <c r="G461" s="3">
        <v>3.7</v>
      </c>
      <c r="H461" s="3">
        <v>4.8</v>
      </c>
      <c r="I461" s="3">
        <v>6.3</v>
      </c>
      <c r="J461" s="3">
        <v>5</v>
      </c>
      <c r="K461" s="72"/>
      <c r="L461" s="72"/>
      <c r="M461" s="72"/>
      <c r="N461" s="72"/>
      <c r="O461" s="72"/>
      <c r="P461" s="72"/>
      <c r="Q461" s="3">
        <f t="shared" si="316"/>
        <v>28.5</v>
      </c>
      <c r="R461" s="3">
        <v>19.3</v>
      </c>
      <c r="S461" s="4">
        <f t="shared" si="317"/>
        <v>147.66839378238342</v>
      </c>
    </row>
    <row r="462" spans="1:19" ht="13" x14ac:dyDescent="0.2">
      <c r="A462" s="70"/>
      <c r="B462" s="49"/>
      <c r="C462" s="213"/>
      <c r="D462" s="61" t="s">
        <v>35</v>
      </c>
      <c r="E462" s="3">
        <f>+E460-E461</f>
        <v>24</v>
      </c>
      <c r="F462" s="3">
        <f t="shared" ref="F462:P462" si="318">+F460-F461</f>
        <v>37</v>
      </c>
      <c r="G462" s="3">
        <f t="shared" si="318"/>
        <v>23.1</v>
      </c>
      <c r="H462" s="3">
        <f t="shared" si="318"/>
        <v>28.2</v>
      </c>
      <c r="I462" s="3">
        <f t="shared" si="318"/>
        <v>36.1</v>
      </c>
      <c r="J462" s="3">
        <f t="shared" si="318"/>
        <v>29.6</v>
      </c>
      <c r="K462" s="72">
        <f t="shared" si="318"/>
        <v>0</v>
      </c>
      <c r="L462" s="72">
        <f t="shared" si="318"/>
        <v>0</v>
      </c>
      <c r="M462" s="72">
        <f t="shared" si="318"/>
        <v>0</v>
      </c>
      <c r="N462" s="72">
        <f t="shared" si="318"/>
        <v>0</v>
      </c>
      <c r="O462" s="72">
        <f t="shared" si="318"/>
        <v>0</v>
      </c>
      <c r="P462" s="72">
        <f t="shared" si="318"/>
        <v>0</v>
      </c>
      <c r="Q462" s="3">
        <f t="shared" ref="Q462" si="319">+Q460-Q461</f>
        <v>178</v>
      </c>
      <c r="R462" s="3">
        <v>130.5</v>
      </c>
      <c r="S462" s="4">
        <f t="shared" si="317"/>
        <v>136.39846743295018</v>
      </c>
    </row>
    <row r="463" spans="1:19" ht="13" x14ac:dyDescent="0.2">
      <c r="A463" s="70"/>
      <c r="B463" s="49"/>
      <c r="C463" s="213"/>
      <c r="D463" s="61" t="s">
        <v>36</v>
      </c>
      <c r="E463" s="3">
        <f>+E460-E464</f>
        <v>25.4</v>
      </c>
      <c r="F463" s="3">
        <f t="shared" ref="F463:P463" si="320">+F460-F464</f>
        <v>40.6</v>
      </c>
      <c r="G463" s="3">
        <f t="shared" si="320"/>
        <v>25.3</v>
      </c>
      <c r="H463" s="3">
        <f t="shared" si="320"/>
        <v>31.1</v>
      </c>
      <c r="I463" s="3">
        <f t="shared" si="320"/>
        <v>39.6</v>
      </c>
      <c r="J463" s="3">
        <f t="shared" si="320"/>
        <v>32.200000000000003</v>
      </c>
      <c r="K463" s="72">
        <f t="shared" si="320"/>
        <v>0</v>
      </c>
      <c r="L463" s="72">
        <f t="shared" si="320"/>
        <v>0</v>
      </c>
      <c r="M463" s="72">
        <f t="shared" si="320"/>
        <v>0</v>
      </c>
      <c r="N463" s="72">
        <f t="shared" si="320"/>
        <v>0</v>
      </c>
      <c r="O463" s="72">
        <f t="shared" si="320"/>
        <v>0</v>
      </c>
      <c r="P463" s="72">
        <f t="shared" si="320"/>
        <v>0</v>
      </c>
      <c r="Q463" s="3">
        <f t="shared" ref="Q463" si="321">+Q460-Q464</f>
        <v>194.2</v>
      </c>
      <c r="R463" s="3">
        <v>139</v>
      </c>
      <c r="S463" s="4">
        <f t="shared" si="317"/>
        <v>139.71223021582733</v>
      </c>
    </row>
    <row r="464" spans="1:19" ht="13" x14ac:dyDescent="0.2">
      <c r="A464" s="70"/>
      <c r="B464" s="49"/>
      <c r="C464" s="213"/>
      <c r="D464" s="61" t="s">
        <v>37</v>
      </c>
      <c r="E464" s="3">
        <v>1.8</v>
      </c>
      <c r="F464" s="3">
        <v>1.9</v>
      </c>
      <c r="G464" s="3">
        <v>1.5</v>
      </c>
      <c r="H464" s="3">
        <v>1.9</v>
      </c>
      <c r="I464" s="3">
        <v>2.8</v>
      </c>
      <c r="J464" s="3">
        <v>2.4</v>
      </c>
      <c r="K464" s="72"/>
      <c r="L464" s="72"/>
      <c r="M464" s="72"/>
      <c r="N464" s="72"/>
      <c r="O464" s="72"/>
      <c r="P464" s="72"/>
      <c r="Q464" s="3">
        <f t="shared" si="316"/>
        <v>12.299999999999999</v>
      </c>
      <c r="R464" s="3">
        <v>10.8</v>
      </c>
      <c r="S464" s="4">
        <f t="shared" si="317"/>
        <v>113.88888888888886</v>
      </c>
    </row>
    <row r="465" spans="1:19" thickBot="1" x14ac:dyDescent="0.25">
      <c r="A465" s="70"/>
      <c r="B465" s="49"/>
      <c r="C465" s="214"/>
      <c r="D465" s="64" t="s">
        <v>38</v>
      </c>
      <c r="E465" s="6">
        <v>2.1</v>
      </c>
      <c r="F465" s="6">
        <v>2.1</v>
      </c>
      <c r="G465" s="6">
        <v>1.8</v>
      </c>
      <c r="H465" s="6">
        <v>2.2000000000000002</v>
      </c>
      <c r="I465" s="6">
        <v>3.7</v>
      </c>
      <c r="J465" s="6">
        <v>2.7</v>
      </c>
      <c r="K465" s="73"/>
      <c r="L465" s="73"/>
      <c r="M465" s="73"/>
      <c r="N465" s="73"/>
      <c r="O465" s="73"/>
      <c r="P465" s="73"/>
      <c r="Q465" s="6">
        <f t="shared" si="316"/>
        <v>14.599999999999998</v>
      </c>
      <c r="R465" s="6">
        <v>12.299999999999999</v>
      </c>
      <c r="S465" s="7">
        <f t="shared" si="317"/>
        <v>118.69918699186992</v>
      </c>
    </row>
    <row r="466" spans="1:19" ht="13.5" customHeight="1" x14ac:dyDescent="0.2">
      <c r="A466" s="70"/>
      <c r="B466" s="49"/>
      <c r="C466" s="212" t="s">
        <v>111</v>
      </c>
      <c r="D466" s="56" t="s">
        <v>33</v>
      </c>
      <c r="E466" s="1">
        <v>17.5</v>
      </c>
      <c r="F466" s="1">
        <v>35.5</v>
      </c>
      <c r="G466" s="1">
        <v>8.8000000000000007</v>
      </c>
      <c r="H466" s="1">
        <v>10.7</v>
      </c>
      <c r="I466" s="1">
        <v>33.6</v>
      </c>
      <c r="J466" s="1">
        <v>12.2</v>
      </c>
      <c r="K466" s="71"/>
      <c r="L466" s="71"/>
      <c r="M466" s="71"/>
      <c r="N466" s="71"/>
      <c r="O466" s="71"/>
      <c r="P466" s="71"/>
      <c r="Q466" s="1">
        <f t="shared" si="316"/>
        <v>118.3</v>
      </c>
      <c r="R466" s="1">
        <v>72.2</v>
      </c>
      <c r="S466" s="2">
        <f t="shared" si="317"/>
        <v>163.85041551246536</v>
      </c>
    </row>
    <row r="467" spans="1:19" ht="13" x14ac:dyDescent="0.2">
      <c r="A467" s="70"/>
      <c r="B467" s="49"/>
      <c r="C467" s="213"/>
      <c r="D467" s="61" t="s">
        <v>34</v>
      </c>
      <c r="E467" s="3">
        <v>3.8</v>
      </c>
      <c r="F467" s="3">
        <v>7.6</v>
      </c>
      <c r="G467" s="3">
        <v>2.5</v>
      </c>
      <c r="H467" s="3">
        <v>3.4</v>
      </c>
      <c r="I467" s="3">
        <v>8.6</v>
      </c>
      <c r="J467" s="3">
        <v>3.7</v>
      </c>
      <c r="K467" s="72"/>
      <c r="L467" s="72"/>
      <c r="M467" s="72"/>
      <c r="N467" s="72"/>
      <c r="O467" s="72"/>
      <c r="P467" s="72"/>
      <c r="Q467" s="3">
        <f t="shared" si="316"/>
        <v>29.599999999999998</v>
      </c>
      <c r="R467" s="3">
        <v>17.2</v>
      </c>
      <c r="S467" s="4">
        <f t="shared" si="317"/>
        <v>172.09302325581396</v>
      </c>
    </row>
    <row r="468" spans="1:19" ht="13" x14ac:dyDescent="0.2">
      <c r="A468" s="70"/>
      <c r="B468" s="49"/>
      <c r="C468" s="213"/>
      <c r="D468" s="61" t="s">
        <v>35</v>
      </c>
      <c r="E468" s="3">
        <f>+E466-E467</f>
        <v>13.7</v>
      </c>
      <c r="F468" s="3">
        <f t="shared" ref="F468:P468" si="322">+F466-F467</f>
        <v>27.9</v>
      </c>
      <c r="G468" s="3">
        <f t="shared" si="322"/>
        <v>6.3000000000000007</v>
      </c>
      <c r="H468" s="3">
        <f t="shared" si="322"/>
        <v>7.2999999999999989</v>
      </c>
      <c r="I468" s="3">
        <f t="shared" si="322"/>
        <v>25</v>
      </c>
      <c r="J468" s="3">
        <f t="shared" si="322"/>
        <v>8.5</v>
      </c>
      <c r="K468" s="72">
        <f t="shared" si="322"/>
        <v>0</v>
      </c>
      <c r="L468" s="72">
        <f t="shared" si="322"/>
        <v>0</v>
      </c>
      <c r="M468" s="72">
        <f t="shared" si="322"/>
        <v>0</v>
      </c>
      <c r="N468" s="72">
        <f t="shared" si="322"/>
        <v>0</v>
      </c>
      <c r="O468" s="72">
        <f t="shared" si="322"/>
        <v>0</v>
      </c>
      <c r="P468" s="72">
        <f t="shared" si="322"/>
        <v>0</v>
      </c>
      <c r="Q468" s="3">
        <f t="shared" ref="Q468" si="323">+Q466-Q467</f>
        <v>88.7</v>
      </c>
      <c r="R468" s="3">
        <v>55</v>
      </c>
      <c r="S468" s="4">
        <f t="shared" si="317"/>
        <v>161.27272727272728</v>
      </c>
    </row>
    <row r="469" spans="1:19" ht="13" x14ac:dyDescent="0.2">
      <c r="A469" s="70"/>
      <c r="B469" s="49"/>
      <c r="C469" s="213"/>
      <c r="D469" s="61" t="s">
        <v>36</v>
      </c>
      <c r="E469" s="3">
        <f>+E466-E470</f>
        <v>12.5</v>
      </c>
      <c r="F469" s="3">
        <f t="shared" ref="F469:P469" si="324">+F466-F470</f>
        <v>30.7</v>
      </c>
      <c r="G469" s="3">
        <f t="shared" si="324"/>
        <v>3.9000000000000004</v>
      </c>
      <c r="H469" s="3">
        <f t="shared" si="324"/>
        <v>4.6999999999999993</v>
      </c>
      <c r="I469" s="3">
        <f t="shared" si="324"/>
        <v>26.200000000000003</v>
      </c>
      <c r="J469" s="3">
        <f t="shared" si="324"/>
        <v>5.1999999999999993</v>
      </c>
      <c r="K469" s="72">
        <f t="shared" si="324"/>
        <v>0</v>
      </c>
      <c r="L469" s="72">
        <f t="shared" si="324"/>
        <v>0</v>
      </c>
      <c r="M469" s="72">
        <f t="shared" si="324"/>
        <v>0</v>
      </c>
      <c r="N469" s="72">
        <f t="shared" si="324"/>
        <v>0</v>
      </c>
      <c r="O469" s="72">
        <f t="shared" si="324"/>
        <v>0</v>
      </c>
      <c r="P469" s="72">
        <f t="shared" si="324"/>
        <v>0</v>
      </c>
      <c r="Q469" s="3">
        <f t="shared" ref="Q469" si="325">+Q466-Q470</f>
        <v>83.199999999999989</v>
      </c>
      <c r="R469" s="3">
        <v>42.5</v>
      </c>
      <c r="S469" s="4">
        <f t="shared" si="317"/>
        <v>195.7647058823529</v>
      </c>
    </row>
    <row r="470" spans="1:19" ht="13" x14ac:dyDescent="0.2">
      <c r="A470" s="70"/>
      <c r="B470" s="49"/>
      <c r="C470" s="213"/>
      <c r="D470" s="61" t="s">
        <v>37</v>
      </c>
      <c r="E470" s="3">
        <v>5</v>
      </c>
      <c r="F470" s="3">
        <v>4.8</v>
      </c>
      <c r="G470" s="3">
        <v>4.9000000000000004</v>
      </c>
      <c r="H470" s="3">
        <v>6</v>
      </c>
      <c r="I470" s="3">
        <v>7.4</v>
      </c>
      <c r="J470" s="3">
        <v>7</v>
      </c>
      <c r="K470" s="72"/>
      <c r="L470" s="72"/>
      <c r="M470" s="72"/>
      <c r="N470" s="72"/>
      <c r="O470" s="72"/>
      <c r="P470" s="72"/>
      <c r="Q470" s="3">
        <f t="shared" si="316"/>
        <v>35.1</v>
      </c>
      <c r="R470" s="3">
        <v>29.700000000000003</v>
      </c>
      <c r="S470" s="4">
        <f t="shared" si="317"/>
        <v>118.18181818181816</v>
      </c>
    </row>
    <row r="471" spans="1:19" thickBot="1" x14ac:dyDescent="0.25">
      <c r="A471" s="70"/>
      <c r="B471" s="49"/>
      <c r="C471" s="214"/>
      <c r="D471" s="64" t="s">
        <v>38</v>
      </c>
      <c r="E471" s="6">
        <v>5.2</v>
      </c>
      <c r="F471" s="6">
        <v>5.0999999999999996</v>
      </c>
      <c r="G471" s="6">
        <v>5.0999999999999996</v>
      </c>
      <c r="H471" s="6">
        <v>6.4</v>
      </c>
      <c r="I471" s="6">
        <v>7.9</v>
      </c>
      <c r="J471" s="6">
        <v>7.4</v>
      </c>
      <c r="K471" s="73"/>
      <c r="L471" s="73"/>
      <c r="M471" s="73"/>
      <c r="N471" s="73"/>
      <c r="O471" s="73"/>
      <c r="P471" s="73"/>
      <c r="Q471" s="6">
        <f t="shared" si="316"/>
        <v>37.1</v>
      </c>
      <c r="R471" s="6">
        <v>31.5</v>
      </c>
      <c r="S471" s="7">
        <f t="shared" si="317"/>
        <v>117.77777777777779</v>
      </c>
    </row>
    <row r="472" spans="1:19" ht="13.5" customHeight="1" x14ac:dyDescent="0.2">
      <c r="A472" s="70"/>
      <c r="B472" s="49"/>
      <c r="C472" s="212" t="s">
        <v>112</v>
      </c>
      <c r="D472" s="56" t="s">
        <v>33</v>
      </c>
      <c r="E472" s="1">
        <v>4</v>
      </c>
      <c r="F472" s="1">
        <v>7.2</v>
      </c>
      <c r="G472" s="1">
        <v>5.6</v>
      </c>
      <c r="H472" s="1">
        <v>7.9</v>
      </c>
      <c r="I472" s="1">
        <v>25.2</v>
      </c>
      <c r="J472" s="1">
        <v>5.4</v>
      </c>
      <c r="K472" s="71"/>
      <c r="L472" s="71"/>
      <c r="M472" s="71"/>
      <c r="N472" s="71"/>
      <c r="O472" s="71"/>
      <c r="P472" s="71"/>
      <c r="Q472" s="1">
        <f t="shared" si="316"/>
        <v>55.29999999999999</v>
      </c>
      <c r="R472" s="1">
        <v>33.4</v>
      </c>
      <c r="S472" s="2">
        <f t="shared" si="317"/>
        <v>165.56886227544908</v>
      </c>
    </row>
    <row r="473" spans="1:19" ht="13" x14ac:dyDescent="0.2">
      <c r="A473" s="70"/>
      <c r="B473" s="49"/>
      <c r="C473" s="213"/>
      <c r="D473" s="61" t="s">
        <v>34</v>
      </c>
      <c r="E473" s="3">
        <v>0.7</v>
      </c>
      <c r="F473" s="3">
        <v>1.4</v>
      </c>
      <c r="G473" s="3">
        <v>1.3</v>
      </c>
      <c r="H473" s="3">
        <v>1.6</v>
      </c>
      <c r="I473" s="3">
        <v>3.4</v>
      </c>
      <c r="J473" s="3">
        <v>1.1000000000000001</v>
      </c>
      <c r="K473" s="72"/>
      <c r="L473" s="72"/>
      <c r="M473" s="72"/>
      <c r="N473" s="72"/>
      <c r="O473" s="72"/>
      <c r="P473" s="72"/>
      <c r="Q473" s="3">
        <f t="shared" si="316"/>
        <v>9.5</v>
      </c>
      <c r="R473" s="3">
        <v>5.8999999999999995</v>
      </c>
      <c r="S473" s="4">
        <f t="shared" si="317"/>
        <v>161.0169491525424</v>
      </c>
    </row>
    <row r="474" spans="1:19" ht="13" x14ac:dyDescent="0.2">
      <c r="A474" s="70"/>
      <c r="B474" s="49"/>
      <c r="C474" s="213"/>
      <c r="D474" s="61" t="s">
        <v>35</v>
      </c>
      <c r="E474" s="3">
        <f>+E472-E473</f>
        <v>3.3</v>
      </c>
      <c r="F474" s="3">
        <f t="shared" ref="F474:P474" si="326">+F472-F473</f>
        <v>5.8000000000000007</v>
      </c>
      <c r="G474" s="3">
        <f t="shared" si="326"/>
        <v>4.3</v>
      </c>
      <c r="H474" s="3">
        <f t="shared" si="326"/>
        <v>6.3000000000000007</v>
      </c>
      <c r="I474" s="3">
        <f t="shared" si="326"/>
        <v>21.8</v>
      </c>
      <c r="J474" s="3">
        <f t="shared" si="326"/>
        <v>4.3000000000000007</v>
      </c>
      <c r="K474" s="72">
        <f t="shared" si="326"/>
        <v>0</v>
      </c>
      <c r="L474" s="72">
        <f t="shared" si="326"/>
        <v>0</v>
      </c>
      <c r="M474" s="72">
        <f t="shared" si="326"/>
        <v>0</v>
      </c>
      <c r="N474" s="72">
        <f t="shared" si="326"/>
        <v>0</v>
      </c>
      <c r="O474" s="72">
        <f t="shared" si="326"/>
        <v>0</v>
      </c>
      <c r="P474" s="72">
        <f t="shared" si="326"/>
        <v>0</v>
      </c>
      <c r="Q474" s="3">
        <f t="shared" ref="Q474" si="327">+Q472-Q473</f>
        <v>45.79999999999999</v>
      </c>
      <c r="R474" s="3">
        <v>27.500000000000004</v>
      </c>
      <c r="S474" s="4">
        <f t="shared" si="317"/>
        <v>166.54545454545448</v>
      </c>
    </row>
    <row r="475" spans="1:19" ht="13" x14ac:dyDescent="0.2">
      <c r="A475" s="70"/>
      <c r="B475" s="49"/>
      <c r="C475" s="213"/>
      <c r="D475" s="61" t="s">
        <v>36</v>
      </c>
      <c r="E475" s="3">
        <f>+E472-E476</f>
        <v>3.6</v>
      </c>
      <c r="F475" s="3">
        <f t="shared" ref="F475:P475" si="328">+F472-F476</f>
        <v>6.4</v>
      </c>
      <c r="G475" s="3">
        <f t="shared" si="328"/>
        <v>4.6999999999999993</v>
      </c>
      <c r="H475" s="3">
        <f t="shared" si="328"/>
        <v>6.6000000000000005</v>
      </c>
      <c r="I475" s="3">
        <f t="shared" si="328"/>
        <v>23.3</v>
      </c>
      <c r="J475" s="3">
        <f t="shared" si="328"/>
        <v>4.4000000000000004</v>
      </c>
      <c r="K475" s="72">
        <f t="shared" si="328"/>
        <v>0</v>
      </c>
      <c r="L475" s="72">
        <f t="shared" si="328"/>
        <v>0</v>
      </c>
      <c r="M475" s="72">
        <f t="shared" si="328"/>
        <v>0</v>
      </c>
      <c r="N475" s="72">
        <f t="shared" si="328"/>
        <v>0</v>
      </c>
      <c r="O475" s="72">
        <f t="shared" si="328"/>
        <v>0</v>
      </c>
      <c r="P475" s="72">
        <f t="shared" si="328"/>
        <v>0</v>
      </c>
      <c r="Q475" s="3">
        <f t="shared" ref="Q475" si="329">+Q472-Q476</f>
        <v>48.999999999999986</v>
      </c>
      <c r="R475" s="3">
        <v>27.799999999999997</v>
      </c>
      <c r="S475" s="4">
        <f t="shared" si="317"/>
        <v>176.25899280575535</v>
      </c>
    </row>
    <row r="476" spans="1:19" ht="13" x14ac:dyDescent="0.2">
      <c r="A476" s="70"/>
      <c r="B476" s="75"/>
      <c r="C476" s="213"/>
      <c r="D476" s="61" t="s">
        <v>37</v>
      </c>
      <c r="E476" s="3">
        <v>0.4</v>
      </c>
      <c r="F476" s="3">
        <v>0.8</v>
      </c>
      <c r="G476" s="3">
        <v>0.9</v>
      </c>
      <c r="H476" s="3">
        <v>1.3</v>
      </c>
      <c r="I476" s="3">
        <v>1.9</v>
      </c>
      <c r="J476" s="3">
        <v>1</v>
      </c>
      <c r="K476" s="72"/>
      <c r="L476" s="72"/>
      <c r="M476" s="72"/>
      <c r="N476" s="72"/>
      <c r="O476" s="72"/>
      <c r="P476" s="72"/>
      <c r="Q476" s="3">
        <f t="shared" si="316"/>
        <v>6.3000000000000007</v>
      </c>
      <c r="R476" s="3">
        <v>5.6</v>
      </c>
      <c r="S476" s="4">
        <f t="shared" si="317"/>
        <v>112.50000000000003</v>
      </c>
    </row>
    <row r="477" spans="1:19" thickBot="1" x14ac:dyDescent="0.25">
      <c r="A477" s="70"/>
      <c r="B477" s="75"/>
      <c r="C477" s="214"/>
      <c r="D477" s="64" t="s">
        <v>38</v>
      </c>
      <c r="E477" s="6">
        <v>0.4</v>
      </c>
      <c r="F477" s="6">
        <v>1.2</v>
      </c>
      <c r="G477" s="6">
        <v>1.3</v>
      </c>
      <c r="H477" s="6">
        <v>1.8</v>
      </c>
      <c r="I477" s="6">
        <v>2.5</v>
      </c>
      <c r="J477" s="6">
        <v>1.6</v>
      </c>
      <c r="K477" s="73"/>
      <c r="L477" s="73"/>
      <c r="M477" s="73"/>
      <c r="N477" s="73"/>
      <c r="O477" s="73"/>
      <c r="P477" s="73"/>
      <c r="Q477" s="6">
        <f t="shared" si="316"/>
        <v>8.8000000000000007</v>
      </c>
      <c r="R477" s="6">
        <v>7.6</v>
      </c>
      <c r="S477" s="7">
        <f t="shared" si="317"/>
        <v>115.78947368421053</v>
      </c>
    </row>
    <row r="478" spans="1:19" ht="13.5" customHeight="1" x14ac:dyDescent="0.2">
      <c r="A478" s="70"/>
      <c r="B478" s="75"/>
      <c r="C478" s="212" t="s">
        <v>113</v>
      </c>
      <c r="D478" s="56" t="s">
        <v>33</v>
      </c>
      <c r="E478" s="1">
        <v>11.2</v>
      </c>
      <c r="F478" s="1">
        <v>18.600000000000001</v>
      </c>
      <c r="G478" s="1">
        <v>10.4</v>
      </c>
      <c r="H478" s="1">
        <v>18</v>
      </c>
      <c r="I478" s="1">
        <v>30.2</v>
      </c>
      <c r="J478" s="1">
        <v>24.1</v>
      </c>
      <c r="K478" s="71"/>
      <c r="L478" s="71"/>
      <c r="M478" s="71"/>
      <c r="N478" s="71"/>
      <c r="O478" s="71"/>
      <c r="P478" s="71"/>
      <c r="Q478" s="1">
        <f t="shared" si="316"/>
        <v>112.5</v>
      </c>
      <c r="R478" s="1">
        <v>97.499999999999986</v>
      </c>
      <c r="S478" s="2">
        <f t="shared" si="317"/>
        <v>115.3846153846154</v>
      </c>
    </row>
    <row r="479" spans="1:19" ht="13" x14ac:dyDescent="0.2">
      <c r="A479" s="70"/>
      <c r="B479" s="75"/>
      <c r="C479" s="213"/>
      <c r="D479" s="61" t="s">
        <v>34</v>
      </c>
      <c r="E479" s="3">
        <v>5.0999999999999996</v>
      </c>
      <c r="F479" s="3">
        <v>8.6</v>
      </c>
      <c r="G479" s="3">
        <v>5</v>
      </c>
      <c r="H479" s="3">
        <v>8.5</v>
      </c>
      <c r="I479" s="3">
        <v>14.4</v>
      </c>
      <c r="J479" s="3">
        <v>11.4</v>
      </c>
      <c r="K479" s="72"/>
      <c r="L479" s="72"/>
      <c r="M479" s="72"/>
      <c r="N479" s="72"/>
      <c r="O479" s="72"/>
      <c r="P479" s="72"/>
      <c r="Q479" s="3">
        <f t="shared" si="316"/>
        <v>53</v>
      </c>
      <c r="R479" s="3">
        <v>43</v>
      </c>
      <c r="S479" s="4">
        <f t="shared" si="317"/>
        <v>123.25581395348837</v>
      </c>
    </row>
    <row r="480" spans="1:19" ht="13" x14ac:dyDescent="0.2">
      <c r="A480" s="70"/>
      <c r="B480" s="75"/>
      <c r="C480" s="213"/>
      <c r="D480" s="61" t="s">
        <v>35</v>
      </c>
      <c r="E480" s="3">
        <f>+E478-E479</f>
        <v>6.1</v>
      </c>
      <c r="F480" s="3">
        <f t="shared" ref="F480:P480" si="330">+F478-F479</f>
        <v>10.000000000000002</v>
      </c>
      <c r="G480" s="3">
        <f t="shared" si="330"/>
        <v>5.4</v>
      </c>
      <c r="H480" s="3">
        <f t="shared" si="330"/>
        <v>9.5</v>
      </c>
      <c r="I480" s="3">
        <f t="shared" si="330"/>
        <v>15.799999999999999</v>
      </c>
      <c r="J480" s="3">
        <f t="shared" si="330"/>
        <v>12.700000000000001</v>
      </c>
      <c r="K480" s="72">
        <f t="shared" si="330"/>
        <v>0</v>
      </c>
      <c r="L480" s="72">
        <f t="shared" si="330"/>
        <v>0</v>
      </c>
      <c r="M480" s="72">
        <f t="shared" si="330"/>
        <v>0</v>
      </c>
      <c r="N480" s="72">
        <f t="shared" si="330"/>
        <v>0</v>
      </c>
      <c r="O480" s="72">
        <f t="shared" si="330"/>
        <v>0</v>
      </c>
      <c r="P480" s="72">
        <f t="shared" si="330"/>
        <v>0</v>
      </c>
      <c r="Q480" s="3">
        <f t="shared" ref="Q480" si="331">+Q478-Q479</f>
        <v>59.5</v>
      </c>
      <c r="R480" s="3">
        <v>54.5</v>
      </c>
      <c r="S480" s="4">
        <f t="shared" si="317"/>
        <v>109.1743119266055</v>
      </c>
    </row>
    <row r="481" spans="1:19" ht="13" x14ac:dyDescent="0.2">
      <c r="A481" s="70"/>
      <c r="B481" s="75"/>
      <c r="C481" s="213"/>
      <c r="D481" s="61" t="s">
        <v>36</v>
      </c>
      <c r="E481" s="3">
        <f>+E478-E482</f>
        <v>10.6</v>
      </c>
      <c r="F481" s="3">
        <f t="shared" ref="F481:P481" si="332">+F478-F482</f>
        <v>17.3</v>
      </c>
      <c r="G481" s="3">
        <f t="shared" si="332"/>
        <v>9.3000000000000007</v>
      </c>
      <c r="H481" s="3">
        <f t="shared" si="332"/>
        <v>16.100000000000001</v>
      </c>
      <c r="I481" s="3">
        <f t="shared" si="332"/>
        <v>27.5</v>
      </c>
      <c r="J481" s="3">
        <f t="shared" si="332"/>
        <v>22.5</v>
      </c>
      <c r="K481" s="72">
        <f t="shared" si="332"/>
        <v>0</v>
      </c>
      <c r="L481" s="72">
        <f t="shared" si="332"/>
        <v>0</v>
      </c>
      <c r="M481" s="72">
        <f t="shared" si="332"/>
        <v>0</v>
      </c>
      <c r="N481" s="72">
        <f t="shared" si="332"/>
        <v>0</v>
      </c>
      <c r="O481" s="72">
        <f t="shared" si="332"/>
        <v>0</v>
      </c>
      <c r="P481" s="72">
        <f t="shared" si="332"/>
        <v>0</v>
      </c>
      <c r="Q481" s="3">
        <f t="shared" ref="Q481" si="333">+Q478-Q482</f>
        <v>103.3</v>
      </c>
      <c r="R481" s="3">
        <v>92.6</v>
      </c>
      <c r="S481" s="4">
        <f t="shared" si="317"/>
        <v>111.55507559395248</v>
      </c>
    </row>
    <row r="482" spans="1:19" ht="13" x14ac:dyDescent="0.2">
      <c r="A482" s="70"/>
      <c r="B482" s="75"/>
      <c r="C482" s="213"/>
      <c r="D482" s="61" t="s">
        <v>37</v>
      </c>
      <c r="E482" s="3">
        <v>0.6</v>
      </c>
      <c r="F482" s="3">
        <v>1.3</v>
      </c>
      <c r="G482" s="3">
        <v>1.1000000000000001</v>
      </c>
      <c r="H482" s="3">
        <v>1.9</v>
      </c>
      <c r="I482" s="3">
        <v>2.7</v>
      </c>
      <c r="J482" s="3">
        <v>1.6</v>
      </c>
      <c r="K482" s="72"/>
      <c r="L482" s="72"/>
      <c r="M482" s="72"/>
      <c r="N482" s="72"/>
      <c r="O482" s="72"/>
      <c r="P482" s="72"/>
      <c r="Q482" s="3">
        <f t="shared" si="316"/>
        <v>9.2000000000000011</v>
      </c>
      <c r="R482" s="3">
        <v>4.8999999999999995</v>
      </c>
      <c r="S482" s="4">
        <f t="shared" si="317"/>
        <v>187.75510204081638</v>
      </c>
    </row>
    <row r="483" spans="1:19" thickBot="1" x14ac:dyDescent="0.25">
      <c r="A483" s="70"/>
      <c r="B483" s="75"/>
      <c r="C483" s="214"/>
      <c r="D483" s="64" t="s">
        <v>38</v>
      </c>
      <c r="E483" s="6">
        <v>0.6</v>
      </c>
      <c r="F483" s="6">
        <v>1.7</v>
      </c>
      <c r="G483" s="6">
        <v>1.5</v>
      </c>
      <c r="H483" s="6">
        <v>2.5</v>
      </c>
      <c r="I483" s="6">
        <v>3.2</v>
      </c>
      <c r="J483" s="6">
        <v>2</v>
      </c>
      <c r="K483" s="73"/>
      <c r="L483" s="73"/>
      <c r="M483" s="73"/>
      <c r="N483" s="73"/>
      <c r="O483" s="73"/>
      <c r="P483" s="73"/>
      <c r="Q483" s="6">
        <f t="shared" si="316"/>
        <v>11.5</v>
      </c>
      <c r="R483" s="6">
        <v>9.9</v>
      </c>
      <c r="S483" s="7">
        <f t="shared" si="317"/>
        <v>116.16161616161615</v>
      </c>
    </row>
    <row r="484" spans="1:19" ht="13.5" customHeight="1" x14ac:dyDescent="0.2">
      <c r="A484" s="70"/>
      <c r="B484" s="75"/>
      <c r="C484" s="212" t="s">
        <v>223</v>
      </c>
      <c r="D484" s="56" t="s">
        <v>33</v>
      </c>
      <c r="E484" s="1">
        <v>44</v>
      </c>
      <c r="F484" s="1">
        <v>59.5</v>
      </c>
      <c r="G484" s="1">
        <v>15.9</v>
      </c>
      <c r="H484" s="1">
        <v>26.3</v>
      </c>
      <c r="I484" s="1">
        <v>29.8</v>
      </c>
      <c r="J484" s="1">
        <v>19.8</v>
      </c>
      <c r="K484" s="71"/>
      <c r="L484" s="71"/>
      <c r="M484" s="71"/>
      <c r="N484" s="71"/>
      <c r="O484" s="71"/>
      <c r="P484" s="71"/>
      <c r="Q484" s="1">
        <f t="shared" si="316"/>
        <v>195.30000000000004</v>
      </c>
      <c r="R484" s="1">
        <v>168.60000000000002</v>
      </c>
      <c r="S484" s="2">
        <f t="shared" si="317"/>
        <v>115.83629893238434</v>
      </c>
    </row>
    <row r="485" spans="1:19" ht="13" x14ac:dyDescent="0.2">
      <c r="A485" s="70"/>
      <c r="B485" s="75"/>
      <c r="C485" s="213"/>
      <c r="D485" s="61" t="s">
        <v>34</v>
      </c>
      <c r="E485" s="3">
        <v>5.3</v>
      </c>
      <c r="F485" s="3">
        <v>10.199999999999999</v>
      </c>
      <c r="G485" s="3">
        <v>1.6</v>
      </c>
      <c r="H485" s="3">
        <v>2.9</v>
      </c>
      <c r="I485" s="3">
        <v>4.2</v>
      </c>
      <c r="J485" s="3">
        <v>3.6</v>
      </c>
      <c r="K485" s="72"/>
      <c r="L485" s="72"/>
      <c r="M485" s="72"/>
      <c r="N485" s="72"/>
      <c r="O485" s="72"/>
      <c r="P485" s="72"/>
      <c r="Q485" s="3">
        <f t="shared" si="316"/>
        <v>27.8</v>
      </c>
      <c r="R485" s="3">
        <v>22.799999999999997</v>
      </c>
      <c r="S485" s="4">
        <f t="shared" si="317"/>
        <v>121.92982456140354</v>
      </c>
    </row>
    <row r="486" spans="1:19" ht="13" x14ac:dyDescent="0.2">
      <c r="A486" s="70"/>
      <c r="B486" s="75"/>
      <c r="C486" s="213"/>
      <c r="D486" s="61" t="s">
        <v>35</v>
      </c>
      <c r="E486" s="3">
        <f>+E484-E485</f>
        <v>38.700000000000003</v>
      </c>
      <c r="F486" s="3">
        <f t="shared" ref="F486:P486" si="334">+F484-F485</f>
        <v>49.3</v>
      </c>
      <c r="G486" s="3">
        <f t="shared" si="334"/>
        <v>14.3</v>
      </c>
      <c r="H486" s="3">
        <f t="shared" si="334"/>
        <v>23.400000000000002</v>
      </c>
      <c r="I486" s="3">
        <f t="shared" si="334"/>
        <v>25.6</v>
      </c>
      <c r="J486" s="3">
        <f t="shared" si="334"/>
        <v>16.2</v>
      </c>
      <c r="K486" s="72">
        <f t="shared" si="334"/>
        <v>0</v>
      </c>
      <c r="L486" s="72">
        <f t="shared" si="334"/>
        <v>0</v>
      </c>
      <c r="M486" s="72">
        <f t="shared" si="334"/>
        <v>0</v>
      </c>
      <c r="N486" s="72">
        <f t="shared" si="334"/>
        <v>0</v>
      </c>
      <c r="O486" s="72">
        <f t="shared" si="334"/>
        <v>0</v>
      </c>
      <c r="P486" s="72">
        <f t="shared" si="334"/>
        <v>0</v>
      </c>
      <c r="Q486" s="3">
        <f t="shared" ref="Q486" si="335">+Q484-Q485</f>
        <v>167.50000000000003</v>
      </c>
      <c r="R486" s="3">
        <v>145.80000000000001</v>
      </c>
      <c r="S486" s="4">
        <f t="shared" si="317"/>
        <v>114.88340192043897</v>
      </c>
    </row>
    <row r="487" spans="1:19" ht="13" x14ac:dyDescent="0.2">
      <c r="A487" s="70"/>
      <c r="B487" s="75"/>
      <c r="C487" s="213"/>
      <c r="D487" s="61" t="s">
        <v>36</v>
      </c>
      <c r="E487" s="3">
        <f>+E484-E488</f>
        <v>42.2</v>
      </c>
      <c r="F487" s="3">
        <f t="shared" ref="F487:P487" si="336">+F484-F488</f>
        <v>56.3</v>
      </c>
      <c r="G487" s="3">
        <f t="shared" si="336"/>
        <v>15</v>
      </c>
      <c r="H487" s="3">
        <f t="shared" si="336"/>
        <v>23.8</v>
      </c>
      <c r="I487" s="3">
        <f t="shared" si="336"/>
        <v>25.6</v>
      </c>
      <c r="J487" s="3">
        <f t="shared" si="336"/>
        <v>17.100000000000001</v>
      </c>
      <c r="K487" s="72">
        <f t="shared" si="336"/>
        <v>0</v>
      </c>
      <c r="L487" s="72">
        <f t="shared" si="336"/>
        <v>0</v>
      </c>
      <c r="M487" s="72">
        <f t="shared" si="336"/>
        <v>0</v>
      </c>
      <c r="N487" s="72">
        <f t="shared" si="336"/>
        <v>0</v>
      </c>
      <c r="O487" s="72">
        <f t="shared" si="336"/>
        <v>0</v>
      </c>
      <c r="P487" s="72">
        <f t="shared" si="336"/>
        <v>0</v>
      </c>
      <c r="Q487" s="3">
        <f t="shared" ref="Q487" si="337">+Q484-Q488</f>
        <v>180.00000000000003</v>
      </c>
      <c r="R487" s="3">
        <v>155.69999999999999</v>
      </c>
      <c r="S487" s="4">
        <f t="shared" si="317"/>
        <v>115.60693641618501</v>
      </c>
    </row>
    <row r="488" spans="1:19" ht="13" x14ac:dyDescent="0.2">
      <c r="A488" s="70"/>
      <c r="B488" s="75"/>
      <c r="C488" s="213"/>
      <c r="D488" s="61" t="s">
        <v>37</v>
      </c>
      <c r="E488" s="3">
        <v>1.8</v>
      </c>
      <c r="F488" s="3">
        <v>3.2</v>
      </c>
      <c r="G488" s="3">
        <v>0.9</v>
      </c>
      <c r="H488" s="3">
        <v>2.5</v>
      </c>
      <c r="I488" s="3">
        <v>4.2</v>
      </c>
      <c r="J488" s="3">
        <v>2.7</v>
      </c>
      <c r="K488" s="72"/>
      <c r="L488" s="72"/>
      <c r="M488" s="72"/>
      <c r="N488" s="72"/>
      <c r="O488" s="72"/>
      <c r="P488" s="72"/>
      <c r="Q488" s="3">
        <f t="shared" si="316"/>
        <v>15.3</v>
      </c>
      <c r="R488" s="3">
        <v>12.899999999999999</v>
      </c>
      <c r="S488" s="4">
        <f t="shared" si="317"/>
        <v>118.6046511627907</v>
      </c>
    </row>
    <row r="489" spans="1:19" thickBot="1" x14ac:dyDescent="0.25">
      <c r="A489" s="78"/>
      <c r="B489" s="77"/>
      <c r="C489" s="214"/>
      <c r="D489" s="64" t="s">
        <v>38</v>
      </c>
      <c r="E489" s="6">
        <v>2.6</v>
      </c>
      <c r="F489" s="6">
        <v>4.9000000000000004</v>
      </c>
      <c r="G489" s="6">
        <v>1.2</v>
      </c>
      <c r="H489" s="6">
        <v>3.4</v>
      </c>
      <c r="I489" s="6">
        <v>5.6</v>
      </c>
      <c r="J489" s="6">
        <v>3.6</v>
      </c>
      <c r="K489" s="73"/>
      <c r="L489" s="73"/>
      <c r="M489" s="73"/>
      <c r="N489" s="73"/>
      <c r="O489" s="73"/>
      <c r="P489" s="73"/>
      <c r="Q489" s="6">
        <f t="shared" si="316"/>
        <v>21.3</v>
      </c>
      <c r="R489" s="6">
        <v>17.700000000000003</v>
      </c>
      <c r="S489" s="7">
        <f t="shared" si="317"/>
        <v>120.33898305084745</v>
      </c>
    </row>
    <row r="490" spans="1:19" ht="13" x14ac:dyDescent="0.2">
      <c r="A490" s="215" t="s">
        <v>2</v>
      </c>
      <c r="B490" s="220"/>
      <c r="C490" s="216"/>
      <c r="D490" s="56" t="s">
        <v>33</v>
      </c>
      <c r="E490" s="57">
        <f t="shared" ref="E490:Q495" si="338">+E496+E574</f>
        <v>1029.4000000000001</v>
      </c>
      <c r="F490" s="57">
        <f t="shared" si="338"/>
        <v>1375.3999999999999</v>
      </c>
      <c r="G490" s="57">
        <f t="shared" si="338"/>
        <v>958.2</v>
      </c>
      <c r="H490" s="57">
        <f t="shared" si="338"/>
        <v>1204.1000000000004</v>
      </c>
      <c r="I490" s="57">
        <f t="shared" si="338"/>
        <v>1328.0000000000002</v>
      </c>
      <c r="J490" s="57">
        <f t="shared" si="338"/>
        <v>1154.5999999999999</v>
      </c>
      <c r="K490" s="67">
        <f t="shared" si="338"/>
        <v>0</v>
      </c>
      <c r="L490" s="67">
        <f t="shared" si="338"/>
        <v>0</v>
      </c>
      <c r="M490" s="67">
        <f t="shared" si="338"/>
        <v>0</v>
      </c>
      <c r="N490" s="67">
        <f t="shared" si="338"/>
        <v>0</v>
      </c>
      <c r="O490" s="67">
        <f t="shared" si="338"/>
        <v>0</v>
      </c>
      <c r="P490" s="67">
        <f t="shared" si="338"/>
        <v>0</v>
      </c>
      <c r="Q490" s="57">
        <f t="shared" si="338"/>
        <v>7049.7</v>
      </c>
      <c r="R490" s="57">
        <f t="shared" ref="R490" si="339">+R496+R574</f>
        <v>5175.5</v>
      </c>
      <c r="S490" s="2">
        <f t="shared" si="317"/>
        <v>136.21292628731524</v>
      </c>
    </row>
    <row r="491" spans="1:19" ht="13" x14ac:dyDescent="0.2">
      <c r="A491" s="217"/>
      <c r="B491" s="221"/>
      <c r="C491" s="218"/>
      <c r="D491" s="61" t="s">
        <v>34</v>
      </c>
      <c r="E491" s="62">
        <f t="shared" si="338"/>
        <v>314.2</v>
      </c>
      <c r="F491" s="62">
        <f t="shared" si="338"/>
        <v>397.59999999999997</v>
      </c>
      <c r="G491" s="62">
        <f t="shared" si="338"/>
        <v>347.4</v>
      </c>
      <c r="H491" s="62">
        <f t="shared" si="338"/>
        <v>457.9</v>
      </c>
      <c r="I491" s="62">
        <f t="shared" si="338"/>
        <v>519.69999999999993</v>
      </c>
      <c r="J491" s="62">
        <f t="shared" si="338"/>
        <v>440.19999999999993</v>
      </c>
      <c r="K491" s="68">
        <f t="shared" si="338"/>
        <v>0</v>
      </c>
      <c r="L491" s="68">
        <f t="shared" si="338"/>
        <v>0</v>
      </c>
      <c r="M491" s="68">
        <f t="shared" si="338"/>
        <v>0</v>
      </c>
      <c r="N491" s="68">
        <f t="shared" si="338"/>
        <v>0</v>
      </c>
      <c r="O491" s="68">
        <f t="shared" si="338"/>
        <v>0</v>
      </c>
      <c r="P491" s="68">
        <f t="shared" si="338"/>
        <v>0</v>
      </c>
      <c r="Q491" s="62">
        <f t="shared" si="338"/>
        <v>2477</v>
      </c>
      <c r="R491" s="62">
        <f t="shared" ref="R491" si="340">+R497+R575</f>
        <v>1390</v>
      </c>
      <c r="S491" s="4">
        <f t="shared" si="317"/>
        <v>178.20143884892084</v>
      </c>
    </row>
    <row r="492" spans="1:19" ht="13" x14ac:dyDescent="0.2">
      <c r="A492" s="217"/>
      <c r="B492" s="221"/>
      <c r="C492" s="218"/>
      <c r="D492" s="61" t="s">
        <v>35</v>
      </c>
      <c r="E492" s="62">
        <f t="shared" si="338"/>
        <v>715.2</v>
      </c>
      <c r="F492" s="62">
        <f t="shared" si="338"/>
        <v>977.80000000000007</v>
      </c>
      <c r="G492" s="62">
        <f t="shared" si="338"/>
        <v>610.80000000000018</v>
      </c>
      <c r="H492" s="62">
        <f t="shared" si="338"/>
        <v>746.19999999999993</v>
      </c>
      <c r="I492" s="62">
        <f t="shared" si="338"/>
        <v>808.30000000000018</v>
      </c>
      <c r="J492" s="62">
        <f t="shared" si="338"/>
        <v>714.39999999999986</v>
      </c>
      <c r="K492" s="68">
        <f t="shared" si="338"/>
        <v>0</v>
      </c>
      <c r="L492" s="68">
        <f t="shared" si="338"/>
        <v>0</v>
      </c>
      <c r="M492" s="68">
        <f t="shared" si="338"/>
        <v>0</v>
      </c>
      <c r="N492" s="68">
        <f t="shared" si="338"/>
        <v>0</v>
      </c>
      <c r="O492" s="68">
        <f t="shared" si="338"/>
        <v>0</v>
      </c>
      <c r="P492" s="68">
        <f t="shared" si="338"/>
        <v>0</v>
      </c>
      <c r="Q492" s="62">
        <f t="shared" si="338"/>
        <v>4572.7000000000007</v>
      </c>
      <c r="R492" s="62">
        <f t="shared" ref="R492" si="341">+R498+R576</f>
        <v>3785.5</v>
      </c>
      <c r="S492" s="4">
        <f t="shared" si="317"/>
        <v>120.79513934751024</v>
      </c>
    </row>
    <row r="493" spans="1:19" ht="13" x14ac:dyDescent="0.2">
      <c r="A493" s="217"/>
      <c r="B493" s="221"/>
      <c r="C493" s="218"/>
      <c r="D493" s="61" t="s">
        <v>36</v>
      </c>
      <c r="E493" s="62">
        <f t="shared" si="338"/>
        <v>802.2</v>
      </c>
      <c r="F493" s="62">
        <f t="shared" si="338"/>
        <v>1105.6999999999998</v>
      </c>
      <c r="G493" s="62">
        <f t="shared" si="338"/>
        <v>729.10000000000014</v>
      </c>
      <c r="H493" s="62">
        <f t="shared" si="338"/>
        <v>886.6</v>
      </c>
      <c r="I493" s="62">
        <f t="shared" si="338"/>
        <v>981.89999999999986</v>
      </c>
      <c r="J493" s="62">
        <f t="shared" si="338"/>
        <v>835.3</v>
      </c>
      <c r="K493" s="68">
        <f t="shared" si="338"/>
        <v>0</v>
      </c>
      <c r="L493" s="68">
        <f t="shared" si="338"/>
        <v>0</v>
      </c>
      <c r="M493" s="68">
        <f t="shared" si="338"/>
        <v>0</v>
      </c>
      <c r="N493" s="68">
        <f t="shared" si="338"/>
        <v>0</v>
      </c>
      <c r="O493" s="68">
        <f t="shared" si="338"/>
        <v>0</v>
      </c>
      <c r="P493" s="68">
        <f t="shared" si="338"/>
        <v>0</v>
      </c>
      <c r="Q493" s="62">
        <f t="shared" si="338"/>
        <v>5340.8</v>
      </c>
      <c r="R493" s="62">
        <f t="shared" ref="R493" si="342">+R499+R577</f>
        <v>4217.5999999999995</v>
      </c>
      <c r="S493" s="4">
        <f t="shared" si="317"/>
        <v>126.63125948406679</v>
      </c>
    </row>
    <row r="494" spans="1:19" ht="13" x14ac:dyDescent="0.2">
      <c r="A494" s="217"/>
      <c r="B494" s="221"/>
      <c r="C494" s="218"/>
      <c r="D494" s="61" t="s">
        <v>37</v>
      </c>
      <c r="E494" s="62">
        <f t="shared" si="338"/>
        <v>227.20000000000002</v>
      </c>
      <c r="F494" s="62">
        <f t="shared" si="338"/>
        <v>269.7</v>
      </c>
      <c r="G494" s="62">
        <f t="shared" si="338"/>
        <v>229.09999999999997</v>
      </c>
      <c r="H494" s="62">
        <f t="shared" si="338"/>
        <v>317.5</v>
      </c>
      <c r="I494" s="62">
        <f t="shared" si="338"/>
        <v>346.09999999999997</v>
      </c>
      <c r="J494" s="62">
        <f t="shared" si="338"/>
        <v>319.30000000000007</v>
      </c>
      <c r="K494" s="68">
        <f t="shared" si="338"/>
        <v>0</v>
      </c>
      <c r="L494" s="68">
        <f t="shared" si="338"/>
        <v>0</v>
      </c>
      <c r="M494" s="68">
        <f t="shared" si="338"/>
        <v>0</v>
      </c>
      <c r="N494" s="68">
        <f t="shared" si="338"/>
        <v>0</v>
      </c>
      <c r="O494" s="68">
        <f t="shared" si="338"/>
        <v>0</v>
      </c>
      <c r="P494" s="68">
        <f t="shared" si="338"/>
        <v>0</v>
      </c>
      <c r="Q494" s="62">
        <f t="shared" si="338"/>
        <v>1708.9</v>
      </c>
      <c r="R494" s="62">
        <f t="shared" ref="R494" si="343">+R500+R578</f>
        <v>957.89999999999986</v>
      </c>
      <c r="S494" s="4">
        <f t="shared" si="317"/>
        <v>178.40066812819714</v>
      </c>
    </row>
    <row r="495" spans="1:19" thickBot="1" x14ac:dyDescent="0.25">
      <c r="A495" s="217"/>
      <c r="B495" s="222"/>
      <c r="C495" s="219"/>
      <c r="D495" s="64" t="s">
        <v>38</v>
      </c>
      <c r="E495" s="65">
        <f t="shared" si="338"/>
        <v>294.09999999999997</v>
      </c>
      <c r="F495" s="65">
        <f t="shared" si="338"/>
        <v>335.59999999999997</v>
      </c>
      <c r="G495" s="65">
        <f t="shared" si="338"/>
        <v>287.90000000000003</v>
      </c>
      <c r="H495" s="65">
        <f t="shared" si="338"/>
        <v>403.40000000000009</v>
      </c>
      <c r="I495" s="65">
        <f t="shared" si="338"/>
        <v>442.9</v>
      </c>
      <c r="J495" s="65">
        <f t="shared" si="338"/>
        <v>407.90000000000003</v>
      </c>
      <c r="K495" s="69">
        <f t="shared" si="338"/>
        <v>0</v>
      </c>
      <c r="L495" s="69">
        <f t="shared" si="338"/>
        <v>0</v>
      </c>
      <c r="M495" s="69">
        <f t="shared" si="338"/>
        <v>0</v>
      </c>
      <c r="N495" s="69">
        <f t="shared" si="338"/>
        <v>0</v>
      </c>
      <c r="O495" s="69">
        <f t="shared" si="338"/>
        <v>0</v>
      </c>
      <c r="P495" s="69">
        <f t="shared" si="338"/>
        <v>0</v>
      </c>
      <c r="Q495" s="65">
        <f t="shared" si="338"/>
        <v>2171.8000000000002</v>
      </c>
      <c r="R495" s="65">
        <f t="shared" ref="R495" si="344">+R501+R579</f>
        <v>1159.6000000000001</v>
      </c>
      <c r="S495" s="7">
        <f t="shared" si="317"/>
        <v>187.2887202483615</v>
      </c>
    </row>
    <row r="496" spans="1:19" ht="13" x14ac:dyDescent="0.2">
      <c r="A496" s="70"/>
      <c r="B496" s="215" t="s">
        <v>251</v>
      </c>
      <c r="C496" s="216"/>
      <c r="D496" s="56" t="s">
        <v>33</v>
      </c>
      <c r="E496" s="1">
        <f t="shared" ref="E496:Q501" si="345">+E502+E508+E517+E523+E529+E535+E541+E547+E553+E559+E565</f>
        <v>943</v>
      </c>
      <c r="F496" s="1">
        <f t="shared" si="345"/>
        <v>1262.6999999999998</v>
      </c>
      <c r="G496" s="1">
        <f t="shared" si="345"/>
        <v>860.2</v>
      </c>
      <c r="H496" s="1">
        <f t="shared" si="345"/>
        <v>1066.5000000000002</v>
      </c>
      <c r="I496" s="1">
        <f t="shared" si="345"/>
        <v>1165.8000000000002</v>
      </c>
      <c r="J496" s="1">
        <f t="shared" si="345"/>
        <v>1023.0999999999999</v>
      </c>
      <c r="K496" s="71">
        <f t="shared" si="345"/>
        <v>0</v>
      </c>
      <c r="L496" s="71">
        <f t="shared" si="345"/>
        <v>0</v>
      </c>
      <c r="M496" s="71">
        <f t="shared" si="345"/>
        <v>0</v>
      </c>
      <c r="N496" s="71">
        <f t="shared" si="345"/>
        <v>0</v>
      </c>
      <c r="O496" s="71">
        <f t="shared" si="345"/>
        <v>0</v>
      </c>
      <c r="P496" s="71">
        <f t="shared" si="345"/>
        <v>0</v>
      </c>
      <c r="Q496" s="1">
        <f t="shared" si="345"/>
        <v>6321.3</v>
      </c>
      <c r="R496" s="1">
        <f t="shared" ref="R496" si="346">+R502+R508+R517+R523+R529+R535+R541+R547+R553+R559+R565</f>
        <v>4553.5</v>
      </c>
      <c r="S496" s="2">
        <f t="shared" si="317"/>
        <v>138.82288349621172</v>
      </c>
    </row>
    <row r="497" spans="1:19" ht="13" x14ac:dyDescent="0.2">
      <c r="A497" s="70"/>
      <c r="B497" s="217"/>
      <c r="C497" s="218"/>
      <c r="D497" s="61" t="s">
        <v>34</v>
      </c>
      <c r="E497" s="3">
        <f t="shared" si="345"/>
        <v>305.59999999999997</v>
      </c>
      <c r="F497" s="3">
        <f t="shared" si="345"/>
        <v>383.09999999999997</v>
      </c>
      <c r="G497" s="3">
        <f t="shared" si="345"/>
        <v>337.4</v>
      </c>
      <c r="H497" s="3">
        <f t="shared" si="345"/>
        <v>442.59999999999997</v>
      </c>
      <c r="I497" s="3">
        <f t="shared" si="345"/>
        <v>500.39999999999992</v>
      </c>
      <c r="J497" s="3">
        <f t="shared" si="345"/>
        <v>425.49999999999994</v>
      </c>
      <c r="K497" s="72">
        <f t="shared" si="345"/>
        <v>0</v>
      </c>
      <c r="L497" s="72">
        <f t="shared" si="345"/>
        <v>0</v>
      </c>
      <c r="M497" s="72">
        <f t="shared" si="345"/>
        <v>0</v>
      </c>
      <c r="N497" s="72">
        <f t="shared" si="345"/>
        <v>0</v>
      </c>
      <c r="O497" s="72">
        <f t="shared" si="345"/>
        <v>0</v>
      </c>
      <c r="P497" s="72">
        <f t="shared" si="345"/>
        <v>0</v>
      </c>
      <c r="Q497" s="3">
        <f t="shared" si="345"/>
        <v>2394.6</v>
      </c>
      <c r="R497" s="3">
        <f t="shared" ref="R497" si="347">+R503+R509+R518+R524+R530+R536+R542+R548+R554+R560+R566</f>
        <v>1326.9</v>
      </c>
      <c r="S497" s="4">
        <f t="shared" si="317"/>
        <v>180.4657472303866</v>
      </c>
    </row>
    <row r="498" spans="1:19" ht="13" x14ac:dyDescent="0.2">
      <c r="A498" s="70"/>
      <c r="B498" s="217"/>
      <c r="C498" s="218"/>
      <c r="D498" s="61" t="s">
        <v>35</v>
      </c>
      <c r="E498" s="3">
        <f t="shared" si="345"/>
        <v>637.40000000000009</v>
      </c>
      <c r="F498" s="3">
        <f t="shared" si="345"/>
        <v>879.6</v>
      </c>
      <c r="G498" s="3">
        <f t="shared" si="345"/>
        <v>522.80000000000018</v>
      </c>
      <c r="H498" s="3">
        <f t="shared" si="345"/>
        <v>623.9</v>
      </c>
      <c r="I498" s="3">
        <f t="shared" si="345"/>
        <v>665.4000000000002</v>
      </c>
      <c r="J498" s="3">
        <f t="shared" si="345"/>
        <v>597.59999999999991</v>
      </c>
      <c r="K498" s="72">
        <f t="shared" si="345"/>
        <v>0</v>
      </c>
      <c r="L498" s="72">
        <f t="shared" si="345"/>
        <v>0</v>
      </c>
      <c r="M498" s="72">
        <f t="shared" si="345"/>
        <v>0</v>
      </c>
      <c r="N498" s="72">
        <f t="shared" si="345"/>
        <v>0</v>
      </c>
      <c r="O498" s="72">
        <f t="shared" si="345"/>
        <v>0</v>
      </c>
      <c r="P498" s="72">
        <f t="shared" si="345"/>
        <v>0</v>
      </c>
      <c r="Q498" s="3">
        <f t="shared" si="345"/>
        <v>3926.7000000000007</v>
      </c>
      <c r="R498" s="3">
        <f t="shared" ref="R498" si="348">+R504+R510+R519+R525+R531+R537+R543+R549+R555+R561+R567</f>
        <v>3226.6</v>
      </c>
      <c r="S498" s="4">
        <f t="shared" si="317"/>
        <v>121.69776235046182</v>
      </c>
    </row>
    <row r="499" spans="1:19" ht="13" x14ac:dyDescent="0.2">
      <c r="A499" s="70"/>
      <c r="B499" s="217"/>
      <c r="C499" s="218"/>
      <c r="D499" s="61" t="s">
        <v>36</v>
      </c>
      <c r="E499" s="3">
        <f t="shared" si="345"/>
        <v>721.40000000000009</v>
      </c>
      <c r="F499" s="3">
        <f t="shared" si="345"/>
        <v>1000.3999999999999</v>
      </c>
      <c r="G499" s="3">
        <f t="shared" si="345"/>
        <v>638.60000000000014</v>
      </c>
      <c r="H499" s="3">
        <f t="shared" si="345"/>
        <v>759.5</v>
      </c>
      <c r="I499" s="3">
        <f t="shared" si="345"/>
        <v>832.19999999999982</v>
      </c>
      <c r="J499" s="3">
        <f t="shared" si="345"/>
        <v>712.8</v>
      </c>
      <c r="K499" s="72">
        <f t="shared" si="345"/>
        <v>0</v>
      </c>
      <c r="L499" s="72">
        <f t="shared" si="345"/>
        <v>0</v>
      </c>
      <c r="M499" s="72">
        <f t="shared" si="345"/>
        <v>0</v>
      </c>
      <c r="N499" s="72">
        <f t="shared" si="345"/>
        <v>0</v>
      </c>
      <c r="O499" s="72">
        <f t="shared" si="345"/>
        <v>0</v>
      </c>
      <c r="P499" s="72">
        <f t="shared" si="345"/>
        <v>0</v>
      </c>
      <c r="Q499" s="3">
        <f t="shared" si="345"/>
        <v>4664.9000000000005</v>
      </c>
      <c r="R499" s="3">
        <f t="shared" ref="R499" si="349">+R505+R511+R520+R526+R532+R538+R544+R550+R556+R562+R568</f>
        <v>3636.7</v>
      </c>
      <c r="S499" s="4">
        <f t="shared" si="317"/>
        <v>128.2728847581599</v>
      </c>
    </row>
    <row r="500" spans="1:19" ht="13" x14ac:dyDescent="0.2">
      <c r="A500" s="70"/>
      <c r="B500" s="217"/>
      <c r="C500" s="218"/>
      <c r="D500" s="61" t="s">
        <v>37</v>
      </c>
      <c r="E500" s="3">
        <f t="shared" si="345"/>
        <v>221.60000000000002</v>
      </c>
      <c r="F500" s="3">
        <f t="shared" si="345"/>
        <v>262.3</v>
      </c>
      <c r="G500" s="3">
        <f t="shared" si="345"/>
        <v>221.59999999999997</v>
      </c>
      <c r="H500" s="3">
        <f t="shared" si="345"/>
        <v>307</v>
      </c>
      <c r="I500" s="3">
        <f t="shared" si="345"/>
        <v>333.59999999999997</v>
      </c>
      <c r="J500" s="3">
        <f t="shared" si="345"/>
        <v>310.30000000000007</v>
      </c>
      <c r="K500" s="72">
        <f t="shared" si="345"/>
        <v>0</v>
      </c>
      <c r="L500" s="72">
        <f t="shared" si="345"/>
        <v>0</v>
      </c>
      <c r="M500" s="72">
        <f t="shared" si="345"/>
        <v>0</v>
      </c>
      <c r="N500" s="72">
        <f t="shared" si="345"/>
        <v>0</v>
      </c>
      <c r="O500" s="72">
        <f t="shared" si="345"/>
        <v>0</v>
      </c>
      <c r="P500" s="72">
        <f t="shared" si="345"/>
        <v>0</v>
      </c>
      <c r="Q500" s="3">
        <f t="shared" si="345"/>
        <v>1656.4</v>
      </c>
      <c r="R500" s="3">
        <f t="shared" ref="R500" si="350">+R506+R512+R521+R527+R533+R539+R545+R551+R557+R563+R569</f>
        <v>916.79999999999984</v>
      </c>
      <c r="S500" s="4">
        <f t="shared" si="317"/>
        <v>180.67190226876096</v>
      </c>
    </row>
    <row r="501" spans="1:19" thickBot="1" x14ac:dyDescent="0.25">
      <c r="A501" s="70"/>
      <c r="B501" s="217"/>
      <c r="C501" s="219"/>
      <c r="D501" s="64" t="s">
        <v>38</v>
      </c>
      <c r="E501" s="6">
        <f t="shared" si="345"/>
        <v>286.79999999999995</v>
      </c>
      <c r="F501" s="6">
        <f t="shared" si="345"/>
        <v>325.89999999999998</v>
      </c>
      <c r="G501" s="6">
        <f t="shared" si="345"/>
        <v>278.3</v>
      </c>
      <c r="H501" s="6">
        <f t="shared" si="345"/>
        <v>389.90000000000009</v>
      </c>
      <c r="I501" s="6">
        <f t="shared" si="345"/>
        <v>427</v>
      </c>
      <c r="J501" s="6">
        <f t="shared" si="345"/>
        <v>395.90000000000003</v>
      </c>
      <c r="K501" s="73">
        <f t="shared" si="345"/>
        <v>0</v>
      </c>
      <c r="L501" s="73">
        <f t="shared" si="345"/>
        <v>0</v>
      </c>
      <c r="M501" s="73">
        <f t="shared" si="345"/>
        <v>0</v>
      </c>
      <c r="N501" s="73">
        <f t="shared" si="345"/>
        <v>0</v>
      </c>
      <c r="O501" s="73">
        <f t="shared" si="345"/>
        <v>0</v>
      </c>
      <c r="P501" s="73">
        <f t="shared" si="345"/>
        <v>0</v>
      </c>
      <c r="Q501" s="6">
        <f t="shared" si="345"/>
        <v>2103.8000000000002</v>
      </c>
      <c r="R501" s="6">
        <f t="shared" ref="R501" si="351">+R507+R513+R522+R528+R534+R540+R546+R552+R558+R564+R570</f>
        <v>1107.9000000000001</v>
      </c>
      <c r="S501" s="7">
        <f t="shared" si="317"/>
        <v>189.89078436682013</v>
      </c>
    </row>
    <row r="502" spans="1:19" ht="13.5" customHeight="1" x14ac:dyDescent="0.2">
      <c r="A502" s="70"/>
      <c r="B502" s="70"/>
      <c r="C502" s="212" t="s">
        <v>39</v>
      </c>
      <c r="D502" s="56" t="s">
        <v>33</v>
      </c>
      <c r="E502" s="1">
        <v>366.1</v>
      </c>
      <c r="F502" s="1">
        <v>430.1</v>
      </c>
      <c r="G502" s="1">
        <v>395.1</v>
      </c>
      <c r="H502" s="1">
        <v>467.6</v>
      </c>
      <c r="I502" s="1">
        <v>514.70000000000005</v>
      </c>
      <c r="J502" s="1">
        <v>437.8</v>
      </c>
      <c r="K502" s="71"/>
      <c r="L502" s="71"/>
      <c r="M502" s="71"/>
      <c r="N502" s="71"/>
      <c r="O502" s="71"/>
      <c r="P502" s="71"/>
      <c r="Q502" s="1">
        <f t="shared" ref="Q502:Q513" si="352">SUM(E502:P502)</f>
        <v>2611.4000000000005</v>
      </c>
      <c r="R502" s="1">
        <v>2000.4</v>
      </c>
      <c r="S502" s="2">
        <f t="shared" si="317"/>
        <v>130.54389122175567</v>
      </c>
    </row>
    <row r="503" spans="1:19" ht="13.5" customHeight="1" x14ac:dyDescent="0.2">
      <c r="A503" s="70"/>
      <c r="B503" s="49"/>
      <c r="C503" s="213"/>
      <c r="D503" s="61" t="s">
        <v>34</v>
      </c>
      <c r="E503" s="3">
        <v>182.6</v>
      </c>
      <c r="F503" s="3">
        <v>222.6</v>
      </c>
      <c r="G503" s="3">
        <v>220.4</v>
      </c>
      <c r="H503" s="3">
        <v>285.3</v>
      </c>
      <c r="I503" s="3">
        <v>324.2</v>
      </c>
      <c r="J503" s="3">
        <v>271.39999999999998</v>
      </c>
      <c r="K503" s="72"/>
      <c r="L503" s="72"/>
      <c r="M503" s="72"/>
      <c r="N503" s="72"/>
      <c r="O503" s="72"/>
      <c r="P503" s="72"/>
      <c r="Q503" s="3">
        <f t="shared" si="352"/>
        <v>1506.5</v>
      </c>
      <c r="R503" s="3">
        <v>783.69999999999993</v>
      </c>
      <c r="S503" s="4">
        <f t="shared" si="317"/>
        <v>192.22916932499683</v>
      </c>
    </row>
    <row r="504" spans="1:19" ht="13.5" customHeight="1" x14ac:dyDescent="0.2">
      <c r="A504" s="70"/>
      <c r="B504" s="49"/>
      <c r="C504" s="213"/>
      <c r="D504" s="61" t="s">
        <v>35</v>
      </c>
      <c r="E504" s="3">
        <f>+E502-E503</f>
        <v>183.50000000000003</v>
      </c>
      <c r="F504" s="3">
        <f t="shared" ref="F504:P504" si="353">+F502-F503</f>
        <v>207.50000000000003</v>
      </c>
      <c r="G504" s="3">
        <f t="shared" si="353"/>
        <v>174.70000000000002</v>
      </c>
      <c r="H504" s="3">
        <f t="shared" si="353"/>
        <v>182.3</v>
      </c>
      <c r="I504" s="3">
        <f t="shared" si="353"/>
        <v>190.50000000000006</v>
      </c>
      <c r="J504" s="3">
        <f t="shared" si="353"/>
        <v>166.40000000000003</v>
      </c>
      <c r="K504" s="72">
        <f t="shared" si="353"/>
        <v>0</v>
      </c>
      <c r="L504" s="72">
        <f t="shared" si="353"/>
        <v>0</v>
      </c>
      <c r="M504" s="72">
        <f t="shared" si="353"/>
        <v>0</v>
      </c>
      <c r="N504" s="72">
        <f t="shared" si="353"/>
        <v>0</v>
      </c>
      <c r="O504" s="72">
        <f t="shared" si="353"/>
        <v>0</v>
      </c>
      <c r="P504" s="72">
        <f t="shared" si="353"/>
        <v>0</v>
      </c>
      <c r="Q504" s="3">
        <f t="shared" ref="Q504" si="354">+Q502-Q503</f>
        <v>1104.9000000000005</v>
      </c>
      <c r="R504" s="3">
        <v>1216.6999999999998</v>
      </c>
      <c r="S504" s="4">
        <f t="shared" si="317"/>
        <v>90.81121065176302</v>
      </c>
    </row>
    <row r="505" spans="1:19" ht="13.5" customHeight="1" x14ac:dyDescent="0.2">
      <c r="A505" s="70"/>
      <c r="B505" s="49"/>
      <c r="C505" s="213"/>
      <c r="D505" s="61" t="s">
        <v>36</v>
      </c>
      <c r="E505" s="3">
        <f>+E502-E506</f>
        <v>166.20000000000002</v>
      </c>
      <c r="F505" s="3">
        <f t="shared" ref="F505:P505" si="355">+F502-F506</f>
        <v>201.40000000000003</v>
      </c>
      <c r="G505" s="3">
        <f t="shared" si="355"/>
        <v>197.50000000000003</v>
      </c>
      <c r="H505" s="3">
        <f t="shared" si="355"/>
        <v>191</v>
      </c>
      <c r="I505" s="3">
        <f t="shared" si="355"/>
        <v>222.70000000000005</v>
      </c>
      <c r="J505" s="3">
        <f t="shared" si="355"/>
        <v>158.80000000000001</v>
      </c>
      <c r="K505" s="72">
        <f t="shared" si="355"/>
        <v>0</v>
      </c>
      <c r="L505" s="72">
        <f t="shared" si="355"/>
        <v>0</v>
      </c>
      <c r="M505" s="72">
        <f t="shared" si="355"/>
        <v>0</v>
      </c>
      <c r="N505" s="72">
        <f t="shared" si="355"/>
        <v>0</v>
      </c>
      <c r="O505" s="72">
        <f t="shared" si="355"/>
        <v>0</v>
      </c>
      <c r="P505" s="72">
        <f t="shared" si="355"/>
        <v>0</v>
      </c>
      <c r="Q505" s="3">
        <f t="shared" ref="Q505" si="356">+Q502-Q506</f>
        <v>1137.6000000000004</v>
      </c>
      <c r="R505" s="3">
        <v>1226.7</v>
      </c>
      <c r="S505" s="4">
        <f t="shared" si="317"/>
        <v>92.736610418195184</v>
      </c>
    </row>
    <row r="506" spans="1:19" ht="13.5" customHeight="1" x14ac:dyDescent="0.2">
      <c r="A506" s="70"/>
      <c r="B506" s="49"/>
      <c r="C506" s="213"/>
      <c r="D506" s="61" t="s">
        <v>37</v>
      </c>
      <c r="E506" s="3">
        <v>199.9</v>
      </c>
      <c r="F506" s="3">
        <v>228.7</v>
      </c>
      <c r="G506" s="3">
        <v>197.6</v>
      </c>
      <c r="H506" s="3">
        <v>276.60000000000002</v>
      </c>
      <c r="I506" s="3">
        <v>292</v>
      </c>
      <c r="J506" s="3">
        <v>279</v>
      </c>
      <c r="K506" s="72"/>
      <c r="L506" s="72"/>
      <c r="M506" s="72"/>
      <c r="N506" s="72"/>
      <c r="O506" s="72"/>
      <c r="P506" s="72"/>
      <c r="Q506" s="3">
        <f t="shared" si="352"/>
        <v>1473.8000000000002</v>
      </c>
      <c r="R506" s="3">
        <v>773.69999999999993</v>
      </c>
      <c r="S506" s="4">
        <f t="shared" si="317"/>
        <v>190.48726896730003</v>
      </c>
    </row>
    <row r="507" spans="1:19" ht="14.25" customHeight="1" thickBot="1" x14ac:dyDescent="0.25">
      <c r="A507" s="70"/>
      <c r="B507" s="49"/>
      <c r="C507" s="213"/>
      <c r="D507" s="81" t="s">
        <v>38</v>
      </c>
      <c r="E507" s="6">
        <v>259.89999999999998</v>
      </c>
      <c r="F507" s="6">
        <v>285.89999999999998</v>
      </c>
      <c r="G507" s="6">
        <v>249</v>
      </c>
      <c r="H507" s="6">
        <v>351.3</v>
      </c>
      <c r="I507" s="6">
        <v>373.8</v>
      </c>
      <c r="J507" s="6">
        <v>357.1</v>
      </c>
      <c r="K507" s="73"/>
      <c r="L507" s="73"/>
      <c r="M507" s="73"/>
      <c r="N507" s="73"/>
      <c r="O507" s="73"/>
      <c r="P507" s="73"/>
      <c r="Q507" s="82">
        <f t="shared" si="352"/>
        <v>1877</v>
      </c>
      <c r="R507" s="82">
        <v>947.6</v>
      </c>
      <c r="S507" s="7">
        <f t="shared" si="317"/>
        <v>198.07935837906291</v>
      </c>
    </row>
    <row r="508" spans="1:19" ht="13.5" customHeight="1" x14ac:dyDescent="0.2">
      <c r="A508" s="70"/>
      <c r="B508" s="49"/>
      <c r="C508" s="212" t="s">
        <v>225</v>
      </c>
      <c r="D508" s="56" t="s">
        <v>33</v>
      </c>
      <c r="E508" s="1">
        <v>75.2</v>
      </c>
      <c r="F508" s="1">
        <v>79.7</v>
      </c>
      <c r="G508" s="1">
        <v>52.5</v>
      </c>
      <c r="H508" s="1">
        <v>70.7</v>
      </c>
      <c r="I508" s="1">
        <v>63.8</v>
      </c>
      <c r="J508" s="1">
        <v>60.2</v>
      </c>
      <c r="K508" s="71"/>
      <c r="L508" s="71"/>
      <c r="M508" s="71"/>
      <c r="N508" s="71"/>
      <c r="O508" s="71"/>
      <c r="P508" s="71"/>
      <c r="Q508" s="1">
        <f t="shared" si="352"/>
        <v>402.1</v>
      </c>
      <c r="R508" s="1">
        <v>334.59999999999997</v>
      </c>
      <c r="S508" s="2">
        <f t="shared" si="317"/>
        <v>120.17334130304845</v>
      </c>
    </row>
    <row r="509" spans="1:19" ht="13" x14ac:dyDescent="0.2">
      <c r="A509" s="70"/>
      <c r="B509" s="49"/>
      <c r="C509" s="213"/>
      <c r="D509" s="61" t="s">
        <v>34</v>
      </c>
      <c r="E509" s="3">
        <v>7.5</v>
      </c>
      <c r="F509" s="3">
        <v>10.7</v>
      </c>
      <c r="G509" s="3">
        <v>11.6</v>
      </c>
      <c r="H509" s="3">
        <v>13.2</v>
      </c>
      <c r="I509" s="3">
        <v>17.899999999999999</v>
      </c>
      <c r="J509" s="3">
        <v>14.6</v>
      </c>
      <c r="K509" s="72"/>
      <c r="L509" s="72"/>
      <c r="M509" s="72"/>
      <c r="N509" s="72"/>
      <c r="O509" s="72"/>
      <c r="P509" s="72"/>
      <c r="Q509" s="3">
        <f t="shared" si="352"/>
        <v>75.5</v>
      </c>
      <c r="R509" s="3">
        <v>50.7</v>
      </c>
      <c r="S509" s="4">
        <f t="shared" si="317"/>
        <v>148.91518737672581</v>
      </c>
    </row>
    <row r="510" spans="1:19" ht="13" x14ac:dyDescent="0.2">
      <c r="A510" s="70"/>
      <c r="B510" s="49"/>
      <c r="C510" s="213"/>
      <c r="D510" s="61" t="s">
        <v>35</v>
      </c>
      <c r="E510" s="3">
        <f>+E508-E509</f>
        <v>67.7</v>
      </c>
      <c r="F510" s="3">
        <f t="shared" ref="F510:P510" si="357">+F508-F509</f>
        <v>69</v>
      </c>
      <c r="G510" s="3">
        <f t="shared" si="357"/>
        <v>40.9</v>
      </c>
      <c r="H510" s="3">
        <f t="shared" si="357"/>
        <v>57.5</v>
      </c>
      <c r="I510" s="3">
        <f t="shared" si="357"/>
        <v>45.9</v>
      </c>
      <c r="J510" s="3">
        <f t="shared" si="357"/>
        <v>45.6</v>
      </c>
      <c r="K510" s="72">
        <f t="shared" si="357"/>
        <v>0</v>
      </c>
      <c r="L510" s="72">
        <f t="shared" si="357"/>
        <v>0</v>
      </c>
      <c r="M510" s="72">
        <f t="shared" si="357"/>
        <v>0</v>
      </c>
      <c r="N510" s="72">
        <f t="shared" si="357"/>
        <v>0</v>
      </c>
      <c r="O510" s="72">
        <f t="shared" si="357"/>
        <v>0</v>
      </c>
      <c r="P510" s="72">
        <f t="shared" si="357"/>
        <v>0</v>
      </c>
      <c r="Q510" s="3">
        <f>+Q508-Q509</f>
        <v>326.60000000000002</v>
      </c>
      <c r="R510" s="3">
        <v>283.89999999999998</v>
      </c>
      <c r="S510" s="4">
        <f t="shared" si="317"/>
        <v>115.04050722085243</v>
      </c>
    </row>
    <row r="511" spans="1:19" ht="13" x14ac:dyDescent="0.2">
      <c r="A511" s="70"/>
      <c r="B511" s="49"/>
      <c r="C511" s="213"/>
      <c r="D511" s="61" t="s">
        <v>36</v>
      </c>
      <c r="E511" s="3">
        <f>+E508-E512</f>
        <v>67.400000000000006</v>
      </c>
      <c r="F511" s="3">
        <f t="shared" ref="F511:P511" si="358">+F508-F512</f>
        <v>71.3</v>
      </c>
      <c r="G511" s="3">
        <f t="shared" si="358"/>
        <v>45.8</v>
      </c>
      <c r="H511" s="3">
        <f t="shared" si="358"/>
        <v>60.7</v>
      </c>
      <c r="I511" s="3">
        <f t="shared" si="358"/>
        <v>50.699999999999996</v>
      </c>
      <c r="J511" s="3">
        <f t="shared" si="358"/>
        <v>49.1</v>
      </c>
      <c r="K511" s="72">
        <f t="shared" si="358"/>
        <v>0</v>
      </c>
      <c r="L511" s="72">
        <f t="shared" si="358"/>
        <v>0</v>
      </c>
      <c r="M511" s="72">
        <f t="shared" si="358"/>
        <v>0</v>
      </c>
      <c r="N511" s="72">
        <f t="shared" si="358"/>
        <v>0</v>
      </c>
      <c r="O511" s="72">
        <f t="shared" si="358"/>
        <v>0</v>
      </c>
      <c r="P511" s="72">
        <f t="shared" si="358"/>
        <v>0</v>
      </c>
      <c r="Q511" s="3">
        <f>+Q508-Q512</f>
        <v>345</v>
      </c>
      <c r="R511" s="3">
        <v>276.90000000000003</v>
      </c>
      <c r="S511" s="4">
        <f t="shared" si="317"/>
        <v>124.59371614301192</v>
      </c>
    </row>
    <row r="512" spans="1:19" ht="13" x14ac:dyDescent="0.2">
      <c r="A512" s="70"/>
      <c r="B512" s="49"/>
      <c r="C512" s="213"/>
      <c r="D512" s="61" t="s">
        <v>37</v>
      </c>
      <c r="E512" s="3">
        <v>7.8</v>
      </c>
      <c r="F512" s="3">
        <v>8.4</v>
      </c>
      <c r="G512" s="3">
        <v>6.7</v>
      </c>
      <c r="H512" s="3">
        <v>10</v>
      </c>
      <c r="I512" s="3">
        <v>13.1</v>
      </c>
      <c r="J512" s="3">
        <v>11.1</v>
      </c>
      <c r="K512" s="72"/>
      <c r="L512" s="72"/>
      <c r="M512" s="72"/>
      <c r="N512" s="72"/>
      <c r="O512" s="72"/>
      <c r="P512" s="72"/>
      <c r="Q512" s="3">
        <f t="shared" si="352"/>
        <v>57.1</v>
      </c>
      <c r="R512" s="3">
        <v>57.7</v>
      </c>
      <c r="S512" s="4">
        <f t="shared" si="317"/>
        <v>98.960138648180234</v>
      </c>
    </row>
    <row r="513" spans="1:19" thickBot="1" x14ac:dyDescent="0.25">
      <c r="A513" s="70"/>
      <c r="B513" s="49"/>
      <c r="C513" s="214"/>
      <c r="D513" s="64" t="s">
        <v>38</v>
      </c>
      <c r="E513" s="6">
        <v>11.2</v>
      </c>
      <c r="F513" s="6">
        <v>12</v>
      </c>
      <c r="G513" s="6">
        <v>9.6</v>
      </c>
      <c r="H513" s="6">
        <v>14.3</v>
      </c>
      <c r="I513" s="6">
        <v>18.8</v>
      </c>
      <c r="J513" s="6">
        <v>15.8</v>
      </c>
      <c r="K513" s="73"/>
      <c r="L513" s="73"/>
      <c r="M513" s="73"/>
      <c r="N513" s="73"/>
      <c r="O513" s="73"/>
      <c r="P513" s="73"/>
      <c r="Q513" s="6">
        <f t="shared" si="352"/>
        <v>81.699999999999989</v>
      </c>
      <c r="R513" s="6">
        <v>57.7</v>
      </c>
      <c r="S513" s="7">
        <f t="shared" si="317"/>
        <v>141.59445407279028</v>
      </c>
    </row>
    <row r="514" spans="1:19" ht="18.75" customHeight="1" x14ac:dyDescent="0.3">
      <c r="A514" s="45" t="str">
        <f>A1</f>
        <v>１　令和４年度（２０２２年度）上期　市町村別・月別観光入込客数</v>
      </c>
      <c r="K514" s="76"/>
      <c r="L514" s="76"/>
      <c r="M514" s="76"/>
      <c r="N514" s="76"/>
      <c r="O514" s="76"/>
      <c r="P514" s="76"/>
      <c r="Q514" s="178"/>
    </row>
    <row r="515" spans="1:19" ht="13.5" customHeight="1" thickBot="1" x14ac:dyDescent="0.25">
      <c r="K515" s="76"/>
      <c r="L515" s="76"/>
      <c r="M515" s="76"/>
      <c r="N515" s="76"/>
      <c r="O515" s="76"/>
      <c r="P515" s="76"/>
      <c r="Q515" s="178"/>
      <c r="S515" s="50" t="s">
        <v>232</v>
      </c>
    </row>
    <row r="516" spans="1:19" ht="13.5" customHeight="1" thickBot="1" x14ac:dyDescent="0.25">
      <c r="A516" s="51" t="s">
        <v>20</v>
      </c>
      <c r="B516" s="51" t="s">
        <v>266</v>
      </c>
      <c r="C516" s="51" t="s">
        <v>21</v>
      </c>
      <c r="D516" s="52" t="s">
        <v>22</v>
      </c>
      <c r="E516" s="53" t="s">
        <v>23</v>
      </c>
      <c r="F516" s="53" t="s">
        <v>24</v>
      </c>
      <c r="G516" s="53" t="s">
        <v>25</v>
      </c>
      <c r="H516" s="53" t="s">
        <v>26</v>
      </c>
      <c r="I516" s="53" t="s">
        <v>27</v>
      </c>
      <c r="J516" s="53" t="s">
        <v>28</v>
      </c>
      <c r="K516" s="74" t="s">
        <v>29</v>
      </c>
      <c r="L516" s="74" t="s">
        <v>30</v>
      </c>
      <c r="M516" s="74" t="s">
        <v>31</v>
      </c>
      <c r="N516" s="74" t="s">
        <v>11</v>
      </c>
      <c r="O516" s="74" t="s">
        <v>12</v>
      </c>
      <c r="P516" s="74" t="s">
        <v>13</v>
      </c>
      <c r="Q516" s="179" t="s">
        <v>267</v>
      </c>
      <c r="R516" s="54" t="str">
        <f>$R$3</f>
        <v>R3年度上期</v>
      </c>
      <c r="S516" s="55" t="s">
        <v>32</v>
      </c>
    </row>
    <row r="517" spans="1:19" ht="13.5" customHeight="1" x14ac:dyDescent="0.2">
      <c r="A517" s="70"/>
      <c r="B517" s="49"/>
      <c r="C517" s="212" t="s">
        <v>40</v>
      </c>
      <c r="D517" s="56" t="s">
        <v>33</v>
      </c>
      <c r="E517" s="1">
        <v>93.3</v>
      </c>
      <c r="F517" s="1">
        <v>79.099999999999994</v>
      </c>
      <c r="G517" s="1">
        <v>14.8</v>
      </c>
      <c r="H517" s="1">
        <v>26.1</v>
      </c>
      <c r="I517" s="1">
        <v>32.6</v>
      </c>
      <c r="J517" s="1">
        <v>25.4</v>
      </c>
      <c r="K517" s="71"/>
      <c r="L517" s="71"/>
      <c r="M517" s="71"/>
      <c r="N517" s="71"/>
      <c r="O517" s="71"/>
      <c r="P517" s="71"/>
      <c r="Q517" s="1">
        <f t="shared" ref="Q517:Q570" si="359">SUM(E517:P517)</f>
        <v>271.29999999999995</v>
      </c>
      <c r="R517" s="1">
        <v>154.1</v>
      </c>
      <c r="S517" s="2">
        <f t="shared" ref="S517:S570" si="360">IF(Q517=0,"－",Q517/R517*100)</f>
        <v>176.05451005840359</v>
      </c>
    </row>
    <row r="518" spans="1:19" ht="13" x14ac:dyDescent="0.2">
      <c r="A518" s="70"/>
      <c r="B518" s="49"/>
      <c r="C518" s="213"/>
      <c r="D518" s="61" t="s">
        <v>34</v>
      </c>
      <c r="E518" s="3">
        <v>16.600000000000001</v>
      </c>
      <c r="F518" s="3">
        <v>15.3</v>
      </c>
      <c r="G518" s="3">
        <v>2.9</v>
      </c>
      <c r="H518" s="3">
        <v>5</v>
      </c>
      <c r="I518" s="3">
        <v>6.1</v>
      </c>
      <c r="J518" s="3">
        <v>5.8</v>
      </c>
      <c r="K518" s="72"/>
      <c r="L518" s="72"/>
      <c r="M518" s="72"/>
      <c r="N518" s="72"/>
      <c r="O518" s="72"/>
      <c r="P518" s="72"/>
      <c r="Q518" s="3">
        <f t="shared" si="359"/>
        <v>51.7</v>
      </c>
      <c r="R518" s="3">
        <v>29.099999999999998</v>
      </c>
      <c r="S518" s="4">
        <f t="shared" si="360"/>
        <v>177.66323024054984</v>
      </c>
    </row>
    <row r="519" spans="1:19" ht="13" x14ac:dyDescent="0.2">
      <c r="A519" s="70" t="s">
        <v>272</v>
      </c>
      <c r="B519" s="49" t="s">
        <v>273</v>
      </c>
      <c r="C519" s="213"/>
      <c r="D519" s="61" t="s">
        <v>35</v>
      </c>
      <c r="E519" s="3">
        <f>+E517-E518</f>
        <v>76.699999999999989</v>
      </c>
      <c r="F519" s="3">
        <f t="shared" ref="F519:P519" si="361">+F517-F518</f>
        <v>63.8</v>
      </c>
      <c r="G519" s="3">
        <f t="shared" si="361"/>
        <v>11.9</v>
      </c>
      <c r="H519" s="3">
        <f t="shared" si="361"/>
        <v>21.1</v>
      </c>
      <c r="I519" s="3">
        <f t="shared" si="361"/>
        <v>26.5</v>
      </c>
      <c r="J519" s="3">
        <f t="shared" si="361"/>
        <v>19.599999999999998</v>
      </c>
      <c r="K519" s="72">
        <f t="shared" si="361"/>
        <v>0</v>
      </c>
      <c r="L519" s="72">
        <f t="shared" si="361"/>
        <v>0</v>
      </c>
      <c r="M519" s="72">
        <f t="shared" si="361"/>
        <v>0</v>
      </c>
      <c r="N519" s="72">
        <f t="shared" si="361"/>
        <v>0</v>
      </c>
      <c r="O519" s="72">
        <f t="shared" si="361"/>
        <v>0</v>
      </c>
      <c r="P519" s="72">
        <f t="shared" si="361"/>
        <v>0</v>
      </c>
      <c r="Q519" s="3">
        <f t="shared" ref="Q519" si="362">+Q517-Q518</f>
        <v>219.59999999999997</v>
      </c>
      <c r="R519" s="3">
        <v>124.99999999999999</v>
      </c>
      <c r="S519" s="4">
        <f t="shared" si="360"/>
        <v>175.67999999999998</v>
      </c>
    </row>
    <row r="520" spans="1:19" ht="13" x14ac:dyDescent="0.2">
      <c r="A520" s="70"/>
      <c r="B520" s="49"/>
      <c r="C520" s="213"/>
      <c r="D520" s="61" t="s">
        <v>36</v>
      </c>
      <c r="E520" s="3">
        <f>+E517-E521</f>
        <v>91.6</v>
      </c>
      <c r="F520" s="3">
        <f t="shared" ref="F520:P520" si="363">+F517-F521</f>
        <v>71.5</v>
      </c>
      <c r="G520" s="3">
        <f t="shared" si="363"/>
        <v>14.100000000000001</v>
      </c>
      <c r="H520" s="3">
        <f t="shared" si="363"/>
        <v>24.3</v>
      </c>
      <c r="I520" s="3">
        <f t="shared" si="363"/>
        <v>27.3</v>
      </c>
      <c r="J520" s="3">
        <f t="shared" si="363"/>
        <v>23.7</v>
      </c>
      <c r="K520" s="72">
        <f t="shared" si="363"/>
        <v>0</v>
      </c>
      <c r="L520" s="72">
        <f t="shared" si="363"/>
        <v>0</v>
      </c>
      <c r="M520" s="72">
        <f t="shared" si="363"/>
        <v>0</v>
      </c>
      <c r="N520" s="72">
        <f t="shared" si="363"/>
        <v>0</v>
      </c>
      <c r="O520" s="72">
        <f t="shared" si="363"/>
        <v>0</v>
      </c>
      <c r="P520" s="72">
        <f t="shared" si="363"/>
        <v>0</v>
      </c>
      <c r="Q520" s="3">
        <f t="shared" ref="Q520" si="364">+Q517-Q521</f>
        <v>252.49999999999994</v>
      </c>
      <c r="R520" s="3">
        <v>137.80000000000001</v>
      </c>
      <c r="S520" s="4">
        <f t="shared" si="360"/>
        <v>183.23657474600864</v>
      </c>
    </row>
    <row r="521" spans="1:19" ht="13" x14ac:dyDescent="0.2">
      <c r="A521" s="70"/>
      <c r="B521" s="49"/>
      <c r="C521" s="213"/>
      <c r="D521" s="61" t="s">
        <v>37</v>
      </c>
      <c r="E521" s="3">
        <v>1.7</v>
      </c>
      <c r="F521" s="3">
        <v>7.6</v>
      </c>
      <c r="G521" s="3">
        <v>0.7</v>
      </c>
      <c r="H521" s="3">
        <v>1.8</v>
      </c>
      <c r="I521" s="3">
        <v>5.3</v>
      </c>
      <c r="J521" s="3">
        <v>1.7</v>
      </c>
      <c r="K521" s="72"/>
      <c r="L521" s="72"/>
      <c r="M521" s="72"/>
      <c r="N521" s="72"/>
      <c r="O521" s="72"/>
      <c r="P521" s="72"/>
      <c r="Q521" s="3">
        <f t="shared" si="359"/>
        <v>18.799999999999997</v>
      </c>
      <c r="R521" s="3">
        <v>16.3</v>
      </c>
      <c r="S521" s="4">
        <f t="shared" si="360"/>
        <v>115.33742331288342</v>
      </c>
    </row>
    <row r="522" spans="1:19" thickBot="1" x14ac:dyDescent="0.25">
      <c r="A522" s="70"/>
      <c r="B522" s="49"/>
      <c r="C522" s="214"/>
      <c r="D522" s="64" t="s">
        <v>38</v>
      </c>
      <c r="E522" s="6">
        <v>2</v>
      </c>
      <c r="F522" s="6">
        <v>8</v>
      </c>
      <c r="G522" s="6">
        <v>1.2</v>
      </c>
      <c r="H522" s="6">
        <v>2.1</v>
      </c>
      <c r="I522" s="6">
        <v>6.8</v>
      </c>
      <c r="J522" s="6">
        <v>2</v>
      </c>
      <c r="K522" s="73"/>
      <c r="L522" s="73"/>
      <c r="M522" s="73"/>
      <c r="N522" s="73"/>
      <c r="O522" s="73"/>
      <c r="P522" s="73"/>
      <c r="Q522" s="6">
        <f t="shared" si="359"/>
        <v>22.099999999999998</v>
      </c>
      <c r="R522" s="6">
        <v>19.899999999999999</v>
      </c>
      <c r="S522" s="7">
        <f t="shared" si="360"/>
        <v>111.05527638190955</v>
      </c>
    </row>
    <row r="523" spans="1:19" ht="13.5" customHeight="1" x14ac:dyDescent="0.2">
      <c r="A523" s="70"/>
      <c r="B523" s="49"/>
      <c r="C523" s="212" t="s">
        <v>41</v>
      </c>
      <c r="D523" s="56" t="s">
        <v>33</v>
      </c>
      <c r="E523" s="1">
        <v>21</v>
      </c>
      <c r="F523" s="1">
        <v>27.1</v>
      </c>
      <c r="G523" s="1">
        <v>16.7</v>
      </c>
      <c r="H523" s="1">
        <v>22.2</v>
      </c>
      <c r="I523" s="1">
        <v>28.8</v>
      </c>
      <c r="J523" s="1">
        <v>25.2</v>
      </c>
      <c r="K523" s="71"/>
      <c r="L523" s="71"/>
      <c r="M523" s="71"/>
      <c r="N523" s="71"/>
      <c r="O523" s="71"/>
      <c r="P523" s="71"/>
      <c r="Q523" s="1">
        <f t="shared" si="359"/>
        <v>141</v>
      </c>
      <c r="R523" s="1">
        <v>40.6</v>
      </c>
      <c r="S523" s="2">
        <f t="shared" si="360"/>
        <v>347.29064039408865</v>
      </c>
    </row>
    <row r="524" spans="1:19" ht="13" x14ac:dyDescent="0.2">
      <c r="A524" s="70"/>
      <c r="B524" s="49"/>
      <c r="C524" s="213"/>
      <c r="D524" s="61" t="s">
        <v>34</v>
      </c>
      <c r="E524" s="3">
        <v>1.3</v>
      </c>
      <c r="F524" s="3">
        <v>1.7</v>
      </c>
      <c r="G524" s="3">
        <v>1.1000000000000001</v>
      </c>
      <c r="H524" s="3">
        <v>1.5</v>
      </c>
      <c r="I524" s="3">
        <v>1.9</v>
      </c>
      <c r="J524" s="3">
        <v>1.5</v>
      </c>
      <c r="K524" s="72"/>
      <c r="L524" s="72"/>
      <c r="M524" s="72"/>
      <c r="N524" s="72"/>
      <c r="O524" s="72"/>
      <c r="P524" s="72"/>
      <c r="Q524" s="3">
        <f t="shared" si="359"/>
        <v>9</v>
      </c>
      <c r="R524" s="3">
        <v>3.2</v>
      </c>
      <c r="S524" s="4">
        <f t="shared" si="360"/>
        <v>281.25</v>
      </c>
    </row>
    <row r="525" spans="1:19" ht="13" x14ac:dyDescent="0.2">
      <c r="A525" s="70"/>
      <c r="B525" s="49"/>
      <c r="C525" s="213"/>
      <c r="D525" s="61" t="s">
        <v>35</v>
      </c>
      <c r="E525" s="3">
        <f>+E523-E524</f>
        <v>19.7</v>
      </c>
      <c r="F525" s="3">
        <f t="shared" ref="F525:P525" si="365">+F523-F524</f>
        <v>25.400000000000002</v>
      </c>
      <c r="G525" s="3">
        <f t="shared" si="365"/>
        <v>15.6</v>
      </c>
      <c r="H525" s="3">
        <f t="shared" si="365"/>
        <v>20.7</v>
      </c>
      <c r="I525" s="3">
        <f t="shared" si="365"/>
        <v>26.900000000000002</v>
      </c>
      <c r="J525" s="3">
        <f t="shared" si="365"/>
        <v>23.7</v>
      </c>
      <c r="K525" s="72">
        <f t="shared" si="365"/>
        <v>0</v>
      </c>
      <c r="L525" s="72">
        <f t="shared" si="365"/>
        <v>0</v>
      </c>
      <c r="M525" s="72">
        <f t="shared" si="365"/>
        <v>0</v>
      </c>
      <c r="N525" s="72">
        <f t="shared" si="365"/>
        <v>0</v>
      </c>
      <c r="O525" s="72">
        <f t="shared" si="365"/>
        <v>0</v>
      </c>
      <c r="P525" s="72">
        <f t="shared" si="365"/>
        <v>0</v>
      </c>
      <c r="Q525" s="3">
        <f>+Q523-Q524</f>
        <v>132</v>
      </c>
      <c r="R525" s="3">
        <v>37.4</v>
      </c>
      <c r="S525" s="4">
        <f t="shared" si="360"/>
        <v>352.94117647058829</v>
      </c>
    </row>
    <row r="526" spans="1:19" ht="13" x14ac:dyDescent="0.2">
      <c r="A526" s="70"/>
      <c r="B526" s="49"/>
      <c r="C526" s="213"/>
      <c r="D526" s="61" t="s">
        <v>36</v>
      </c>
      <c r="E526" s="3">
        <f>+E523-E527</f>
        <v>20.399999999999999</v>
      </c>
      <c r="F526" s="3">
        <f t="shared" ref="F526:P526" si="366">+F523-F527</f>
        <v>26.3</v>
      </c>
      <c r="G526" s="3">
        <f t="shared" si="366"/>
        <v>16.2</v>
      </c>
      <c r="H526" s="3">
        <f t="shared" si="366"/>
        <v>21.5</v>
      </c>
      <c r="I526" s="3">
        <f t="shared" si="366"/>
        <v>27.900000000000002</v>
      </c>
      <c r="J526" s="3">
        <f t="shared" si="366"/>
        <v>24.4</v>
      </c>
      <c r="K526" s="72">
        <f t="shared" si="366"/>
        <v>0</v>
      </c>
      <c r="L526" s="72">
        <f t="shared" si="366"/>
        <v>0</v>
      </c>
      <c r="M526" s="72">
        <f t="shared" si="366"/>
        <v>0</v>
      </c>
      <c r="N526" s="72">
        <f t="shared" si="366"/>
        <v>0</v>
      </c>
      <c r="O526" s="72">
        <f t="shared" si="366"/>
        <v>0</v>
      </c>
      <c r="P526" s="72">
        <f t="shared" si="366"/>
        <v>0</v>
      </c>
      <c r="Q526" s="3">
        <f>+Q523-Q527</f>
        <v>136.69999999999999</v>
      </c>
      <c r="R526" s="3">
        <v>39.299999999999997</v>
      </c>
      <c r="S526" s="4">
        <f t="shared" si="360"/>
        <v>347.83715012722649</v>
      </c>
    </row>
    <row r="527" spans="1:19" ht="13" x14ac:dyDescent="0.2">
      <c r="A527" s="70"/>
      <c r="B527" s="49"/>
      <c r="C527" s="213"/>
      <c r="D527" s="61" t="s">
        <v>37</v>
      </c>
      <c r="E527" s="3">
        <v>0.6</v>
      </c>
      <c r="F527" s="3">
        <v>0.8</v>
      </c>
      <c r="G527" s="3">
        <v>0.5</v>
      </c>
      <c r="H527" s="3">
        <v>0.7</v>
      </c>
      <c r="I527" s="3">
        <v>0.9</v>
      </c>
      <c r="J527" s="3">
        <v>0.8</v>
      </c>
      <c r="K527" s="72"/>
      <c r="L527" s="72"/>
      <c r="M527" s="72"/>
      <c r="N527" s="72"/>
      <c r="O527" s="72"/>
      <c r="P527" s="72"/>
      <c r="Q527" s="3">
        <f t="shared" si="359"/>
        <v>4.3</v>
      </c>
      <c r="R527" s="3">
        <v>1.3</v>
      </c>
      <c r="S527" s="4">
        <f t="shared" si="360"/>
        <v>330.76923076923077</v>
      </c>
    </row>
    <row r="528" spans="1:19" thickBot="1" x14ac:dyDescent="0.25">
      <c r="A528" s="70"/>
      <c r="B528" s="49"/>
      <c r="C528" s="214"/>
      <c r="D528" s="64" t="s">
        <v>38</v>
      </c>
      <c r="E528" s="6">
        <v>0.6</v>
      </c>
      <c r="F528" s="6">
        <v>0.8</v>
      </c>
      <c r="G528" s="6">
        <v>0.5</v>
      </c>
      <c r="H528" s="6">
        <v>0.7</v>
      </c>
      <c r="I528" s="6">
        <v>0.9</v>
      </c>
      <c r="J528" s="6">
        <v>0.8</v>
      </c>
      <c r="K528" s="73"/>
      <c r="L528" s="73"/>
      <c r="M528" s="73"/>
      <c r="N528" s="73"/>
      <c r="O528" s="73"/>
      <c r="P528" s="73"/>
      <c r="Q528" s="6">
        <f t="shared" si="359"/>
        <v>4.3</v>
      </c>
      <c r="R528" s="6">
        <v>1.3</v>
      </c>
      <c r="S528" s="7">
        <f t="shared" si="360"/>
        <v>330.76923076923077</v>
      </c>
    </row>
    <row r="529" spans="1:19" ht="13.5" customHeight="1" x14ac:dyDescent="0.2">
      <c r="A529" s="70"/>
      <c r="B529" s="49"/>
      <c r="C529" s="212" t="s">
        <v>42</v>
      </c>
      <c r="D529" s="56" t="s">
        <v>33</v>
      </c>
      <c r="E529" s="1">
        <v>16.7</v>
      </c>
      <c r="F529" s="1">
        <v>15.4</v>
      </c>
      <c r="G529" s="1">
        <v>12.9</v>
      </c>
      <c r="H529" s="1">
        <v>14.2</v>
      </c>
      <c r="I529" s="1">
        <v>14.7</v>
      </c>
      <c r="J529" s="1">
        <v>13.5</v>
      </c>
      <c r="K529" s="71"/>
      <c r="L529" s="71"/>
      <c r="M529" s="71"/>
      <c r="N529" s="71"/>
      <c r="O529" s="71"/>
      <c r="P529" s="71"/>
      <c r="Q529" s="1">
        <f t="shared" si="359"/>
        <v>87.4</v>
      </c>
      <c r="R529" s="1">
        <v>65.2</v>
      </c>
      <c r="S529" s="2">
        <f t="shared" si="360"/>
        <v>134.04907975460122</v>
      </c>
    </row>
    <row r="530" spans="1:19" ht="13" x14ac:dyDescent="0.2">
      <c r="A530" s="70"/>
      <c r="B530" s="49"/>
      <c r="C530" s="213"/>
      <c r="D530" s="61" t="s">
        <v>34</v>
      </c>
      <c r="E530" s="3">
        <v>7.5</v>
      </c>
      <c r="F530" s="3">
        <v>6.9</v>
      </c>
      <c r="G530" s="3">
        <v>3.9</v>
      </c>
      <c r="H530" s="3">
        <v>4.3</v>
      </c>
      <c r="I530" s="3">
        <v>6.6</v>
      </c>
      <c r="J530" s="3">
        <v>5.4</v>
      </c>
      <c r="K530" s="72"/>
      <c r="L530" s="72"/>
      <c r="M530" s="72"/>
      <c r="N530" s="72"/>
      <c r="O530" s="72"/>
      <c r="P530" s="72"/>
      <c r="Q530" s="3">
        <f t="shared" si="359"/>
        <v>34.6</v>
      </c>
      <c r="R530" s="3">
        <v>26.099999999999994</v>
      </c>
      <c r="S530" s="4">
        <f t="shared" si="360"/>
        <v>132.56704980842915</v>
      </c>
    </row>
    <row r="531" spans="1:19" ht="13" x14ac:dyDescent="0.2">
      <c r="A531" s="70"/>
      <c r="B531" s="49"/>
      <c r="C531" s="213"/>
      <c r="D531" s="61" t="s">
        <v>35</v>
      </c>
      <c r="E531" s="3">
        <f>+E529-E530</f>
        <v>9.1999999999999993</v>
      </c>
      <c r="F531" s="3">
        <f t="shared" ref="F531:P531" si="367">+F529-F530</f>
        <v>8.5</v>
      </c>
      <c r="G531" s="3">
        <f t="shared" si="367"/>
        <v>9</v>
      </c>
      <c r="H531" s="3">
        <f t="shared" si="367"/>
        <v>9.8999999999999986</v>
      </c>
      <c r="I531" s="3">
        <f t="shared" si="367"/>
        <v>8.1</v>
      </c>
      <c r="J531" s="3">
        <f t="shared" si="367"/>
        <v>8.1</v>
      </c>
      <c r="K531" s="72">
        <f t="shared" si="367"/>
        <v>0</v>
      </c>
      <c r="L531" s="72">
        <f t="shared" si="367"/>
        <v>0</v>
      </c>
      <c r="M531" s="72">
        <f t="shared" si="367"/>
        <v>0</v>
      </c>
      <c r="N531" s="72">
        <f t="shared" si="367"/>
        <v>0</v>
      </c>
      <c r="O531" s="72">
        <f t="shared" si="367"/>
        <v>0</v>
      </c>
      <c r="P531" s="72">
        <f t="shared" si="367"/>
        <v>0</v>
      </c>
      <c r="Q531" s="3">
        <f t="shared" ref="Q531" si="368">+Q529-Q530</f>
        <v>52.800000000000004</v>
      </c>
      <c r="R531" s="3">
        <v>39.099999999999994</v>
      </c>
      <c r="S531" s="4">
        <f t="shared" si="360"/>
        <v>135.03836317135554</v>
      </c>
    </row>
    <row r="532" spans="1:19" ht="13" x14ac:dyDescent="0.2">
      <c r="A532" s="70"/>
      <c r="B532" s="49"/>
      <c r="C532" s="213"/>
      <c r="D532" s="61" t="s">
        <v>36</v>
      </c>
      <c r="E532" s="3">
        <f>+E529-E533</f>
        <v>14.7</v>
      </c>
      <c r="F532" s="3">
        <f t="shared" ref="F532:P532" si="369">+F529-F533</f>
        <v>13.9</v>
      </c>
      <c r="G532" s="3">
        <f t="shared" si="369"/>
        <v>11.6</v>
      </c>
      <c r="H532" s="3">
        <f t="shared" si="369"/>
        <v>12.799999999999999</v>
      </c>
      <c r="I532" s="3">
        <f t="shared" si="369"/>
        <v>13.799999999999999</v>
      </c>
      <c r="J532" s="3">
        <f t="shared" si="369"/>
        <v>12.2</v>
      </c>
      <c r="K532" s="72">
        <f t="shared" si="369"/>
        <v>0</v>
      </c>
      <c r="L532" s="72">
        <f t="shared" si="369"/>
        <v>0</v>
      </c>
      <c r="M532" s="72">
        <f t="shared" si="369"/>
        <v>0</v>
      </c>
      <c r="N532" s="72">
        <f t="shared" si="369"/>
        <v>0</v>
      </c>
      <c r="O532" s="72">
        <f t="shared" si="369"/>
        <v>0</v>
      </c>
      <c r="P532" s="72">
        <f t="shared" si="369"/>
        <v>0</v>
      </c>
      <c r="Q532" s="3">
        <f t="shared" ref="Q532" si="370">+Q529-Q533</f>
        <v>79</v>
      </c>
      <c r="R532" s="3">
        <v>59</v>
      </c>
      <c r="S532" s="4">
        <f t="shared" si="360"/>
        <v>133.89830508474577</v>
      </c>
    </row>
    <row r="533" spans="1:19" ht="13" x14ac:dyDescent="0.2">
      <c r="A533" s="70"/>
      <c r="B533" s="49"/>
      <c r="C533" s="213"/>
      <c r="D533" s="61" t="s">
        <v>37</v>
      </c>
      <c r="E533" s="3">
        <v>2</v>
      </c>
      <c r="F533" s="3">
        <v>1.5</v>
      </c>
      <c r="G533" s="3">
        <v>1.3</v>
      </c>
      <c r="H533" s="3">
        <v>1.4</v>
      </c>
      <c r="I533" s="3">
        <v>0.9</v>
      </c>
      <c r="J533" s="3">
        <v>1.3</v>
      </c>
      <c r="K533" s="72"/>
      <c r="L533" s="72"/>
      <c r="M533" s="72"/>
      <c r="N533" s="72"/>
      <c r="O533" s="72"/>
      <c r="P533" s="72"/>
      <c r="Q533" s="3">
        <f t="shared" si="359"/>
        <v>8.4</v>
      </c>
      <c r="R533" s="3">
        <v>6.2000000000000011</v>
      </c>
      <c r="S533" s="4">
        <f t="shared" si="360"/>
        <v>135.48387096774192</v>
      </c>
    </row>
    <row r="534" spans="1:19" thickBot="1" x14ac:dyDescent="0.25">
      <c r="A534" s="70"/>
      <c r="B534" s="49"/>
      <c r="C534" s="214"/>
      <c r="D534" s="64" t="s">
        <v>38</v>
      </c>
      <c r="E534" s="6">
        <v>2</v>
      </c>
      <c r="F534" s="6">
        <v>1.5</v>
      </c>
      <c r="G534" s="6">
        <v>1.3</v>
      </c>
      <c r="H534" s="6">
        <v>1.4</v>
      </c>
      <c r="I534" s="6">
        <v>0.9</v>
      </c>
      <c r="J534" s="6">
        <v>1.3</v>
      </c>
      <c r="K534" s="73"/>
      <c r="L534" s="73"/>
      <c r="M534" s="73"/>
      <c r="N534" s="73"/>
      <c r="O534" s="73"/>
      <c r="P534" s="73"/>
      <c r="Q534" s="6">
        <f t="shared" si="359"/>
        <v>8.4</v>
      </c>
      <c r="R534" s="6">
        <v>6.2000000000000011</v>
      </c>
      <c r="S534" s="7">
        <f t="shared" si="360"/>
        <v>135.48387096774192</v>
      </c>
    </row>
    <row r="535" spans="1:19" ht="13.5" customHeight="1" x14ac:dyDescent="0.2">
      <c r="A535" s="70"/>
      <c r="B535" s="49"/>
      <c r="C535" s="212" t="s">
        <v>43</v>
      </c>
      <c r="D535" s="56" t="s">
        <v>33</v>
      </c>
      <c r="E535" s="1">
        <v>88.9</v>
      </c>
      <c r="F535" s="1">
        <v>99.5</v>
      </c>
      <c r="G535" s="1">
        <v>57.5</v>
      </c>
      <c r="H535" s="1">
        <v>69.3</v>
      </c>
      <c r="I535" s="1">
        <v>76.5</v>
      </c>
      <c r="J535" s="1">
        <v>62.4</v>
      </c>
      <c r="K535" s="71"/>
      <c r="L535" s="71"/>
      <c r="M535" s="71"/>
      <c r="N535" s="71"/>
      <c r="O535" s="71"/>
      <c r="P535" s="71"/>
      <c r="Q535" s="1">
        <f t="shared" si="359"/>
        <v>454.09999999999997</v>
      </c>
      <c r="R535" s="1">
        <v>305.5</v>
      </c>
      <c r="S535" s="2">
        <f t="shared" si="360"/>
        <v>148.64157119476266</v>
      </c>
    </row>
    <row r="536" spans="1:19" ht="13" x14ac:dyDescent="0.2">
      <c r="A536" s="70"/>
      <c r="B536" s="49"/>
      <c r="C536" s="213"/>
      <c r="D536" s="61" t="s">
        <v>34</v>
      </c>
      <c r="E536" s="3">
        <v>13.6</v>
      </c>
      <c r="F536" s="3">
        <v>15.9</v>
      </c>
      <c r="G536" s="3">
        <v>9.1999999999999993</v>
      </c>
      <c r="H536" s="3">
        <v>11.1</v>
      </c>
      <c r="I536" s="3">
        <v>12.2</v>
      </c>
      <c r="J536" s="3">
        <v>10</v>
      </c>
      <c r="K536" s="72"/>
      <c r="L536" s="72"/>
      <c r="M536" s="72"/>
      <c r="N536" s="72"/>
      <c r="O536" s="72"/>
      <c r="P536" s="72"/>
      <c r="Q536" s="3">
        <f t="shared" si="359"/>
        <v>72</v>
      </c>
      <c r="R536" s="3">
        <v>47.2</v>
      </c>
      <c r="S536" s="4">
        <f t="shared" si="360"/>
        <v>152.54237288135593</v>
      </c>
    </row>
    <row r="537" spans="1:19" ht="13" x14ac:dyDescent="0.2">
      <c r="A537" s="70"/>
      <c r="B537" s="75"/>
      <c r="C537" s="213"/>
      <c r="D537" s="61" t="s">
        <v>35</v>
      </c>
      <c r="E537" s="3">
        <f>+E535-E536</f>
        <v>75.300000000000011</v>
      </c>
      <c r="F537" s="3">
        <f t="shared" ref="F537:P537" si="371">+F535-F536</f>
        <v>83.6</v>
      </c>
      <c r="G537" s="3">
        <f t="shared" si="371"/>
        <v>48.3</v>
      </c>
      <c r="H537" s="3">
        <f t="shared" si="371"/>
        <v>58.199999999999996</v>
      </c>
      <c r="I537" s="3">
        <f t="shared" si="371"/>
        <v>64.3</v>
      </c>
      <c r="J537" s="3">
        <f t="shared" si="371"/>
        <v>52.4</v>
      </c>
      <c r="K537" s="72">
        <f t="shared" si="371"/>
        <v>0</v>
      </c>
      <c r="L537" s="72">
        <f t="shared" si="371"/>
        <v>0</v>
      </c>
      <c r="M537" s="72">
        <f t="shared" si="371"/>
        <v>0</v>
      </c>
      <c r="N537" s="72">
        <f t="shared" si="371"/>
        <v>0</v>
      </c>
      <c r="O537" s="72">
        <f t="shared" si="371"/>
        <v>0</v>
      </c>
      <c r="P537" s="72">
        <f t="shared" si="371"/>
        <v>0</v>
      </c>
      <c r="Q537" s="3">
        <f t="shared" ref="Q537" si="372">+Q535-Q536</f>
        <v>382.09999999999997</v>
      </c>
      <c r="R537" s="3">
        <v>258.3</v>
      </c>
      <c r="S537" s="4">
        <f t="shared" si="360"/>
        <v>147.92876500193572</v>
      </c>
    </row>
    <row r="538" spans="1:19" ht="13" x14ac:dyDescent="0.2">
      <c r="A538" s="70"/>
      <c r="B538" s="75"/>
      <c r="C538" s="213"/>
      <c r="D538" s="61" t="s">
        <v>36</v>
      </c>
      <c r="E538" s="3">
        <f>+E535-E539</f>
        <v>88</v>
      </c>
      <c r="F538" s="3">
        <f t="shared" ref="F538:P538" si="373">+F535-F539</f>
        <v>98.7</v>
      </c>
      <c r="G538" s="3">
        <f t="shared" si="373"/>
        <v>56.6</v>
      </c>
      <c r="H538" s="3">
        <f t="shared" si="373"/>
        <v>68.3</v>
      </c>
      <c r="I538" s="3">
        <f t="shared" si="373"/>
        <v>75.599999999999994</v>
      </c>
      <c r="J538" s="3">
        <f t="shared" si="373"/>
        <v>61.6</v>
      </c>
      <c r="K538" s="72">
        <f t="shared" si="373"/>
        <v>0</v>
      </c>
      <c r="L538" s="72">
        <f t="shared" si="373"/>
        <v>0</v>
      </c>
      <c r="M538" s="72">
        <f t="shared" si="373"/>
        <v>0</v>
      </c>
      <c r="N538" s="72">
        <f t="shared" si="373"/>
        <v>0</v>
      </c>
      <c r="O538" s="72">
        <f t="shared" si="373"/>
        <v>0</v>
      </c>
      <c r="P538" s="72">
        <f t="shared" si="373"/>
        <v>0</v>
      </c>
      <c r="Q538" s="3">
        <f t="shared" ref="Q538" si="374">+Q535-Q539</f>
        <v>448.79999999999995</v>
      </c>
      <c r="R538" s="3">
        <v>303.09999999999997</v>
      </c>
      <c r="S538" s="4">
        <f t="shared" si="360"/>
        <v>148.06994391290002</v>
      </c>
    </row>
    <row r="539" spans="1:19" ht="13" x14ac:dyDescent="0.2">
      <c r="A539" s="70"/>
      <c r="B539" s="75"/>
      <c r="C539" s="213"/>
      <c r="D539" s="61" t="s">
        <v>37</v>
      </c>
      <c r="E539" s="3">
        <v>0.9</v>
      </c>
      <c r="F539" s="3">
        <v>0.8</v>
      </c>
      <c r="G539" s="3">
        <v>0.9</v>
      </c>
      <c r="H539" s="3">
        <v>1</v>
      </c>
      <c r="I539" s="3">
        <v>0.9</v>
      </c>
      <c r="J539" s="3">
        <v>0.8</v>
      </c>
      <c r="K539" s="72"/>
      <c r="L539" s="72"/>
      <c r="M539" s="72"/>
      <c r="N539" s="72"/>
      <c r="O539" s="72"/>
      <c r="P539" s="72"/>
      <c r="Q539" s="3">
        <f t="shared" si="359"/>
        <v>5.3</v>
      </c>
      <c r="R539" s="3">
        <v>2.4000000000000004</v>
      </c>
      <c r="S539" s="4">
        <f t="shared" si="360"/>
        <v>220.83333333333331</v>
      </c>
    </row>
    <row r="540" spans="1:19" thickBot="1" x14ac:dyDescent="0.25">
      <c r="A540" s="70"/>
      <c r="B540" s="75"/>
      <c r="C540" s="214"/>
      <c r="D540" s="64" t="s">
        <v>38</v>
      </c>
      <c r="E540" s="6">
        <v>1.3</v>
      </c>
      <c r="F540" s="6">
        <v>1.1000000000000001</v>
      </c>
      <c r="G540" s="6">
        <v>1.4</v>
      </c>
      <c r="H540" s="6">
        <v>1.6</v>
      </c>
      <c r="I540" s="6">
        <v>1.5</v>
      </c>
      <c r="J540" s="6">
        <v>1.2</v>
      </c>
      <c r="K540" s="73"/>
      <c r="L540" s="73"/>
      <c r="M540" s="73"/>
      <c r="N540" s="73"/>
      <c r="O540" s="73"/>
      <c r="P540" s="73"/>
      <c r="Q540" s="6">
        <f t="shared" si="359"/>
        <v>8.1</v>
      </c>
      <c r="R540" s="6">
        <v>3.8</v>
      </c>
      <c r="S540" s="7">
        <f t="shared" si="360"/>
        <v>213.15789473684214</v>
      </c>
    </row>
    <row r="541" spans="1:19" ht="13.5" customHeight="1" x14ac:dyDescent="0.2">
      <c r="A541" s="70"/>
      <c r="B541" s="75"/>
      <c r="C541" s="212" t="s">
        <v>44</v>
      </c>
      <c r="D541" s="56" t="s">
        <v>33</v>
      </c>
      <c r="E541" s="1">
        <v>148.19999999999999</v>
      </c>
      <c r="F541" s="1">
        <v>204.9</v>
      </c>
      <c r="G541" s="1">
        <v>158.30000000000001</v>
      </c>
      <c r="H541" s="1">
        <v>208.2</v>
      </c>
      <c r="I541" s="1">
        <v>213.3</v>
      </c>
      <c r="J541" s="1">
        <v>197.8</v>
      </c>
      <c r="K541" s="71"/>
      <c r="L541" s="71"/>
      <c r="M541" s="71"/>
      <c r="N541" s="71"/>
      <c r="O541" s="71"/>
      <c r="P541" s="71"/>
      <c r="Q541" s="1">
        <f t="shared" si="359"/>
        <v>1130.7</v>
      </c>
      <c r="R541" s="1">
        <v>792.5</v>
      </c>
      <c r="S541" s="2">
        <f t="shared" si="360"/>
        <v>142.67507886435331</v>
      </c>
    </row>
    <row r="542" spans="1:19" ht="13.5" customHeight="1" x14ac:dyDescent="0.2">
      <c r="A542" s="70"/>
      <c r="B542" s="75"/>
      <c r="C542" s="213"/>
      <c r="D542" s="61" t="s">
        <v>34</v>
      </c>
      <c r="E542" s="3">
        <v>45.8</v>
      </c>
      <c r="F542" s="3">
        <v>63.6</v>
      </c>
      <c r="G542" s="3">
        <v>51.2</v>
      </c>
      <c r="H542" s="3">
        <v>70.099999999999994</v>
      </c>
      <c r="I542" s="3">
        <v>72.7</v>
      </c>
      <c r="J542" s="3">
        <v>66.599999999999994</v>
      </c>
      <c r="K542" s="72"/>
      <c r="L542" s="72"/>
      <c r="M542" s="72"/>
      <c r="N542" s="72"/>
      <c r="O542" s="72"/>
      <c r="P542" s="72"/>
      <c r="Q542" s="3">
        <f t="shared" si="359"/>
        <v>370</v>
      </c>
      <c r="R542" s="3">
        <v>230.6</v>
      </c>
      <c r="S542" s="4">
        <f t="shared" si="360"/>
        <v>160.45099739809194</v>
      </c>
    </row>
    <row r="543" spans="1:19" ht="13.5" customHeight="1" x14ac:dyDescent="0.2">
      <c r="A543" s="70"/>
      <c r="B543" s="49"/>
      <c r="C543" s="213"/>
      <c r="D543" s="61" t="s">
        <v>35</v>
      </c>
      <c r="E543" s="3">
        <f>+E541-E542</f>
        <v>102.39999999999999</v>
      </c>
      <c r="F543" s="3">
        <f t="shared" ref="F543:P543" si="375">+F541-F542</f>
        <v>141.30000000000001</v>
      </c>
      <c r="G543" s="3">
        <f t="shared" si="375"/>
        <v>107.10000000000001</v>
      </c>
      <c r="H543" s="3">
        <f t="shared" si="375"/>
        <v>138.1</v>
      </c>
      <c r="I543" s="3">
        <f t="shared" si="375"/>
        <v>140.60000000000002</v>
      </c>
      <c r="J543" s="3">
        <f t="shared" si="375"/>
        <v>131.20000000000002</v>
      </c>
      <c r="K543" s="72">
        <f t="shared" si="375"/>
        <v>0</v>
      </c>
      <c r="L543" s="72">
        <f t="shared" si="375"/>
        <v>0</v>
      </c>
      <c r="M543" s="72">
        <f t="shared" si="375"/>
        <v>0</v>
      </c>
      <c r="N543" s="72">
        <f t="shared" si="375"/>
        <v>0</v>
      </c>
      <c r="O543" s="72">
        <f t="shared" si="375"/>
        <v>0</v>
      </c>
      <c r="P543" s="72">
        <f t="shared" si="375"/>
        <v>0</v>
      </c>
      <c r="Q543" s="3">
        <f t="shared" ref="Q543" si="376">+Q541-Q542</f>
        <v>760.7</v>
      </c>
      <c r="R543" s="3">
        <v>561.90000000000009</v>
      </c>
      <c r="S543" s="4">
        <f t="shared" si="360"/>
        <v>135.3799608471258</v>
      </c>
    </row>
    <row r="544" spans="1:19" ht="13.5" customHeight="1" x14ac:dyDescent="0.2">
      <c r="A544" s="70"/>
      <c r="B544" s="49"/>
      <c r="C544" s="213"/>
      <c r="D544" s="61" t="s">
        <v>36</v>
      </c>
      <c r="E544" s="3">
        <f>+E541-E545</f>
        <v>145.29999999999998</v>
      </c>
      <c r="F544" s="3">
        <f t="shared" ref="F544:P544" si="377">+F541-F545</f>
        <v>199</v>
      </c>
      <c r="G544" s="3">
        <f t="shared" si="377"/>
        <v>152.70000000000002</v>
      </c>
      <c r="H544" s="3">
        <f t="shared" si="377"/>
        <v>202.6</v>
      </c>
      <c r="I544" s="3">
        <f t="shared" si="377"/>
        <v>205.4</v>
      </c>
      <c r="J544" s="3">
        <f t="shared" si="377"/>
        <v>191.8</v>
      </c>
      <c r="K544" s="72">
        <f t="shared" si="377"/>
        <v>0</v>
      </c>
      <c r="L544" s="72">
        <f t="shared" si="377"/>
        <v>0</v>
      </c>
      <c r="M544" s="72">
        <f t="shared" si="377"/>
        <v>0</v>
      </c>
      <c r="N544" s="72">
        <f t="shared" si="377"/>
        <v>0</v>
      </c>
      <c r="O544" s="72">
        <f t="shared" si="377"/>
        <v>0</v>
      </c>
      <c r="P544" s="72">
        <f t="shared" si="377"/>
        <v>0</v>
      </c>
      <c r="Q544" s="3">
        <f t="shared" ref="Q544" si="378">+Q541-Q545</f>
        <v>1096.8</v>
      </c>
      <c r="R544" s="3">
        <v>776.6</v>
      </c>
      <c r="S544" s="4">
        <f t="shared" si="360"/>
        <v>141.23100695338655</v>
      </c>
    </row>
    <row r="545" spans="1:19" ht="13.5" customHeight="1" x14ac:dyDescent="0.2">
      <c r="A545" s="70"/>
      <c r="B545" s="49"/>
      <c r="C545" s="213"/>
      <c r="D545" s="61" t="s">
        <v>37</v>
      </c>
      <c r="E545" s="3">
        <v>2.9</v>
      </c>
      <c r="F545" s="3">
        <v>5.9</v>
      </c>
      <c r="G545" s="3">
        <v>5.6</v>
      </c>
      <c r="H545" s="3">
        <v>5.6</v>
      </c>
      <c r="I545" s="3">
        <v>7.9</v>
      </c>
      <c r="J545" s="3">
        <v>6</v>
      </c>
      <c r="K545" s="72"/>
      <c r="L545" s="72"/>
      <c r="M545" s="72"/>
      <c r="N545" s="72"/>
      <c r="O545" s="72"/>
      <c r="P545" s="72"/>
      <c r="Q545" s="3">
        <f t="shared" si="359"/>
        <v>33.9</v>
      </c>
      <c r="R545" s="3">
        <v>15.899999999999999</v>
      </c>
      <c r="S545" s="4">
        <f t="shared" si="360"/>
        <v>213.20754716981133</v>
      </c>
    </row>
    <row r="546" spans="1:19" ht="14.25" customHeight="1" thickBot="1" x14ac:dyDescent="0.25">
      <c r="A546" s="70"/>
      <c r="B546" s="49"/>
      <c r="C546" s="214"/>
      <c r="D546" s="64" t="s">
        <v>38</v>
      </c>
      <c r="E546" s="6">
        <v>2.9</v>
      </c>
      <c r="F546" s="6">
        <v>5.9</v>
      </c>
      <c r="G546" s="6">
        <v>5.6</v>
      </c>
      <c r="H546" s="6">
        <v>5.6</v>
      </c>
      <c r="I546" s="6">
        <v>7.9</v>
      </c>
      <c r="J546" s="6">
        <v>6</v>
      </c>
      <c r="K546" s="73"/>
      <c r="L546" s="73"/>
      <c r="M546" s="73"/>
      <c r="N546" s="73"/>
      <c r="O546" s="73"/>
      <c r="P546" s="73"/>
      <c r="Q546" s="6">
        <f t="shared" si="359"/>
        <v>33.9</v>
      </c>
      <c r="R546" s="6">
        <v>15.899999999999999</v>
      </c>
      <c r="S546" s="7">
        <f t="shared" si="360"/>
        <v>213.20754716981133</v>
      </c>
    </row>
    <row r="547" spans="1:19" ht="13.5" customHeight="1" x14ac:dyDescent="0.2">
      <c r="A547" s="70"/>
      <c r="B547" s="49"/>
      <c r="C547" s="212" t="s">
        <v>45</v>
      </c>
      <c r="D547" s="56" t="s">
        <v>33</v>
      </c>
      <c r="E547" s="1">
        <v>46.8</v>
      </c>
      <c r="F547" s="1">
        <v>71.5</v>
      </c>
      <c r="G547" s="1">
        <v>50</v>
      </c>
      <c r="H547" s="1">
        <v>58.9</v>
      </c>
      <c r="I547" s="1">
        <v>64.400000000000006</v>
      </c>
      <c r="J547" s="1">
        <v>56.9</v>
      </c>
      <c r="K547" s="71"/>
      <c r="L547" s="71"/>
      <c r="M547" s="71"/>
      <c r="N547" s="71"/>
      <c r="O547" s="71"/>
      <c r="P547" s="71"/>
      <c r="Q547" s="1">
        <f t="shared" si="359"/>
        <v>348.5</v>
      </c>
      <c r="R547" s="1">
        <v>280.40000000000003</v>
      </c>
      <c r="S547" s="2">
        <f t="shared" si="360"/>
        <v>124.28673323823108</v>
      </c>
    </row>
    <row r="548" spans="1:19" ht="13" x14ac:dyDescent="0.2">
      <c r="A548" s="70"/>
      <c r="B548" s="49"/>
      <c r="C548" s="213"/>
      <c r="D548" s="61" t="s">
        <v>34</v>
      </c>
      <c r="E548" s="3">
        <v>0.2</v>
      </c>
      <c r="F548" s="3">
        <v>0.4</v>
      </c>
      <c r="G548" s="3">
        <v>0.4</v>
      </c>
      <c r="H548" s="3">
        <v>0.7</v>
      </c>
      <c r="I548" s="3">
        <v>0.9</v>
      </c>
      <c r="J548" s="3">
        <v>0.8</v>
      </c>
      <c r="K548" s="72"/>
      <c r="L548" s="72"/>
      <c r="M548" s="72"/>
      <c r="N548" s="72"/>
      <c r="O548" s="72"/>
      <c r="P548" s="72"/>
      <c r="Q548" s="3">
        <f t="shared" si="359"/>
        <v>3.4000000000000004</v>
      </c>
      <c r="R548" s="3">
        <v>3.6999999999999993</v>
      </c>
      <c r="S548" s="4">
        <f t="shared" si="360"/>
        <v>91.891891891891916</v>
      </c>
    </row>
    <row r="549" spans="1:19" ht="13" x14ac:dyDescent="0.2">
      <c r="A549" s="70"/>
      <c r="B549" s="49"/>
      <c r="C549" s="213"/>
      <c r="D549" s="61" t="s">
        <v>35</v>
      </c>
      <c r="E549" s="3">
        <f>+E547-E548</f>
        <v>46.599999999999994</v>
      </c>
      <c r="F549" s="3">
        <f t="shared" ref="F549:P549" si="379">+F547-F548</f>
        <v>71.099999999999994</v>
      </c>
      <c r="G549" s="3">
        <f t="shared" si="379"/>
        <v>49.6</v>
      </c>
      <c r="H549" s="3">
        <f t="shared" si="379"/>
        <v>58.199999999999996</v>
      </c>
      <c r="I549" s="3">
        <f t="shared" si="379"/>
        <v>63.500000000000007</v>
      </c>
      <c r="J549" s="3">
        <f t="shared" si="379"/>
        <v>56.1</v>
      </c>
      <c r="K549" s="72">
        <f t="shared" si="379"/>
        <v>0</v>
      </c>
      <c r="L549" s="72">
        <f t="shared" si="379"/>
        <v>0</v>
      </c>
      <c r="M549" s="72">
        <f t="shared" si="379"/>
        <v>0</v>
      </c>
      <c r="N549" s="72">
        <f t="shared" si="379"/>
        <v>0</v>
      </c>
      <c r="O549" s="72">
        <f t="shared" si="379"/>
        <v>0</v>
      </c>
      <c r="P549" s="72">
        <f t="shared" si="379"/>
        <v>0</v>
      </c>
      <c r="Q549" s="3">
        <f t="shared" ref="Q549" si="380">+Q547-Q548</f>
        <v>345.1</v>
      </c>
      <c r="R549" s="3">
        <v>276.7</v>
      </c>
      <c r="S549" s="4">
        <f t="shared" si="360"/>
        <v>124.71991326346226</v>
      </c>
    </row>
    <row r="550" spans="1:19" ht="13" x14ac:dyDescent="0.2">
      <c r="A550" s="70"/>
      <c r="B550" s="49"/>
      <c r="C550" s="213"/>
      <c r="D550" s="61" t="s">
        <v>36</v>
      </c>
      <c r="E550" s="3">
        <f>+E547-E551</f>
        <v>46.5</v>
      </c>
      <c r="F550" s="3">
        <f t="shared" ref="F550:P550" si="381">+F547-F551</f>
        <v>70.8</v>
      </c>
      <c r="G550" s="3">
        <f t="shared" si="381"/>
        <v>49.4</v>
      </c>
      <c r="H550" s="3">
        <f t="shared" si="381"/>
        <v>58.4</v>
      </c>
      <c r="I550" s="3">
        <f t="shared" si="381"/>
        <v>63.800000000000004</v>
      </c>
      <c r="J550" s="3">
        <f t="shared" si="381"/>
        <v>56.3</v>
      </c>
      <c r="K550" s="72">
        <f t="shared" si="381"/>
        <v>0</v>
      </c>
      <c r="L550" s="72">
        <f t="shared" si="381"/>
        <v>0</v>
      </c>
      <c r="M550" s="72">
        <f t="shared" si="381"/>
        <v>0</v>
      </c>
      <c r="N550" s="72">
        <f t="shared" si="381"/>
        <v>0</v>
      </c>
      <c r="O550" s="72">
        <f t="shared" si="381"/>
        <v>0</v>
      </c>
      <c r="P550" s="72">
        <f t="shared" si="381"/>
        <v>0</v>
      </c>
      <c r="Q550" s="3">
        <f t="shared" ref="Q550" si="382">+Q547-Q551</f>
        <v>345.2</v>
      </c>
      <c r="R550" s="3">
        <v>274.3</v>
      </c>
      <c r="S550" s="4">
        <f t="shared" si="360"/>
        <v>125.84761210353625</v>
      </c>
    </row>
    <row r="551" spans="1:19" ht="13" x14ac:dyDescent="0.2">
      <c r="A551" s="70"/>
      <c r="B551" s="49"/>
      <c r="C551" s="213"/>
      <c r="D551" s="61" t="s">
        <v>37</v>
      </c>
      <c r="E551" s="3">
        <v>0.3</v>
      </c>
      <c r="F551" s="3">
        <v>0.7</v>
      </c>
      <c r="G551" s="3">
        <v>0.6</v>
      </c>
      <c r="H551" s="3">
        <v>0.5</v>
      </c>
      <c r="I551" s="3">
        <v>0.6</v>
      </c>
      <c r="J551" s="3">
        <v>0.6</v>
      </c>
      <c r="K551" s="72"/>
      <c r="L551" s="72"/>
      <c r="M551" s="72"/>
      <c r="N551" s="72"/>
      <c r="O551" s="72"/>
      <c r="P551" s="72"/>
      <c r="Q551" s="3">
        <f t="shared" si="359"/>
        <v>3.3000000000000003</v>
      </c>
      <c r="R551" s="3">
        <v>6.1000000000000005</v>
      </c>
      <c r="S551" s="4">
        <f t="shared" si="360"/>
        <v>54.098360655737707</v>
      </c>
    </row>
    <row r="552" spans="1:19" thickBot="1" x14ac:dyDescent="0.25">
      <c r="A552" s="70"/>
      <c r="B552" s="49"/>
      <c r="C552" s="214"/>
      <c r="D552" s="64" t="s">
        <v>38</v>
      </c>
      <c r="E552" s="6">
        <v>0.4</v>
      </c>
      <c r="F552" s="6">
        <v>0.7</v>
      </c>
      <c r="G552" s="6">
        <v>0.6</v>
      </c>
      <c r="H552" s="6">
        <v>0.5</v>
      </c>
      <c r="I552" s="6">
        <v>0.6</v>
      </c>
      <c r="J552" s="6">
        <v>0.6</v>
      </c>
      <c r="K552" s="73"/>
      <c r="L552" s="73"/>
      <c r="M552" s="73"/>
      <c r="N552" s="73"/>
      <c r="O552" s="73"/>
      <c r="P552" s="73"/>
      <c r="Q552" s="6">
        <f t="shared" si="359"/>
        <v>3.4000000000000004</v>
      </c>
      <c r="R552" s="6">
        <v>7.5</v>
      </c>
      <c r="S552" s="7">
        <f t="shared" si="360"/>
        <v>45.333333333333336</v>
      </c>
    </row>
    <row r="553" spans="1:19" ht="13.5" customHeight="1" x14ac:dyDescent="0.2">
      <c r="A553" s="70"/>
      <c r="B553" s="49"/>
      <c r="C553" s="212" t="s">
        <v>46</v>
      </c>
      <c r="D553" s="56" t="s">
        <v>33</v>
      </c>
      <c r="E553" s="1">
        <v>46.9</v>
      </c>
      <c r="F553" s="1">
        <v>193</v>
      </c>
      <c r="G553" s="1">
        <v>55.7</v>
      </c>
      <c r="H553" s="1">
        <v>64.8</v>
      </c>
      <c r="I553" s="1">
        <v>76.099999999999994</v>
      </c>
      <c r="J553" s="1">
        <v>75.5</v>
      </c>
      <c r="K553" s="71"/>
      <c r="L553" s="71"/>
      <c r="M553" s="71"/>
      <c r="N553" s="71"/>
      <c r="O553" s="71"/>
      <c r="P553" s="71"/>
      <c r="Q553" s="1">
        <f t="shared" si="359"/>
        <v>512</v>
      </c>
      <c r="R553" s="1">
        <v>330.5</v>
      </c>
      <c r="S553" s="2">
        <f t="shared" si="360"/>
        <v>154.91679273827535</v>
      </c>
    </row>
    <row r="554" spans="1:19" ht="13" x14ac:dyDescent="0.2">
      <c r="A554" s="70"/>
      <c r="B554" s="49"/>
      <c r="C554" s="213"/>
      <c r="D554" s="61" t="s">
        <v>34</v>
      </c>
      <c r="E554" s="3">
        <v>7.7</v>
      </c>
      <c r="F554" s="3">
        <v>10.9</v>
      </c>
      <c r="G554" s="3">
        <v>10.7</v>
      </c>
      <c r="H554" s="3">
        <v>12.7</v>
      </c>
      <c r="I554" s="3">
        <v>13.9</v>
      </c>
      <c r="J554" s="3">
        <v>12.7</v>
      </c>
      <c r="K554" s="72"/>
      <c r="L554" s="72"/>
      <c r="M554" s="72"/>
      <c r="N554" s="72"/>
      <c r="O554" s="72"/>
      <c r="P554" s="72"/>
      <c r="Q554" s="3">
        <f t="shared" si="359"/>
        <v>68.599999999999994</v>
      </c>
      <c r="R554" s="3">
        <v>72.5</v>
      </c>
      <c r="S554" s="4">
        <f t="shared" si="360"/>
        <v>94.620689655172413</v>
      </c>
    </row>
    <row r="555" spans="1:19" ht="13" x14ac:dyDescent="0.2">
      <c r="A555" s="70"/>
      <c r="B555" s="49"/>
      <c r="C555" s="213"/>
      <c r="D555" s="61" t="s">
        <v>35</v>
      </c>
      <c r="E555" s="3">
        <f>+E553-E554</f>
        <v>39.199999999999996</v>
      </c>
      <c r="F555" s="3">
        <f t="shared" ref="F555:P555" si="383">+F553-F554</f>
        <v>182.1</v>
      </c>
      <c r="G555" s="3">
        <f t="shared" si="383"/>
        <v>45</v>
      </c>
      <c r="H555" s="3">
        <f t="shared" si="383"/>
        <v>52.099999999999994</v>
      </c>
      <c r="I555" s="3">
        <f t="shared" si="383"/>
        <v>62.199999999999996</v>
      </c>
      <c r="J555" s="3">
        <f t="shared" si="383"/>
        <v>62.8</v>
      </c>
      <c r="K555" s="72">
        <f t="shared" si="383"/>
        <v>0</v>
      </c>
      <c r="L555" s="72">
        <f t="shared" si="383"/>
        <v>0</v>
      </c>
      <c r="M555" s="72">
        <f t="shared" si="383"/>
        <v>0</v>
      </c>
      <c r="N555" s="72">
        <f t="shared" si="383"/>
        <v>0</v>
      </c>
      <c r="O555" s="72">
        <f t="shared" si="383"/>
        <v>0</v>
      </c>
      <c r="P555" s="72">
        <f t="shared" si="383"/>
        <v>0</v>
      </c>
      <c r="Q555" s="3">
        <f t="shared" ref="Q555" si="384">+Q553-Q554</f>
        <v>443.4</v>
      </c>
      <c r="R555" s="3">
        <v>258</v>
      </c>
      <c r="S555" s="4">
        <f t="shared" si="360"/>
        <v>171.86046511627907</v>
      </c>
    </row>
    <row r="556" spans="1:19" ht="13" x14ac:dyDescent="0.2">
      <c r="A556" s="70"/>
      <c r="B556" s="49"/>
      <c r="C556" s="213"/>
      <c r="D556" s="61" t="s">
        <v>36</v>
      </c>
      <c r="E556" s="3">
        <f>+E553-E557</f>
        <v>44.199999999999996</v>
      </c>
      <c r="F556" s="3">
        <f t="shared" ref="F556:P556" si="385">+F553-F557</f>
        <v>188.9</v>
      </c>
      <c r="G556" s="3">
        <f t="shared" si="385"/>
        <v>51.6</v>
      </c>
      <c r="H556" s="3">
        <f t="shared" si="385"/>
        <v>59</v>
      </c>
      <c r="I556" s="3">
        <f t="shared" si="385"/>
        <v>68.699999999999989</v>
      </c>
      <c r="J556" s="3">
        <f t="shared" si="385"/>
        <v>69.900000000000006</v>
      </c>
      <c r="K556" s="72">
        <f t="shared" si="385"/>
        <v>0</v>
      </c>
      <c r="L556" s="72">
        <f t="shared" si="385"/>
        <v>0</v>
      </c>
      <c r="M556" s="72">
        <f t="shared" si="385"/>
        <v>0</v>
      </c>
      <c r="N556" s="72">
        <f t="shared" si="385"/>
        <v>0</v>
      </c>
      <c r="O556" s="72">
        <f t="shared" si="385"/>
        <v>0</v>
      </c>
      <c r="P556" s="72">
        <f t="shared" si="385"/>
        <v>0</v>
      </c>
      <c r="Q556" s="3">
        <f t="shared" ref="Q556" si="386">+Q553-Q557</f>
        <v>482.3</v>
      </c>
      <c r="R556" s="3">
        <v>310.7</v>
      </c>
      <c r="S556" s="4">
        <f t="shared" si="360"/>
        <v>155.23012552301256</v>
      </c>
    </row>
    <row r="557" spans="1:19" ht="13" x14ac:dyDescent="0.2">
      <c r="A557" s="70"/>
      <c r="B557" s="49"/>
      <c r="C557" s="213"/>
      <c r="D557" s="61" t="s">
        <v>37</v>
      </c>
      <c r="E557" s="3">
        <v>2.7</v>
      </c>
      <c r="F557" s="3">
        <v>4.0999999999999996</v>
      </c>
      <c r="G557" s="3">
        <v>4.0999999999999996</v>
      </c>
      <c r="H557" s="3">
        <v>5.8</v>
      </c>
      <c r="I557" s="3">
        <v>7.4</v>
      </c>
      <c r="J557" s="3">
        <v>5.6</v>
      </c>
      <c r="K557" s="72"/>
      <c r="L557" s="72"/>
      <c r="M557" s="72"/>
      <c r="N557" s="72"/>
      <c r="O557" s="72"/>
      <c r="P557" s="72"/>
      <c r="Q557" s="3">
        <f t="shared" si="359"/>
        <v>29.700000000000003</v>
      </c>
      <c r="R557" s="3">
        <v>19.8</v>
      </c>
      <c r="S557" s="4">
        <f t="shared" si="360"/>
        <v>150</v>
      </c>
    </row>
    <row r="558" spans="1:19" thickBot="1" x14ac:dyDescent="0.25">
      <c r="A558" s="70"/>
      <c r="B558" s="49"/>
      <c r="C558" s="214"/>
      <c r="D558" s="64" t="s">
        <v>38</v>
      </c>
      <c r="E558" s="6">
        <v>3.1</v>
      </c>
      <c r="F558" s="6">
        <v>5.2</v>
      </c>
      <c r="G558" s="6">
        <v>4.9000000000000004</v>
      </c>
      <c r="H558" s="6">
        <v>7</v>
      </c>
      <c r="I558" s="6">
        <v>9.3000000000000007</v>
      </c>
      <c r="J558" s="6">
        <v>6.9</v>
      </c>
      <c r="K558" s="73"/>
      <c r="L558" s="73"/>
      <c r="M558" s="73"/>
      <c r="N558" s="73"/>
      <c r="O558" s="73"/>
      <c r="P558" s="73"/>
      <c r="Q558" s="6">
        <f t="shared" si="359"/>
        <v>36.400000000000006</v>
      </c>
      <c r="R558" s="6">
        <v>25.299999999999997</v>
      </c>
      <c r="S558" s="7">
        <f t="shared" si="360"/>
        <v>143.87351778656131</v>
      </c>
    </row>
    <row r="559" spans="1:19" ht="13.5" customHeight="1" x14ac:dyDescent="0.2">
      <c r="A559" s="70"/>
      <c r="B559" s="49"/>
      <c r="C559" s="212" t="s">
        <v>212</v>
      </c>
      <c r="D559" s="56" t="s">
        <v>33</v>
      </c>
      <c r="E559" s="1">
        <v>28.4</v>
      </c>
      <c r="F559" s="1">
        <v>44.3</v>
      </c>
      <c r="G559" s="1">
        <v>32.200000000000003</v>
      </c>
      <c r="H559" s="1">
        <v>47.1</v>
      </c>
      <c r="I559" s="1">
        <v>53.2</v>
      </c>
      <c r="J559" s="1">
        <v>43.9</v>
      </c>
      <c r="K559" s="71"/>
      <c r="L559" s="71"/>
      <c r="M559" s="71"/>
      <c r="N559" s="71"/>
      <c r="O559" s="71"/>
      <c r="P559" s="71"/>
      <c r="Q559" s="1">
        <f t="shared" si="359"/>
        <v>249.1</v>
      </c>
      <c r="R559" s="1">
        <v>188.6</v>
      </c>
      <c r="S559" s="2">
        <f t="shared" si="360"/>
        <v>132.07847295864264</v>
      </c>
    </row>
    <row r="560" spans="1:19" ht="13" x14ac:dyDescent="0.2">
      <c r="A560" s="70"/>
      <c r="B560" s="49"/>
      <c r="C560" s="213"/>
      <c r="D560" s="61" t="s">
        <v>34</v>
      </c>
      <c r="E560" s="3">
        <v>19</v>
      </c>
      <c r="F560" s="3">
        <v>29.1</v>
      </c>
      <c r="G560" s="3">
        <v>21.2</v>
      </c>
      <c r="H560" s="3">
        <v>33.200000000000003</v>
      </c>
      <c r="I560" s="3">
        <v>34.700000000000003</v>
      </c>
      <c r="J560" s="3">
        <v>28.5</v>
      </c>
      <c r="K560" s="72"/>
      <c r="L560" s="72"/>
      <c r="M560" s="72"/>
      <c r="N560" s="72"/>
      <c r="O560" s="72"/>
      <c r="P560" s="72"/>
      <c r="Q560" s="3">
        <f t="shared" si="359"/>
        <v>165.7</v>
      </c>
      <c r="R560" s="3">
        <v>60.599999999999994</v>
      </c>
      <c r="S560" s="4">
        <f t="shared" si="360"/>
        <v>273.43234323432341</v>
      </c>
    </row>
    <row r="561" spans="1:19" ht="13" x14ac:dyDescent="0.2">
      <c r="A561" s="70"/>
      <c r="B561" s="49"/>
      <c r="C561" s="213"/>
      <c r="D561" s="61" t="s">
        <v>35</v>
      </c>
      <c r="E561" s="3">
        <f>+E559-E560</f>
        <v>9.3999999999999986</v>
      </c>
      <c r="F561" s="3">
        <f t="shared" ref="F561:P561" si="387">+F559-F560</f>
        <v>15.199999999999996</v>
      </c>
      <c r="G561" s="3">
        <f t="shared" si="387"/>
        <v>11.000000000000004</v>
      </c>
      <c r="H561" s="3">
        <f t="shared" si="387"/>
        <v>13.899999999999999</v>
      </c>
      <c r="I561" s="3">
        <f t="shared" si="387"/>
        <v>18.5</v>
      </c>
      <c r="J561" s="3">
        <f t="shared" si="387"/>
        <v>15.399999999999999</v>
      </c>
      <c r="K561" s="72">
        <f t="shared" si="387"/>
        <v>0</v>
      </c>
      <c r="L561" s="72">
        <f t="shared" si="387"/>
        <v>0</v>
      </c>
      <c r="M561" s="72">
        <f t="shared" si="387"/>
        <v>0</v>
      </c>
      <c r="N561" s="72">
        <f t="shared" si="387"/>
        <v>0</v>
      </c>
      <c r="O561" s="72">
        <f t="shared" si="387"/>
        <v>0</v>
      </c>
      <c r="P561" s="72">
        <f t="shared" si="387"/>
        <v>0</v>
      </c>
      <c r="Q561" s="3">
        <f t="shared" ref="Q561" si="388">+Q559-Q560</f>
        <v>83.4</v>
      </c>
      <c r="R561" s="3">
        <v>127.99999999999999</v>
      </c>
      <c r="S561" s="4">
        <f t="shared" si="360"/>
        <v>65.156250000000014</v>
      </c>
    </row>
    <row r="562" spans="1:19" ht="13" x14ac:dyDescent="0.2">
      <c r="A562" s="70"/>
      <c r="B562" s="49"/>
      <c r="C562" s="213"/>
      <c r="D562" s="61" t="s">
        <v>36</v>
      </c>
      <c r="E562" s="3">
        <f>+E559-E563</f>
        <v>26.599999999999998</v>
      </c>
      <c r="F562" s="3">
        <f t="shared" ref="F562:P562" si="389">+F559-F563</f>
        <v>41.8</v>
      </c>
      <c r="G562" s="3">
        <f t="shared" si="389"/>
        <v>30.1</v>
      </c>
      <c r="H562" s="3">
        <f t="shared" si="389"/>
        <v>44.9</v>
      </c>
      <c r="I562" s="3">
        <f t="shared" si="389"/>
        <v>49.900000000000006</v>
      </c>
      <c r="J562" s="3">
        <f t="shared" si="389"/>
        <v>41.5</v>
      </c>
      <c r="K562" s="72">
        <f t="shared" si="389"/>
        <v>0</v>
      </c>
      <c r="L562" s="72">
        <f t="shared" si="389"/>
        <v>0</v>
      </c>
      <c r="M562" s="72">
        <f t="shared" si="389"/>
        <v>0</v>
      </c>
      <c r="N562" s="72">
        <f t="shared" si="389"/>
        <v>0</v>
      </c>
      <c r="O562" s="72">
        <f t="shared" si="389"/>
        <v>0</v>
      </c>
      <c r="P562" s="72">
        <f t="shared" si="389"/>
        <v>0</v>
      </c>
      <c r="Q562" s="3">
        <f t="shared" ref="Q562" si="390">+Q559-Q563</f>
        <v>234.79999999999998</v>
      </c>
      <c r="R562" s="3">
        <v>177.2</v>
      </c>
      <c r="S562" s="4">
        <f t="shared" si="360"/>
        <v>132.5056433408578</v>
      </c>
    </row>
    <row r="563" spans="1:19" ht="13" x14ac:dyDescent="0.2">
      <c r="A563" s="70"/>
      <c r="B563" s="75"/>
      <c r="C563" s="213"/>
      <c r="D563" s="61" t="s">
        <v>37</v>
      </c>
      <c r="E563" s="3">
        <v>1.8</v>
      </c>
      <c r="F563" s="3">
        <v>2.5</v>
      </c>
      <c r="G563" s="3">
        <v>2.1</v>
      </c>
      <c r="H563" s="3">
        <v>2.2000000000000002</v>
      </c>
      <c r="I563" s="3">
        <v>3.3</v>
      </c>
      <c r="J563" s="3">
        <v>2.4</v>
      </c>
      <c r="K563" s="72"/>
      <c r="L563" s="72"/>
      <c r="M563" s="72"/>
      <c r="N563" s="72"/>
      <c r="O563" s="72"/>
      <c r="P563" s="72"/>
      <c r="Q563" s="3">
        <f t="shared" si="359"/>
        <v>14.300000000000002</v>
      </c>
      <c r="R563" s="3">
        <v>11.4</v>
      </c>
      <c r="S563" s="4">
        <f t="shared" si="360"/>
        <v>125.43859649122808</v>
      </c>
    </row>
    <row r="564" spans="1:19" thickBot="1" x14ac:dyDescent="0.25">
      <c r="A564" s="70"/>
      <c r="B564" s="75"/>
      <c r="C564" s="213"/>
      <c r="D564" s="81" t="s">
        <v>38</v>
      </c>
      <c r="E564" s="6">
        <v>2</v>
      </c>
      <c r="F564" s="6">
        <v>2.6</v>
      </c>
      <c r="G564" s="6">
        <v>2.2999999999999998</v>
      </c>
      <c r="H564" s="6">
        <v>2.6</v>
      </c>
      <c r="I564" s="6">
        <v>3.7</v>
      </c>
      <c r="J564" s="6">
        <v>2.7</v>
      </c>
      <c r="K564" s="73"/>
      <c r="L564" s="73"/>
      <c r="M564" s="73"/>
      <c r="N564" s="73"/>
      <c r="O564" s="73"/>
      <c r="P564" s="73"/>
      <c r="Q564" s="82">
        <f t="shared" si="359"/>
        <v>15.899999999999999</v>
      </c>
      <c r="R564" s="82">
        <v>12.5</v>
      </c>
      <c r="S564" s="7">
        <f t="shared" si="360"/>
        <v>127.19999999999997</v>
      </c>
    </row>
    <row r="565" spans="1:19" ht="13.5" customHeight="1" x14ac:dyDescent="0.2">
      <c r="A565" s="70"/>
      <c r="B565" s="75"/>
      <c r="C565" s="212" t="s">
        <v>47</v>
      </c>
      <c r="D565" s="56" t="s">
        <v>33</v>
      </c>
      <c r="E565" s="1">
        <v>11.5</v>
      </c>
      <c r="F565" s="1">
        <v>18.100000000000001</v>
      </c>
      <c r="G565" s="1">
        <v>14.5</v>
      </c>
      <c r="H565" s="1">
        <v>17.399999999999999</v>
      </c>
      <c r="I565" s="1">
        <v>27.7</v>
      </c>
      <c r="J565" s="1">
        <v>24.5</v>
      </c>
      <c r="K565" s="71"/>
      <c r="L565" s="71"/>
      <c r="M565" s="71"/>
      <c r="N565" s="71"/>
      <c r="O565" s="71"/>
      <c r="P565" s="71"/>
      <c r="Q565" s="1">
        <f t="shared" si="359"/>
        <v>113.7</v>
      </c>
      <c r="R565" s="1">
        <v>61.099999999999994</v>
      </c>
      <c r="S565" s="2">
        <f t="shared" si="360"/>
        <v>186.088379705401</v>
      </c>
    </row>
    <row r="566" spans="1:19" ht="13" x14ac:dyDescent="0.2">
      <c r="A566" s="70"/>
      <c r="B566" s="75"/>
      <c r="C566" s="213"/>
      <c r="D566" s="61" t="s">
        <v>34</v>
      </c>
      <c r="E566" s="3">
        <v>3.8</v>
      </c>
      <c r="F566" s="3">
        <v>6</v>
      </c>
      <c r="G566" s="3">
        <v>4.8</v>
      </c>
      <c r="H566" s="3">
        <v>5.5</v>
      </c>
      <c r="I566" s="3">
        <v>9.3000000000000007</v>
      </c>
      <c r="J566" s="3">
        <v>8.1999999999999993</v>
      </c>
      <c r="K566" s="72"/>
      <c r="L566" s="72"/>
      <c r="M566" s="72"/>
      <c r="N566" s="72"/>
      <c r="O566" s="72"/>
      <c r="P566" s="72"/>
      <c r="Q566" s="3">
        <f t="shared" si="359"/>
        <v>37.6</v>
      </c>
      <c r="R566" s="3">
        <v>19.500000000000004</v>
      </c>
      <c r="S566" s="4">
        <f t="shared" si="360"/>
        <v>192.82051282051279</v>
      </c>
    </row>
    <row r="567" spans="1:19" ht="13" x14ac:dyDescent="0.2">
      <c r="A567" s="70"/>
      <c r="B567" s="75"/>
      <c r="C567" s="213"/>
      <c r="D567" s="61" t="s">
        <v>35</v>
      </c>
      <c r="E567" s="3">
        <f>+E565-E566</f>
        <v>7.7</v>
      </c>
      <c r="F567" s="3">
        <f t="shared" ref="F567:P567" si="391">+F565-F566</f>
        <v>12.100000000000001</v>
      </c>
      <c r="G567" s="3">
        <f t="shared" si="391"/>
        <v>9.6999999999999993</v>
      </c>
      <c r="H567" s="3">
        <f t="shared" si="391"/>
        <v>11.899999999999999</v>
      </c>
      <c r="I567" s="3">
        <f t="shared" si="391"/>
        <v>18.399999999999999</v>
      </c>
      <c r="J567" s="3">
        <f t="shared" si="391"/>
        <v>16.3</v>
      </c>
      <c r="K567" s="72">
        <f t="shared" si="391"/>
        <v>0</v>
      </c>
      <c r="L567" s="72">
        <f t="shared" si="391"/>
        <v>0</v>
      </c>
      <c r="M567" s="72">
        <f t="shared" si="391"/>
        <v>0</v>
      </c>
      <c r="N567" s="72">
        <f t="shared" si="391"/>
        <v>0</v>
      </c>
      <c r="O567" s="72">
        <f t="shared" si="391"/>
        <v>0</v>
      </c>
      <c r="P567" s="72">
        <f t="shared" si="391"/>
        <v>0</v>
      </c>
      <c r="Q567" s="3">
        <f t="shared" ref="Q567" si="392">+Q565-Q566</f>
        <v>76.099999999999994</v>
      </c>
      <c r="R567" s="3">
        <v>41.6</v>
      </c>
      <c r="S567" s="4">
        <f t="shared" si="360"/>
        <v>182.93269230769229</v>
      </c>
    </row>
    <row r="568" spans="1:19" ht="13" x14ac:dyDescent="0.2">
      <c r="A568" s="70"/>
      <c r="B568" s="75"/>
      <c r="C568" s="213"/>
      <c r="D568" s="61" t="s">
        <v>36</v>
      </c>
      <c r="E568" s="3">
        <f>+E565-E569</f>
        <v>10.5</v>
      </c>
      <c r="F568" s="3">
        <f t="shared" ref="F568:P568" si="393">+F565-F569</f>
        <v>16.8</v>
      </c>
      <c r="G568" s="3">
        <f t="shared" si="393"/>
        <v>13</v>
      </c>
      <c r="H568" s="3">
        <f t="shared" si="393"/>
        <v>15.999999999999998</v>
      </c>
      <c r="I568" s="3">
        <f t="shared" si="393"/>
        <v>26.4</v>
      </c>
      <c r="J568" s="3">
        <f t="shared" si="393"/>
        <v>23.5</v>
      </c>
      <c r="K568" s="72">
        <f t="shared" si="393"/>
        <v>0</v>
      </c>
      <c r="L568" s="72">
        <f t="shared" si="393"/>
        <v>0</v>
      </c>
      <c r="M568" s="72">
        <f t="shared" si="393"/>
        <v>0</v>
      </c>
      <c r="N568" s="72">
        <f t="shared" si="393"/>
        <v>0</v>
      </c>
      <c r="O568" s="72">
        <f t="shared" si="393"/>
        <v>0</v>
      </c>
      <c r="P568" s="72">
        <f t="shared" si="393"/>
        <v>0</v>
      </c>
      <c r="Q568" s="3">
        <f t="shared" ref="Q568" si="394">+Q565-Q569</f>
        <v>106.2</v>
      </c>
      <c r="R568" s="3">
        <v>55.1</v>
      </c>
      <c r="S568" s="4">
        <f t="shared" si="360"/>
        <v>192.7404718693285</v>
      </c>
    </row>
    <row r="569" spans="1:19" ht="13" x14ac:dyDescent="0.2">
      <c r="A569" s="70"/>
      <c r="B569" s="49"/>
      <c r="C569" s="213"/>
      <c r="D569" s="61" t="s">
        <v>37</v>
      </c>
      <c r="E569" s="3">
        <v>1</v>
      </c>
      <c r="F569" s="3">
        <v>1.3</v>
      </c>
      <c r="G569" s="3">
        <v>1.5</v>
      </c>
      <c r="H569" s="3">
        <v>1.4</v>
      </c>
      <c r="I569" s="3">
        <v>1.3</v>
      </c>
      <c r="J569" s="3">
        <v>1</v>
      </c>
      <c r="K569" s="72"/>
      <c r="L569" s="72"/>
      <c r="M569" s="72"/>
      <c r="N569" s="72"/>
      <c r="O569" s="72"/>
      <c r="P569" s="72"/>
      <c r="Q569" s="3">
        <f t="shared" si="359"/>
        <v>7.4999999999999991</v>
      </c>
      <c r="R569" s="3">
        <v>6.0000000000000009</v>
      </c>
      <c r="S569" s="4">
        <f t="shared" si="360"/>
        <v>124.99999999999997</v>
      </c>
    </row>
    <row r="570" spans="1:19" thickBot="1" x14ac:dyDescent="0.25">
      <c r="A570" s="70"/>
      <c r="B570" s="77"/>
      <c r="C570" s="214"/>
      <c r="D570" s="64" t="s">
        <v>38</v>
      </c>
      <c r="E570" s="6">
        <v>1.4</v>
      </c>
      <c r="F570" s="6">
        <v>2.2000000000000002</v>
      </c>
      <c r="G570" s="6">
        <v>1.9</v>
      </c>
      <c r="H570" s="6">
        <v>2.8</v>
      </c>
      <c r="I570" s="6">
        <v>2.8</v>
      </c>
      <c r="J570" s="6">
        <v>1.5</v>
      </c>
      <c r="K570" s="73"/>
      <c r="L570" s="73"/>
      <c r="M570" s="73"/>
      <c r="N570" s="73"/>
      <c r="O570" s="73"/>
      <c r="P570" s="73"/>
      <c r="Q570" s="6">
        <f t="shared" si="359"/>
        <v>12.600000000000001</v>
      </c>
      <c r="R570" s="6">
        <v>10.199999999999999</v>
      </c>
      <c r="S570" s="7">
        <f t="shared" si="360"/>
        <v>123.52941176470591</v>
      </c>
    </row>
    <row r="571" spans="1:19" ht="18.75" customHeight="1" x14ac:dyDescent="0.3">
      <c r="A571" s="45" t="str">
        <f>A1</f>
        <v>１　令和４年度（２０２２年度）上期　市町村別・月別観光入込客数</v>
      </c>
      <c r="K571" s="76"/>
      <c r="L571" s="76"/>
      <c r="M571" s="76"/>
      <c r="N571" s="76"/>
      <c r="O571" s="76"/>
      <c r="P571" s="76"/>
      <c r="Q571" s="178"/>
    </row>
    <row r="572" spans="1:19" ht="13.5" customHeight="1" thickBot="1" x14ac:dyDescent="0.25">
      <c r="K572" s="76"/>
      <c r="L572" s="76"/>
      <c r="M572" s="76"/>
      <c r="N572" s="76"/>
      <c r="O572" s="76"/>
      <c r="P572" s="76"/>
      <c r="Q572" s="178"/>
      <c r="S572" s="50" t="s">
        <v>232</v>
      </c>
    </row>
    <row r="573" spans="1:19" ht="13.5" customHeight="1" thickBot="1" x14ac:dyDescent="0.25">
      <c r="A573" s="51" t="s">
        <v>20</v>
      </c>
      <c r="B573" s="51" t="s">
        <v>266</v>
      </c>
      <c r="C573" s="51" t="s">
        <v>21</v>
      </c>
      <c r="D573" s="52" t="s">
        <v>22</v>
      </c>
      <c r="E573" s="53" t="s">
        <v>23</v>
      </c>
      <c r="F573" s="53" t="s">
        <v>24</v>
      </c>
      <c r="G573" s="53" t="s">
        <v>25</v>
      </c>
      <c r="H573" s="53" t="s">
        <v>26</v>
      </c>
      <c r="I573" s="53" t="s">
        <v>27</v>
      </c>
      <c r="J573" s="53" t="s">
        <v>28</v>
      </c>
      <c r="K573" s="74" t="s">
        <v>29</v>
      </c>
      <c r="L573" s="74" t="s">
        <v>30</v>
      </c>
      <c r="M573" s="74" t="s">
        <v>31</v>
      </c>
      <c r="N573" s="74" t="s">
        <v>11</v>
      </c>
      <c r="O573" s="74" t="s">
        <v>12</v>
      </c>
      <c r="P573" s="74" t="s">
        <v>13</v>
      </c>
      <c r="Q573" s="179" t="s">
        <v>267</v>
      </c>
      <c r="R573" s="54" t="str">
        <f>$R$3</f>
        <v>R3年度上期</v>
      </c>
      <c r="S573" s="55" t="s">
        <v>32</v>
      </c>
    </row>
    <row r="574" spans="1:19" ht="13" x14ac:dyDescent="0.2">
      <c r="A574" s="79"/>
      <c r="B574" s="215" t="s">
        <v>253</v>
      </c>
      <c r="C574" s="216"/>
      <c r="D574" s="56" t="s">
        <v>33</v>
      </c>
      <c r="E574" s="1">
        <f t="shared" ref="E574:Q579" si="395">+E580+E586+E592+E598+E604+E610+E616</f>
        <v>86.4</v>
      </c>
      <c r="F574" s="1">
        <f t="shared" si="395"/>
        <v>112.69999999999999</v>
      </c>
      <c r="G574" s="1">
        <f t="shared" si="395"/>
        <v>97.999999999999986</v>
      </c>
      <c r="H574" s="1">
        <f t="shared" si="395"/>
        <v>137.60000000000002</v>
      </c>
      <c r="I574" s="1">
        <f t="shared" si="395"/>
        <v>162.19999999999999</v>
      </c>
      <c r="J574" s="1">
        <f t="shared" si="395"/>
        <v>131.50000000000003</v>
      </c>
      <c r="K574" s="71">
        <f t="shared" si="395"/>
        <v>0</v>
      </c>
      <c r="L574" s="71">
        <f t="shared" si="395"/>
        <v>0</v>
      </c>
      <c r="M574" s="71">
        <f t="shared" si="395"/>
        <v>0</v>
      </c>
      <c r="N574" s="71">
        <f t="shared" si="395"/>
        <v>0</v>
      </c>
      <c r="O574" s="71">
        <f t="shared" si="395"/>
        <v>0</v>
      </c>
      <c r="P574" s="71">
        <f t="shared" si="395"/>
        <v>0</v>
      </c>
      <c r="Q574" s="1">
        <f t="shared" si="395"/>
        <v>728.4</v>
      </c>
      <c r="R574" s="1">
        <f t="shared" ref="R574" si="396">+R580+R586+R592+R598+R604+R610+R616</f>
        <v>622</v>
      </c>
      <c r="S574" s="2">
        <f t="shared" ref="S574:S627" si="397">IF(Q574=0,"－",Q574/R574*100)</f>
        <v>117.10610932475885</v>
      </c>
    </row>
    <row r="575" spans="1:19" ht="13" x14ac:dyDescent="0.2">
      <c r="A575" s="70"/>
      <c r="B575" s="217"/>
      <c r="C575" s="218"/>
      <c r="D575" s="61" t="s">
        <v>34</v>
      </c>
      <c r="E575" s="3">
        <f t="shared" si="395"/>
        <v>8.6</v>
      </c>
      <c r="F575" s="3">
        <f t="shared" si="395"/>
        <v>14.499999999999996</v>
      </c>
      <c r="G575" s="3">
        <f t="shared" si="395"/>
        <v>9.9999999999999982</v>
      </c>
      <c r="H575" s="3">
        <f t="shared" si="395"/>
        <v>15.3</v>
      </c>
      <c r="I575" s="3">
        <f t="shared" si="395"/>
        <v>19.299999999999997</v>
      </c>
      <c r="J575" s="3">
        <f t="shared" si="395"/>
        <v>14.7</v>
      </c>
      <c r="K575" s="72">
        <f t="shared" si="395"/>
        <v>0</v>
      </c>
      <c r="L575" s="72">
        <f t="shared" si="395"/>
        <v>0</v>
      </c>
      <c r="M575" s="72">
        <f t="shared" si="395"/>
        <v>0</v>
      </c>
      <c r="N575" s="72">
        <f t="shared" si="395"/>
        <v>0</v>
      </c>
      <c r="O575" s="72">
        <f t="shared" si="395"/>
        <v>0</v>
      </c>
      <c r="P575" s="72">
        <f t="shared" si="395"/>
        <v>0</v>
      </c>
      <c r="Q575" s="3">
        <f t="shared" si="395"/>
        <v>82.399999999999991</v>
      </c>
      <c r="R575" s="3">
        <f t="shared" ref="R575" si="398">+R581+R587+R593+R599+R605+R611+R617</f>
        <v>63.1</v>
      </c>
      <c r="S575" s="4">
        <f t="shared" si="397"/>
        <v>130.58637083993659</v>
      </c>
    </row>
    <row r="576" spans="1:19" ht="13" x14ac:dyDescent="0.2">
      <c r="A576" s="70" t="s">
        <v>304</v>
      </c>
      <c r="B576" s="217"/>
      <c r="C576" s="218"/>
      <c r="D576" s="61" t="s">
        <v>35</v>
      </c>
      <c r="E576" s="3">
        <f t="shared" si="395"/>
        <v>77.8</v>
      </c>
      <c r="F576" s="3">
        <f t="shared" si="395"/>
        <v>98.200000000000017</v>
      </c>
      <c r="G576" s="3">
        <f t="shared" si="395"/>
        <v>87.999999999999986</v>
      </c>
      <c r="H576" s="3">
        <f t="shared" si="395"/>
        <v>122.3</v>
      </c>
      <c r="I576" s="3">
        <f t="shared" si="395"/>
        <v>142.9</v>
      </c>
      <c r="J576" s="3">
        <f t="shared" si="395"/>
        <v>116.80000000000001</v>
      </c>
      <c r="K576" s="72">
        <f t="shared" si="395"/>
        <v>0</v>
      </c>
      <c r="L576" s="72">
        <f t="shared" si="395"/>
        <v>0</v>
      </c>
      <c r="M576" s="72">
        <f t="shared" si="395"/>
        <v>0</v>
      </c>
      <c r="N576" s="72">
        <f t="shared" si="395"/>
        <v>0</v>
      </c>
      <c r="O576" s="72">
        <f t="shared" si="395"/>
        <v>0</v>
      </c>
      <c r="P576" s="72">
        <f t="shared" si="395"/>
        <v>0</v>
      </c>
      <c r="Q576" s="3">
        <f t="shared" si="395"/>
        <v>645.99999999999989</v>
      </c>
      <c r="R576" s="3">
        <f t="shared" ref="R576" si="399">+R582+R588+R594+R600+R606+R612+R618</f>
        <v>558.9</v>
      </c>
      <c r="S576" s="4">
        <f t="shared" si="397"/>
        <v>115.58418321703346</v>
      </c>
    </row>
    <row r="577" spans="1:19" ht="13" x14ac:dyDescent="0.2">
      <c r="A577" s="70"/>
      <c r="B577" s="217"/>
      <c r="C577" s="218"/>
      <c r="D577" s="61" t="s">
        <v>36</v>
      </c>
      <c r="E577" s="3">
        <f t="shared" si="395"/>
        <v>80.8</v>
      </c>
      <c r="F577" s="3">
        <f t="shared" si="395"/>
        <v>105.30000000000001</v>
      </c>
      <c r="G577" s="3">
        <f t="shared" si="395"/>
        <v>90.5</v>
      </c>
      <c r="H577" s="3">
        <f t="shared" si="395"/>
        <v>127.09999999999998</v>
      </c>
      <c r="I577" s="3">
        <f t="shared" si="395"/>
        <v>149.69999999999999</v>
      </c>
      <c r="J577" s="3">
        <f t="shared" si="395"/>
        <v>122.5</v>
      </c>
      <c r="K577" s="72">
        <f t="shared" si="395"/>
        <v>0</v>
      </c>
      <c r="L577" s="72">
        <f t="shared" si="395"/>
        <v>0</v>
      </c>
      <c r="M577" s="72">
        <f t="shared" si="395"/>
        <v>0</v>
      </c>
      <c r="N577" s="72">
        <f t="shared" si="395"/>
        <v>0</v>
      </c>
      <c r="O577" s="72">
        <f t="shared" si="395"/>
        <v>0</v>
      </c>
      <c r="P577" s="72">
        <f t="shared" si="395"/>
        <v>0</v>
      </c>
      <c r="Q577" s="3">
        <f t="shared" si="395"/>
        <v>675.89999999999986</v>
      </c>
      <c r="R577" s="3">
        <f t="shared" ref="R577" si="400">+R583+R589+R595+R601+R607+R613+R619</f>
        <v>580.9</v>
      </c>
      <c r="S577" s="4">
        <f t="shared" si="397"/>
        <v>116.35393355138577</v>
      </c>
    </row>
    <row r="578" spans="1:19" ht="13" x14ac:dyDescent="0.2">
      <c r="A578" s="70"/>
      <c r="B578" s="217"/>
      <c r="C578" s="218"/>
      <c r="D578" s="61" t="s">
        <v>37</v>
      </c>
      <c r="E578" s="3">
        <f t="shared" si="395"/>
        <v>5.6</v>
      </c>
      <c r="F578" s="3">
        <f t="shared" si="395"/>
        <v>7.3999999999999995</v>
      </c>
      <c r="G578" s="3">
        <f t="shared" si="395"/>
        <v>7.5</v>
      </c>
      <c r="H578" s="3">
        <f t="shared" si="395"/>
        <v>10.5</v>
      </c>
      <c r="I578" s="3">
        <f t="shared" si="395"/>
        <v>12.500000000000002</v>
      </c>
      <c r="J578" s="3">
        <f t="shared" si="395"/>
        <v>9</v>
      </c>
      <c r="K578" s="72">
        <f t="shared" si="395"/>
        <v>0</v>
      </c>
      <c r="L578" s="72">
        <f t="shared" si="395"/>
        <v>0</v>
      </c>
      <c r="M578" s="72">
        <f t="shared" si="395"/>
        <v>0</v>
      </c>
      <c r="N578" s="72">
        <f t="shared" si="395"/>
        <v>0</v>
      </c>
      <c r="O578" s="72">
        <f t="shared" si="395"/>
        <v>0</v>
      </c>
      <c r="P578" s="72">
        <f t="shared" si="395"/>
        <v>0</v>
      </c>
      <c r="Q578" s="3">
        <f t="shared" si="395"/>
        <v>52.5</v>
      </c>
      <c r="R578" s="3">
        <f t="shared" ref="R578" si="401">+R584+R590+R596+R602+R608+R614+R620</f>
        <v>41.1</v>
      </c>
      <c r="S578" s="4">
        <f t="shared" si="397"/>
        <v>127.73722627737226</v>
      </c>
    </row>
    <row r="579" spans="1:19" thickBot="1" x14ac:dyDescent="0.25">
      <c r="A579" s="70"/>
      <c r="B579" s="217"/>
      <c r="C579" s="219"/>
      <c r="D579" s="64" t="s">
        <v>38</v>
      </c>
      <c r="E579" s="6">
        <f t="shared" si="395"/>
        <v>7.3</v>
      </c>
      <c r="F579" s="6">
        <f t="shared" si="395"/>
        <v>9.6999999999999993</v>
      </c>
      <c r="G579" s="6">
        <f t="shared" si="395"/>
        <v>9.6</v>
      </c>
      <c r="H579" s="6">
        <f t="shared" si="395"/>
        <v>13.499999999999998</v>
      </c>
      <c r="I579" s="6">
        <f t="shared" si="395"/>
        <v>15.9</v>
      </c>
      <c r="J579" s="6">
        <f t="shared" si="395"/>
        <v>12</v>
      </c>
      <c r="K579" s="73">
        <f t="shared" si="395"/>
        <v>0</v>
      </c>
      <c r="L579" s="73">
        <f t="shared" si="395"/>
        <v>0</v>
      </c>
      <c r="M579" s="73">
        <f t="shared" si="395"/>
        <v>0</v>
      </c>
      <c r="N579" s="73">
        <f t="shared" si="395"/>
        <v>0</v>
      </c>
      <c r="O579" s="73">
        <f t="shared" si="395"/>
        <v>0</v>
      </c>
      <c r="P579" s="73">
        <f t="shared" si="395"/>
        <v>0</v>
      </c>
      <c r="Q579" s="6">
        <f t="shared" si="395"/>
        <v>68</v>
      </c>
      <c r="R579" s="6">
        <f t="shared" ref="R579" si="402">+R585+R591+R597+R603+R609+R615+R621</f>
        <v>51.7</v>
      </c>
      <c r="S579" s="7">
        <f t="shared" si="397"/>
        <v>131.52804642166342</v>
      </c>
    </row>
    <row r="580" spans="1:19" ht="13.5" customHeight="1" x14ac:dyDescent="0.2">
      <c r="A580" s="70"/>
      <c r="B580" s="70"/>
      <c r="C580" s="212" t="s">
        <v>48</v>
      </c>
      <c r="D580" s="56" t="s">
        <v>33</v>
      </c>
      <c r="E580" s="1">
        <v>7.4</v>
      </c>
      <c r="F580" s="1">
        <v>11.1</v>
      </c>
      <c r="G580" s="1">
        <v>12.7</v>
      </c>
      <c r="H580" s="1">
        <v>26.8</v>
      </c>
      <c r="I580" s="1">
        <v>16.8</v>
      </c>
      <c r="J580" s="1">
        <v>19.600000000000001</v>
      </c>
      <c r="K580" s="71"/>
      <c r="L580" s="71"/>
      <c r="M580" s="71"/>
      <c r="N580" s="71"/>
      <c r="O580" s="71"/>
      <c r="P580" s="71"/>
      <c r="Q580" s="1">
        <f t="shared" ref="Q580:Q621" si="403">SUM(E580:P580)</f>
        <v>94.4</v>
      </c>
      <c r="R580" s="1">
        <v>54.800000000000004</v>
      </c>
      <c r="S580" s="2">
        <f t="shared" si="397"/>
        <v>172.26277372262771</v>
      </c>
    </row>
    <row r="581" spans="1:19" ht="13" x14ac:dyDescent="0.2">
      <c r="A581" s="70"/>
      <c r="B581" s="49"/>
      <c r="C581" s="213"/>
      <c r="D581" s="61" t="s">
        <v>34</v>
      </c>
      <c r="E581" s="3">
        <v>0.7</v>
      </c>
      <c r="F581" s="3">
        <v>1.1000000000000001</v>
      </c>
      <c r="G581" s="3">
        <v>1.3</v>
      </c>
      <c r="H581" s="3">
        <v>1.6</v>
      </c>
      <c r="I581" s="3">
        <v>1.7</v>
      </c>
      <c r="J581" s="3">
        <v>1.8</v>
      </c>
      <c r="K581" s="72"/>
      <c r="L581" s="72"/>
      <c r="M581" s="72"/>
      <c r="N581" s="72"/>
      <c r="O581" s="72"/>
      <c r="P581" s="72"/>
      <c r="Q581" s="3">
        <f t="shared" si="403"/>
        <v>8.2000000000000011</v>
      </c>
      <c r="R581" s="3">
        <v>5.6</v>
      </c>
      <c r="S581" s="4">
        <f t="shared" si="397"/>
        <v>146.42857142857147</v>
      </c>
    </row>
    <row r="582" spans="1:19" ht="13" x14ac:dyDescent="0.2">
      <c r="A582" s="70"/>
      <c r="B582" s="49"/>
      <c r="C582" s="213"/>
      <c r="D582" s="61" t="s">
        <v>35</v>
      </c>
      <c r="E582" s="3">
        <f>+E580-E581</f>
        <v>6.7</v>
      </c>
      <c r="F582" s="3">
        <f t="shared" ref="F582:P582" si="404">+F580-F581</f>
        <v>10</v>
      </c>
      <c r="G582" s="3">
        <f t="shared" si="404"/>
        <v>11.399999999999999</v>
      </c>
      <c r="H582" s="3">
        <f t="shared" si="404"/>
        <v>25.2</v>
      </c>
      <c r="I582" s="3">
        <f t="shared" si="404"/>
        <v>15.100000000000001</v>
      </c>
      <c r="J582" s="3">
        <f t="shared" si="404"/>
        <v>17.8</v>
      </c>
      <c r="K582" s="72">
        <f t="shared" si="404"/>
        <v>0</v>
      </c>
      <c r="L582" s="72">
        <f t="shared" si="404"/>
        <v>0</v>
      </c>
      <c r="M582" s="72">
        <f t="shared" si="404"/>
        <v>0</v>
      </c>
      <c r="N582" s="72">
        <f t="shared" si="404"/>
        <v>0</v>
      </c>
      <c r="O582" s="72">
        <f t="shared" si="404"/>
        <v>0</v>
      </c>
      <c r="P582" s="72">
        <f t="shared" si="404"/>
        <v>0</v>
      </c>
      <c r="Q582" s="3">
        <f t="shared" ref="Q582" si="405">+Q580-Q581</f>
        <v>86.2</v>
      </c>
      <c r="R582" s="3">
        <v>49.2</v>
      </c>
      <c r="S582" s="4">
        <f t="shared" si="397"/>
        <v>175.20325203252031</v>
      </c>
    </row>
    <row r="583" spans="1:19" ht="13" x14ac:dyDescent="0.2">
      <c r="A583" s="70"/>
      <c r="B583" s="49"/>
      <c r="C583" s="213"/>
      <c r="D583" s="61" t="s">
        <v>36</v>
      </c>
      <c r="E583" s="3">
        <f>+E580-E584</f>
        <v>5.9</v>
      </c>
      <c r="F583" s="3">
        <f t="shared" ref="F583:P583" si="406">+F580-F584</f>
        <v>9.1999999999999993</v>
      </c>
      <c r="G583" s="3">
        <f t="shared" si="406"/>
        <v>10.7</v>
      </c>
      <c r="H583" s="3">
        <f t="shared" si="406"/>
        <v>24.5</v>
      </c>
      <c r="I583" s="3">
        <f t="shared" si="406"/>
        <v>14.4</v>
      </c>
      <c r="J583" s="3">
        <f t="shared" si="406"/>
        <v>17.400000000000002</v>
      </c>
      <c r="K583" s="72">
        <f t="shared" si="406"/>
        <v>0</v>
      </c>
      <c r="L583" s="72">
        <f t="shared" si="406"/>
        <v>0</v>
      </c>
      <c r="M583" s="72">
        <f t="shared" si="406"/>
        <v>0</v>
      </c>
      <c r="N583" s="72">
        <f t="shared" si="406"/>
        <v>0</v>
      </c>
      <c r="O583" s="72">
        <f t="shared" si="406"/>
        <v>0</v>
      </c>
      <c r="P583" s="72">
        <f t="shared" si="406"/>
        <v>0</v>
      </c>
      <c r="Q583" s="3">
        <f t="shared" ref="Q583" si="407">+Q580-Q584</f>
        <v>82.100000000000009</v>
      </c>
      <c r="R583" s="3">
        <v>47.7</v>
      </c>
      <c r="S583" s="4">
        <f t="shared" si="397"/>
        <v>172.11740041928724</v>
      </c>
    </row>
    <row r="584" spans="1:19" ht="13" x14ac:dyDescent="0.2">
      <c r="A584" s="70"/>
      <c r="B584" s="49"/>
      <c r="C584" s="213"/>
      <c r="D584" s="61" t="s">
        <v>37</v>
      </c>
      <c r="E584" s="3">
        <v>1.5</v>
      </c>
      <c r="F584" s="3">
        <v>1.9</v>
      </c>
      <c r="G584" s="3">
        <v>2</v>
      </c>
      <c r="H584" s="3">
        <v>2.2999999999999998</v>
      </c>
      <c r="I584" s="3">
        <v>2.4</v>
      </c>
      <c r="J584" s="3">
        <v>2.2000000000000002</v>
      </c>
      <c r="K584" s="72"/>
      <c r="L584" s="72"/>
      <c r="M584" s="72"/>
      <c r="N584" s="72"/>
      <c r="O584" s="72"/>
      <c r="P584" s="72"/>
      <c r="Q584" s="3">
        <f t="shared" si="403"/>
        <v>12.3</v>
      </c>
      <c r="R584" s="3">
        <v>7.1</v>
      </c>
      <c r="S584" s="4">
        <f t="shared" si="397"/>
        <v>173.23943661971833</v>
      </c>
    </row>
    <row r="585" spans="1:19" thickBot="1" x14ac:dyDescent="0.25">
      <c r="A585" s="70"/>
      <c r="B585" s="49"/>
      <c r="C585" s="214"/>
      <c r="D585" s="64" t="s">
        <v>38</v>
      </c>
      <c r="E585" s="6">
        <v>1.7</v>
      </c>
      <c r="F585" s="6">
        <v>2.2999999999999998</v>
      </c>
      <c r="G585" s="6">
        <v>2.5</v>
      </c>
      <c r="H585" s="6">
        <v>3</v>
      </c>
      <c r="I585" s="6">
        <v>3.1</v>
      </c>
      <c r="J585" s="6">
        <v>2.9</v>
      </c>
      <c r="K585" s="73"/>
      <c r="L585" s="73"/>
      <c r="M585" s="73"/>
      <c r="N585" s="73"/>
      <c r="O585" s="73"/>
      <c r="P585" s="73"/>
      <c r="Q585" s="6">
        <f t="shared" si="403"/>
        <v>15.5</v>
      </c>
      <c r="R585" s="6">
        <v>9.9</v>
      </c>
      <c r="S585" s="7">
        <f t="shared" si="397"/>
        <v>156.56565656565655</v>
      </c>
    </row>
    <row r="586" spans="1:19" ht="13.5" customHeight="1" x14ac:dyDescent="0.2">
      <c r="A586" s="70"/>
      <c r="B586" s="49"/>
      <c r="C586" s="212" t="s">
        <v>49</v>
      </c>
      <c r="D586" s="56" t="s">
        <v>33</v>
      </c>
      <c r="E586" s="1">
        <v>25.5</v>
      </c>
      <c r="F586" s="1">
        <v>32.4</v>
      </c>
      <c r="G586" s="1">
        <v>24</v>
      </c>
      <c r="H586" s="1">
        <v>27.9</v>
      </c>
      <c r="I586" s="1">
        <v>35.1</v>
      </c>
      <c r="J586" s="1">
        <v>27.5</v>
      </c>
      <c r="K586" s="71"/>
      <c r="L586" s="71"/>
      <c r="M586" s="71"/>
      <c r="N586" s="71"/>
      <c r="O586" s="71"/>
      <c r="P586" s="71"/>
      <c r="Q586" s="1">
        <f t="shared" si="403"/>
        <v>172.4</v>
      </c>
      <c r="R586" s="1">
        <v>135.5</v>
      </c>
      <c r="S586" s="2">
        <f t="shared" si="397"/>
        <v>127.23247232472326</v>
      </c>
    </row>
    <row r="587" spans="1:19" ht="13" x14ac:dyDescent="0.2">
      <c r="A587" s="70"/>
      <c r="B587" s="49"/>
      <c r="C587" s="213"/>
      <c r="D587" s="61" t="s">
        <v>34</v>
      </c>
      <c r="E587" s="3">
        <v>5.0999999999999996</v>
      </c>
      <c r="F587" s="3">
        <v>9.6999999999999993</v>
      </c>
      <c r="G587" s="3">
        <v>4.8</v>
      </c>
      <c r="H587" s="3">
        <v>8.4</v>
      </c>
      <c r="I587" s="3">
        <v>10.5</v>
      </c>
      <c r="J587" s="3">
        <v>8.1999999999999993</v>
      </c>
      <c r="K587" s="72"/>
      <c r="L587" s="72"/>
      <c r="M587" s="72"/>
      <c r="N587" s="72"/>
      <c r="O587" s="72"/>
      <c r="P587" s="72"/>
      <c r="Q587" s="3">
        <f t="shared" si="403"/>
        <v>46.7</v>
      </c>
      <c r="R587" s="3">
        <v>37</v>
      </c>
      <c r="S587" s="4">
        <f t="shared" si="397"/>
        <v>126.21621621621621</v>
      </c>
    </row>
    <row r="588" spans="1:19" ht="13" x14ac:dyDescent="0.2">
      <c r="A588" s="70"/>
      <c r="B588" s="49"/>
      <c r="C588" s="213"/>
      <c r="D588" s="61" t="s">
        <v>35</v>
      </c>
      <c r="E588" s="3">
        <f>+E586-E587</f>
        <v>20.399999999999999</v>
      </c>
      <c r="F588" s="3">
        <f t="shared" ref="F588:P588" si="408">+F586-F587</f>
        <v>22.7</v>
      </c>
      <c r="G588" s="3">
        <f t="shared" si="408"/>
        <v>19.2</v>
      </c>
      <c r="H588" s="3">
        <f t="shared" si="408"/>
        <v>19.5</v>
      </c>
      <c r="I588" s="3">
        <f t="shared" si="408"/>
        <v>24.6</v>
      </c>
      <c r="J588" s="3">
        <f t="shared" si="408"/>
        <v>19.3</v>
      </c>
      <c r="K588" s="72">
        <f t="shared" si="408"/>
        <v>0</v>
      </c>
      <c r="L588" s="72">
        <f t="shared" si="408"/>
        <v>0</v>
      </c>
      <c r="M588" s="72">
        <f t="shared" si="408"/>
        <v>0</v>
      </c>
      <c r="N588" s="72">
        <f t="shared" si="408"/>
        <v>0</v>
      </c>
      <c r="O588" s="72">
        <f t="shared" si="408"/>
        <v>0</v>
      </c>
      <c r="P588" s="72">
        <f t="shared" si="408"/>
        <v>0</v>
      </c>
      <c r="Q588" s="3">
        <f t="shared" ref="Q588" si="409">+Q586-Q587</f>
        <v>125.7</v>
      </c>
      <c r="R588" s="3">
        <v>98.5</v>
      </c>
      <c r="S588" s="4">
        <f t="shared" si="397"/>
        <v>127.61421319796955</v>
      </c>
    </row>
    <row r="589" spans="1:19" ht="13" x14ac:dyDescent="0.2">
      <c r="A589" s="70"/>
      <c r="B589" s="49"/>
      <c r="C589" s="213"/>
      <c r="D589" s="61" t="s">
        <v>36</v>
      </c>
      <c r="E589" s="3">
        <f>+E586-E590</f>
        <v>25.4</v>
      </c>
      <c r="F589" s="3">
        <f t="shared" ref="F589:P589" si="410">+F586-F590</f>
        <v>32.299999999999997</v>
      </c>
      <c r="G589" s="3">
        <f t="shared" si="410"/>
        <v>23.9</v>
      </c>
      <c r="H589" s="3">
        <f t="shared" si="410"/>
        <v>27.7</v>
      </c>
      <c r="I589" s="3">
        <f t="shared" si="410"/>
        <v>34.9</v>
      </c>
      <c r="J589" s="3">
        <f t="shared" si="410"/>
        <v>27.3</v>
      </c>
      <c r="K589" s="72">
        <f t="shared" si="410"/>
        <v>0</v>
      </c>
      <c r="L589" s="72">
        <f t="shared" si="410"/>
        <v>0</v>
      </c>
      <c r="M589" s="72">
        <f t="shared" si="410"/>
        <v>0</v>
      </c>
      <c r="N589" s="72">
        <f t="shared" si="410"/>
        <v>0</v>
      </c>
      <c r="O589" s="72">
        <f t="shared" si="410"/>
        <v>0</v>
      </c>
      <c r="P589" s="72">
        <f t="shared" si="410"/>
        <v>0</v>
      </c>
      <c r="Q589" s="3">
        <f t="shared" ref="Q589" si="411">+Q586-Q590</f>
        <v>171.5</v>
      </c>
      <c r="R589" s="3">
        <v>135.19999999999999</v>
      </c>
      <c r="S589" s="4">
        <f t="shared" si="397"/>
        <v>126.84911242603552</v>
      </c>
    </row>
    <row r="590" spans="1:19" ht="13" x14ac:dyDescent="0.2">
      <c r="A590" s="70"/>
      <c r="B590" s="49"/>
      <c r="C590" s="213"/>
      <c r="D590" s="61" t="s">
        <v>37</v>
      </c>
      <c r="E590" s="3">
        <v>0.1</v>
      </c>
      <c r="F590" s="3">
        <v>0.1</v>
      </c>
      <c r="G590" s="3">
        <v>0.1</v>
      </c>
      <c r="H590" s="3">
        <v>0.2</v>
      </c>
      <c r="I590" s="3">
        <v>0.2</v>
      </c>
      <c r="J590" s="3">
        <v>0.2</v>
      </c>
      <c r="K590" s="72"/>
      <c r="L590" s="72"/>
      <c r="M590" s="72"/>
      <c r="N590" s="72"/>
      <c r="O590" s="72"/>
      <c r="P590" s="72"/>
      <c r="Q590" s="3">
        <f t="shared" si="403"/>
        <v>0.89999999999999991</v>
      </c>
      <c r="R590" s="3">
        <v>0.30000000000000004</v>
      </c>
      <c r="S590" s="4">
        <f t="shared" si="397"/>
        <v>299.99999999999989</v>
      </c>
    </row>
    <row r="591" spans="1:19" thickBot="1" x14ac:dyDescent="0.25">
      <c r="A591" s="70"/>
      <c r="B591" s="49"/>
      <c r="C591" s="214"/>
      <c r="D591" s="64" t="s">
        <v>38</v>
      </c>
      <c r="E591" s="6">
        <v>0.4</v>
      </c>
      <c r="F591" s="6">
        <v>0.4</v>
      </c>
      <c r="G591" s="6">
        <v>0.5</v>
      </c>
      <c r="H591" s="6">
        <v>0.7</v>
      </c>
      <c r="I591" s="6">
        <v>0.7</v>
      </c>
      <c r="J591" s="6">
        <v>0.7</v>
      </c>
      <c r="K591" s="73"/>
      <c r="L591" s="73"/>
      <c r="M591" s="73"/>
      <c r="N591" s="73"/>
      <c r="O591" s="73"/>
      <c r="P591" s="73"/>
      <c r="Q591" s="6">
        <f t="shared" si="403"/>
        <v>3.4000000000000004</v>
      </c>
      <c r="R591" s="6">
        <v>3.2</v>
      </c>
      <c r="S591" s="7">
        <f t="shared" si="397"/>
        <v>106.25</v>
      </c>
    </row>
    <row r="592" spans="1:19" ht="13.5" customHeight="1" x14ac:dyDescent="0.2">
      <c r="A592" s="70"/>
      <c r="B592" s="49"/>
      <c r="C592" s="212" t="s">
        <v>50</v>
      </c>
      <c r="D592" s="56" t="s">
        <v>33</v>
      </c>
      <c r="E592" s="1">
        <v>29.1</v>
      </c>
      <c r="F592" s="1">
        <v>37.6</v>
      </c>
      <c r="G592" s="1">
        <v>32.9</v>
      </c>
      <c r="H592" s="1">
        <v>43.1</v>
      </c>
      <c r="I592" s="1">
        <v>61.7</v>
      </c>
      <c r="J592" s="1">
        <v>52.7</v>
      </c>
      <c r="K592" s="71"/>
      <c r="L592" s="71"/>
      <c r="M592" s="71"/>
      <c r="N592" s="71"/>
      <c r="O592" s="71"/>
      <c r="P592" s="71"/>
      <c r="Q592" s="1">
        <f t="shared" si="403"/>
        <v>257.09999999999997</v>
      </c>
      <c r="R592" s="1">
        <v>264.8</v>
      </c>
      <c r="S592" s="2">
        <f t="shared" si="397"/>
        <v>97.092145015105729</v>
      </c>
    </row>
    <row r="593" spans="1:19" ht="13" x14ac:dyDescent="0.2">
      <c r="A593" s="70"/>
      <c r="B593" s="49"/>
      <c r="C593" s="213"/>
      <c r="D593" s="61" t="s">
        <v>34</v>
      </c>
      <c r="E593" s="3">
        <v>0.5</v>
      </c>
      <c r="F593" s="3">
        <v>0.1</v>
      </c>
      <c r="G593" s="3">
        <v>0.6</v>
      </c>
      <c r="H593" s="3">
        <v>0.8</v>
      </c>
      <c r="I593" s="3">
        <v>1.1000000000000001</v>
      </c>
      <c r="J593" s="3">
        <v>1.4</v>
      </c>
      <c r="K593" s="72"/>
      <c r="L593" s="72"/>
      <c r="M593" s="72"/>
      <c r="N593" s="72"/>
      <c r="O593" s="72"/>
      <c r="P593" s="72"/>
      <c r="Q593" s="3">
        <f t="shared" si="403"/>
        <v>4.5</v>
      </c>
      <c r="R593" s="3">
        <v>4</v>
      </c>
      <c r="S593" s="4">
        <f t="shared" si="397"/>
        <v>112.5</v>
      </c>
    </row>
    <row r="594" spans="1:19" ht="13" x14ac:dyDescent="0.2">
      <c r="A594" s="70"/>
      <c r="B594" s="49"/>
      <c r="C594" s="213"/>
      <c r="D594" s="61" t="s">
        <v>35</v>
      </c>
      <c r="E594" s="3">
        <f>+E592-E593</f>
        <v>28.6</v>
      </c>
      <c r="F594" s="3">
        <f t="shared" ref="F594:P594" si="412">+F592-F593</f>
        <v>37.5</v>
      </c>
      <c r="G594" s="3">
        <f t="shared" si="412"/>
        <v>32.299999999999997</v>
      </c>
      <c r="H594" s="3">
        <f t="shared" si="412"/>
        <v>42.300000000000004</v>
      </c>
      <c r="I594" s="3">
        <f t="shared" si="412"/>
        <v>60.6</v>
      </c>
      <c r="J594" s="3">
        <f t="shared" si="412"/>
        <v>51.300000000000004</v>
      </c>
      <c r="K594" s="72">
        <f t="shared" si="412"/>
        <v>0</v>
      </c>
      <c r="L594" s="72">
        <f t="shared" si="412"/>
        <v>0</v>
      </c>
      <c r="M594" s="72">
        <f t="shared" si="412"/>
        <v>0</v>
      </c>
      <c r="N594" s="72">
        <f t="shared" si="412"/>
        <v>0</v>
      </c>
      <c r="O594" s="72">
        <f t="shared" si="412"/>
        <v>0</v>
      </c>
      <c r="P594" s="72">
        <f t="shared" si="412"/>
        <v>0</v>
      </c>
      <c r="Q594" s="3">
        <f t="shared" ref="Q594" si="413">+Q592-Q593</f>
        <v>252.59999999999997</v>
      </c>
      <c r="R594" s="3">
        <v>260.8</v>
      </c>
      <c r="S594" s="4">
        <f t="shared" si="397"/>
        <v>96.855828220858882</v>
      </c>
    </row>
    <row r="595" spans="1:19" ht="13" x14ac:dyDescent="0.2">
      <c r="A595" s="70"/>
      <c r="B595" s="49"/>
      <c r="C595" s="213"/>
      <c r="D595" s="61" t="s">
        <v>36</v>
      </c>
      <c r="E595" s="3">
        <f>+E592-E596</f>
        <v>28.8</v>
      </c>
      <c r="F595" s="3">
        <f t="shared" ref="F595:P595" si="414">+F592-F596</f>
        <v>37</v>
      </c>
      <c r="G595" s="3">
        <f t="shared" si="414"/>
        <v>32.4</v>
      </c>
      <c r="H595" s="3">
        <f t="shared" si="414"/>
        <v>42.300000000000004</v>
      </c>
      <c r="I595" s="3">
        <f t="shared" si="414"/>
        <v>61</v>
      </c>
      <c r="J595" s="3">
        <f t="shared" si="414"/>
        <v>51.7</v>
      </c>
      <c r="K595" s="72">
        <f t="shared" si="414"/>
        <v>0</v>
      </c>
      <c r="L595" s="72">
        <f t="shared" si="414"/>
        <v>0</v>
      </c>
      <c r="M595" s="72">
        <f t="shared" si="414"/>
        <v>0</v>
      </c>
      <c r="N595" s="72">
        <f t="shared" si="414"/>
        <v>0</v>
      </c>
      <c r="O595" s="72">
        <f t="shared" si="414"/>
        <v>0</v>
      </c>
      <c r="P595" s="72">
        <f t="shared" si="414"/>
        <v>0</v>
      </c>
      <c r="Q595" s="3">
        <f t="shared" ref="Q595" si="415">+Q592-Q596</f>
        <v>253.19999999999996</v>
      </c>
      <c r="R595" s="3">
        <v>260.3</v>
      </c>
      <c r="S595" s="4">
        <f t="shared" si="397"/>
        <v>97.272378025355337</v>
      </c>
    </row>
    <row r="596" spans="1:19" ht="13" x14ac:dyDescent="0.2">
      <c r="A596" s="70"/>
      <c r="B596" s="49"/>
      <c r="C596" s="213"/>
      <c r="D596" s="61" t="s">
        <v>37</v>
      </c>
      <c r="E596" s="3">
        <v>0.3</v>
      </c>
      <c r="F596" s="3">
        <v>0.6</v>
      </c>
      <c r="G596" s="3">
        <v>0.5</v>
      </c>
      <c r="H596" s="3">
        <v>0.8</v>
      </c>
      <c r="I596" s="3">
        <v>0.7</v>
      </c>
      <c r="J596" s="3">
        <v>1</v>
      </c>
      <c r="K596" s="72"/>
      <c r="L596" s="72"/>
      <c r="M596" s="72"/>
      <c r="N596" s="72"/>
      <c r="O596" s="72"/>
      <c r="P596" s="72"/>
      <c r="Q596" s="3">
        <f t="shared" si="403"/>
        <v>3.9000000000000004</v>
      </c>
      <c r="R596" s="3">
        <v>4.5</v>
      </c>
      <c r="S596" s="4">
        <f t="shared" si="397"/>
        <v>86.666666666666671</v>
      </c>
    </row>
    <row r="597" spans="1:19" thickBot="1" x14ac:dyDescent="0.25">
      <c r="A597" s="70"/>
      <c r="B597" s="49"/>
      <c r="C597" s="214"/>
      <c r="D597" s="64" t="s">
        <v>38</v>
      </c>
      <c r="E597" s="6">
        <v>0.9</v>
      </c>
      <c r="F597" s="6">
        <v>1.5</v>
      </c>
      <c r="G597" s="6">
        <v>1.1000000000000001</v>
      </c>
      <c r="H597" s="6">
        <v>1.7</v>
      </c>
      <c r="I597" s="6">
        <v>1.6</v>
      </c>
      <c r="J597" s="6">
        <v>1.7</v>
      </c>
      <c r="K597" s="73"/>
      <c r="L597" s="73"/>
      <c r="M597" s="73"/>
      <c r="N597" s="73"/>
      <c r="O597" s="73"/>
      <c r="P597" s="73"/>
      <c r="Q597" s="6">
        <f t="shared" si="403"/>
        <v>8.5</v>
      </c>
      <c r="R597" s="6">
        <v>6</v>
      </c>
      <c r="S597" s="7">
        <f t="shared" si="397"/>
        <v>141.66666666666669</v>
      </c>
    </row>
    <row r="598" spans="1:19" ht="13.5" customHeight="1" x14ac:dyDescent="0.2">
      <c r="A598" s="70"/>
      <c r="B598" s="49"/>
      <c r="C598" s="212" t="s">
        <v>51</v>
      </c>
      <c r="D598" s="56" t="s">
        <v>33</v>
      </c>
      <c r="E598" s="1">
        <v>6.2</v>
      </c>
      <c r="F598" s="1">
        <v>8.6</v>
      </c>
      <c r="G598" s="1">
        <v>6.3</v>
      </c>
      <c r="H598" s="1">
        <v>11</v>
      </c>
      <c r="I598" s="1">
        <v>16.399999999999999</v>
      </c>
      <c r="J598" s="1">
        <v>8</v>
      </c>
      <c r="K598" s="71"/>
      <c r="L598" s="71"/>
      <c r="M598" s="71"/>
      <c r="N598" s="71"/>
      <c r="O598" s="71"/>
      <c r="P598" s="71"/>
      <c r="Q598" s="1">
        <f t="shared" si="403"/>
        <v>56.5</v>
      </c>
      <c r="R598" s="1">
        <v>37.300000000000004</v>
      </c>
      <c r="S598" s="2">
        <f t="shared" si="397"/>
        <v>151.47453083109917</v>
      </c>
    </row>
    <row r="599" spans="1:19" ht="13" x14ac:dyDescent="0.2">
      <c r="A599" s="70"/>
      <c r="B599" s="49"/>
      <c r="C599" s="213"/>
      <c r="D599" s="61" t="s">
        <v>34</v>
      </c>
      <c r="E599" s="3">
        <v>0.8</v>
      </c>
      <c r="F599" s="3">
        <v>1.2</v>
      </c>
      <c r="G599" s="3">
        <v>0.8</v>
      </c>
      <c r="H599" s="3">
        <v>1.5</v>
      </c>
      <c r="I599" s="3">
        <v>2.2000000000000002</v>
      </c>
      <c r="J599" s="3">
        <v>1.1000000000000001</v>
      </c>
      <c r="K599" s="72"/>
      <c r="L599" s="72"/>
      <c r="M599" s="72"/>
      <c r="N599" s="72"/>
      <c r="O599" s="72"/>
      <c r="P599" s="72"/>
      <c r="Q599" s="3">
        <f t="shared" si="403"/>
        <v>7.6</v>
      </c>
      <c r="R599" s="3">
        <v>5</v>
      </c>
      <c r="S599" s="4">
        <f t="shared" si="397"/>
        <v>152</v>
      </c>
    </row>
    <row r="600" spans="1:19" ht="13" x14ac:dyDescent="0.2">
      <c r="A600" s="70"/>
      <c r="B600" s="49"/>
      <c r="C600" s="213"/>
      <c r="D600" s="61" t="s">
        <v>35</v>
      </c>
      <c r="E600" s="3">
        <f>+E598-E599</f>
        <v>5.4</v>
      </c>
      <c r="F600" s="3">
        <f t="shared" ref="F600:P600" si="416">+F598-F599</f>
        <v>7.3999999999999995</v>
      </c>
      <c r="G600" s="3">
        <f t="shared" si="416"/>
        <v>5.5</v>
      </c>
      <c r="H600" s="3">
        <f t="shared" si="416"/>
        <v>9.5</v>
      </c>
      <c r="I600" s="3">
        <f t="shared" si="416"/>
        <v>14.2</v>
      </c>
      <c r="J600" s="3">
        <f t="shared" si="416"/>
        <v>6.9</v>
      </c>
      <c r="K600" s="72">
        <f t="shared" si="416"/>
        <v>0</v>
      </c>
      <c r="L600" s="72">
        <f t="shared" si="416"/>
        <v>0</v>
      </c>
      <c r="M600" s="72">
        <f t="shared" si="416"/>
        <v>0</v>
      </c>
      <c r="N600" s="72">
        <f t="shared" si="416"/>
        <v>0</v>
      </c>
      <c r="O600" s="72">
        <f t="shared" si="416"/>
        <v>0</v>
      </c>
      <c r="P600" s="72">
        <f t="shared" si="416"/>
        <v>0</v>
      </c>
      <c r="Q600" s="3">
        <f t="shared" ref="Q600" si="417">+Q598-Q599</f>
        <v>48.9</v>
      </c>
      <c r="R600" s="3">
        <v>32.299999999999997</v>
      </c>
      <c r="S600" s="4">
        <f t="shared" si="397"/>
        <v>151.39318885448918</v>
      </c>
    </row>
    <row r="601" spans="1:19" ht="13" x14ac:dyDescent="0.2">
      <c r="A601" s="70"/>
      <c r="B601" s="49"/>
      <c r="C601" s="213"/>
      <c r="D601" s="61" t="s">
        <v>36</v>
      </c>
      <c r="E601" s="3">
        <f>+E598-E602</f>
        <v>5.7</v>
      </c>
      <c r="F601" s="3">
        <f t="shared" ref="F601:P601" si="418">+F598-F602</f>
        <v>7.8999999999999995</v>
      </c>
      <c r="G601" s="3">
        <f t="shared" si="418"/>
        <v>5.7</v>
      </c>
      <c r="H601" s="3">
        <f t="shared" si="418"/>
        <v>10.1</v>
      </c>
      <c r="I601" s="3">
        <f t="shared" si="418"/>
        <v>15.299999999999999</v>
      </c>
      <c r="J601" s="3">
        <f t="shared" si="418"/>
        <v>7.1</v>
      </c>
      <c r="K601" s="72">
        <f t="shared" si="418"/>
        <v>0</v>
      </c>
      <c r="L601" s="72">
        <f t="shared" si="418"/>
        <v>0</v>
      </c>
      <c r="M601" s="72">
        <f t="shared" si="418"/>
        <v>0</v>
      </c>
      <c r="N601" s="72">
        <f t="shared" si="418"/>
        <v>0</v>
      </c>
      <c r="O601" s="72">
        <f t="shared" si="418"/>
        <v>0</v>
      </c>
      <c r="P601" s="72">
        <f t="shared" si="418"/>
        <v>0</v>
      </c>
      <c r="Q601" s="3">
        <f t="shared" ref="Q601" si="419">+Q598-Q602</f>
        <v>51.8</v>
      </c>
      <c r="R601" s="3">
        <v>34.6</v>
      </c>
      <c r="S601" s="4">
        <f t="shared" si="397"/>
        <v>149.71098265895952</v>
      </c>
    </row>
    <row r="602" spans="1:19" ht="13" x14ac:dyDescent="0.2">
      <c r="A602" s="70"/>
      <c r="B602" s="49"/>
      <c r="C602" s="213"/>
      <c r="D602" s="61" t="s">
        <v>37</v>
      </c>
      <c r="E602" s="3">
        <v>0.5</v>
      </c>
      <c r="F602" s="3">
        <v>0.7</v>
      </c>
      <c r="G602" s="3">
        <v>0.6</v>
      </c>
      <c r="H602" s="3">
        <v>0.9</v>
      </c>
      <c r="I602" s="3">
        <v>1.1000000000000001</v>
      </c>
      <c r="J602" s="3">
        <v>0.9</v>
      </c>
      <c r="K602" s="72"/>
      <c r="L602" s="72"/>
      <c r="M602" s="72"/>
      <c r="N602" s="72"/>
      <c r="O602" s="72"/>
      <c r="P602" s="72"/>
      <c r="Q602" s="3">
        <f t="shared" si="403"/>
        <v>4.7</v>
      </c>
      <c r="R602" s="3">
        <v>2.7</v>
      </c>
      <c r="S602" s="4">
        <f t="shared" si="397"/>
        <v>174.07407407407408</v>
      </c>
    </row>
    <row r="603" spans="1:19" thickBot="1" x14ac:dyDescent="0.25">
      <c r="A603" s="70"/>
      <c r="B603" s="49"/>
      <c r="C603" s="214"/>
      <c r="D603" s="64" t="s">
        <v>38</v>
      </c>
      <c r="E603" s="6">
        <v>0.7</v>
      </c>
      <c r="F603" s="6">
        <v>0.9</v>
      </c>
      <c r="G603" s="6">
        <v>0.8</v>
      </c>
      <c r="H603" s="6">
        <v>1.2</v>
      </c>
      <c r="I603" s="6">
        <v>1.4</v>
      </c>
      <c r="J603" s="6">
        <v>1.1000000000000001</v>
      </c>
      <c r="K603" s="73"/>
      <c r="L603" s="73"/>
      <c r="M603" s="73"/>
      <c r="N603" s="73"/>
      <c r="O603" s="73"/>
      <c r="P603" s="73"/>
      <c r="Q603" s="6">
        <f t="shared" si="403"/>
        <v>6.1</v>
      </c>
      <c r="R603" s="6">
        <v>3.2</v>
      </c>
      <c r="S603" s="7">
        <f t="shared" si="397"/>
        <v>190.62499999999997</v>
      </c>
    </row>
    <row r="604" spans="1:19" ht="13.5" customHeight="1" x14ac:dyDescent="0.2">
      <c r="A604" s="70"/>
      <c r="B604" s="49"/>
      <c r="C604" s="212" t="s">
        <v>52</v>
      </c>
      <c r="D604" s="56" t="s">
        <v>33</v>
      </c>
      <c r="E604" s="1">
        <v>1.6</v>
      </c>
      <c r="F604" s="1">
        <v>2</v>
      </c>
      <c r="G604" s="1">
        <v>2</v>
      </c>
      <c r="H604" s="1">
        <v>3.9</v>
      </c>
      <c r="I604" s="1">
        <v>4.5</v>
      </c>
      <c r="J604" s="1">
        <v>2.4</v>
      </c>
      <c r="K604" s="71"/>
      <c r="L604" s="71"/>
      <c r="M604" s="71"/>
      <c r="N604" s="71"/>
      <c r="O604" s="71"/>
      <c r="P604" s="71"/>
      <c r="Q604" s="1">
        <f t="shared" si="403"/>
        <v>16.399999999999999</v>
      </c>
      <c r="R604" s="1">
        <v>13.4</v>
      </c>
      <c r="S604" s="2">
        <f t="shared" si="397"/>
        <v>122.38805970149251</v>
      </c>
    </row>
    <row r="605" spans="1:19" ht="13" x14ac:dyDescent="0.2">
      <c r="A605" s="70"/>
      <c r="B605" s="49"/>
      <c r="C605" s="213"/>
      <c r="D605" s="61" t="s">
        <v>34</v>
      </c>
      <c r="E605" s="3">
        <v>0.3</v>
      </c>
      <c r="F605" s="3">
        <v>0.7</v>
      </c>
      <c r="G605" s="3">
        <v>0.9</v>
      </c>
      <c r="H605" s="3">
        <v>0.6</v>
      </c>
      <c r="I605" s="3">
        <v>0.7</v>
      </c>
      <c r="J605" s="3">
        <v>0.8</v>
      </c>
      <c r="K605" s="72"/>
      <c r="L605" s="72"/>
      <c r="M605" s="72"/>
      <c r="N605" s="72"/>
      <c r="O605" s="72"/>
      <c r="P605" s="72"/>
      <c r="Q605" s="3">
        <f t="shared" si="403"/>
        <v>4</v>
      </c>
      <c r="R605" s="3">
        <v>3.2</v>
      </c>
      <c r="S605" s="4">
        <f t="shared" si="397"/>
        <v>125</v>
      </c>
    </row>
    <row r="606" spans="1:19" ht="13" x14ac:dyDescent="0.2">
      <c r="A606" s="70"/>
      <c r="B606" s="49"/>
      <c r="C606" s="213"/>
      <c r="D606" s="61" t="s">
        <v>35</v>
      </c>
      <c r="E606" s="3">
        <f>+E604-E605</f>
        <v>1.3</v>
      </c>
      <c r="F606" s="3">
        <f t="shared" ref="F606:P606" si="420">+F604-F605</f>
        <v>1.3</v>
      </c>
      <c r="G606" s="3">
        <f t="shared" si="420"/>
        <v>1.1000000000000001</v>
      </c>
      <c r="H606" s="3">
        <f t="shared" si="420"/>
        <v>3.3</v>
      </c>
      <c r="I606" s="3">
        <f t="shared" si="420"/>
        <v>3.8</v>
      </c>
      <c r="J606" s="3">
        <f t="shared" si="420"/>
        <v>1.5999999999999999</v>
      </c>
      <c r="K606" s="72">
        <f t="shared" si="420"/>
        <v>0</v>
      </c>
      <c r="L606" s="72">
        <f t="shared" si="420"/>
        <v>0</v>
      </c>
      <c r="M606" s="72">
        <f t="shared" si="420"/>
        <v>0</v>
      </c>
      <c r="N606" s="72">
        <f t="shared" si="420"/>
        <v>0</v>
      </c>
      <c r="O606" s="72">
        <f t="shared" si="420"/>
        <v>0</v>
      </c>
      <c r="P606" s="72">
        <f t="shared" si="420"/>
        <v>0</v>
      </c>
      <c r="Q606" s="3">
        <f t="shared" ref="Q606" si="421">+Q604-Q605</f>
        <v>12.399999999999999</v>
      </c>
      <c r="R606" s="3">
        <v>10.199999999999999</v>
      </c>
      <c r="S606" s="4">
        <f t="shared" si="397"/>
        <v>121.56862745098039</v>
      </c>
    </row>
    <row r="607" spans="1:19" ht="13" x14ac:dyDescent="0.2">
      <c r="A607" s="70"/>
      <c r="B607" s="49"/>
      <c r="C607" s="213"/>
      <c r="D607" s="61" t="s">
        <v>36</v>
      </c>
      <c r="E607" s="3">
        <f>+E604-E608</f>
        <v>0</v>
      </c>
      <c r="F607" s="3">
        <f t="shared" ref="F607:P607" si="422">+F604-F608</f>
        <v>0</v>
      </c>
      <c r="G607" s="3">
        <f t="shared" si="422"/>
        <v>0.10000000000000009</v>
      </c>
      <c r="H607" s="3">
        <f t="shared" si="422"/>
        <v>0.10000000000000009</v>
      </c>
      <c r="I607" s="3">
        <f t="shared" si="422"/>
        <v>9.9999999999999645E-2</v>
      </c>
      <c r="J607" s="3">
        <f t="shared" si="422"/>
        <v>0.10000000000000009</v>
      </c>
      <c r="K607" s="72">
        <f t="shared" si="422"/>
        <v>0</v>
      </c>
      <c r="L607" s="72">
        <f t="shared" si="422"/>
        <v>0</v>
      </c>
      <c r="M607" s="72">
        <f t="shared" si="422"/>
        <v>0</v>
      </c>
      <c r="N607" s="72">
        <f t="shared" si="422"/>
        <v>0</v>
      </c>
      <c r="O607" s="72">
        <f t="shared" si="422"/>
        <v>0</v>
      </c>
      <c r="P607" s="72">
        <f t="shared" si="422"/>
        <v>0</v>
      </c>
      <c r="Q607" s="3">
        <f t="shared" ref="Q607" si="423">+Q604-Q608</f>
        <v>0.39999999999999858</v>
      </c>
      <c r="R607" s="3">
        <v>0.2999999999999996</v>
      </c>
      <c r="S607" s="4">
        <f t="shared" si="397"/>
        <v>133.33333333333303</v>
      </c>
    </row>
    <row r="608" spans="1:19" ht="13" x14ac:dyDescent="0.2">
      <c r="A608" s="70"/>
      <c r="B608" s="49"/>
      <c r="C608" s="213"/>
      <c r="D608" s="61" t="s">
        <v>37</v>
      </c>
      <c r="E608" s="3">
        <v>1.6</v>
      </c>
      <c r="F608" s="3">
        <v>2</v>
      </c>
      <c r="G608" s="3">
        <v>1.9</v>
      </c>
      <c r="H608" s="3">
        <v>3.8</v>
      </c>
      <c r="I608" s="3">
        <v>4.4000000000000004</v>
      </c>
      <c r="J608" s="3">
        <v>2.2999999999999998</v>
      </c>
      <c r="K608" s="72"/>
      <c r="L608" s="72"/>
      <c r="M608" s="72"/>
      <c r="N608" s="72"/>
      <c r="O608" s="72"/>
      <c r="P608" s="72"/>
      <c r="Q608" s="3">
        <f t="shared" si="403"/>
        <v>16</v>
      </c>
      <c r="R608" s="3">
        <v>13.100000000000001</v>
      </c>
      <c r="S608" s="4">
        <f t="shared" si="397"/>
        <v>122.13740458015265</v>
      </c>
    </row>
    <row r="609" spans="1:19" thickBot="1" x14ac:dyDescent="0.25">
      <c r="A609" s="70"/>
      <c r="B609" s="49"/>
      <c r="C609" s="214"/>
      <c r="D609" s="64" t="s">
        <v>38</v>
      </c>
      <c r="E609" s="6">
        <v>1.7</v>
      </c>
      <c r="F609" s="6">
        <v>2.2000000000000002</v>
      </c>
      <c r="G609" s="6">
        <v>2.1</v>
      </c>
      <c r="H609" s="6">
        <v>4.0999999999999996</v>
      </c>
      <c r="I609" s="6">
        <v>4.7</v>
      </c>
      <c r="J609" s="6">
        <v>2.6</v>
      </c>
      <c r="K609" s="73"/>
      <c r="L609" s="73"/>
      <c r="M609" s="73"/>
      <c r="N609" s="73"/>
      <c r="O609" s="73"/>
      <c r="P609" s="73"/>
      <c r="Q609" s="6">
        <f t="shared" si="403"/>
        <v>17.400000000000002</v>
      </c>
      <c r="R609" s="6">
        <v>14.100000000000001</v>
      </c>
      <c r="S609" s="7">
        <f t="shared" si="397"/>
        <v>123.40425531914893</v>
      </c>
    </row>
    <row r="610" spans="1:19" ht="13.5" customHeight="1" x14ac:dyDescent="0.2">
      <c r="A610" s="70"/>
      <c r="B610" s="49"/>
      <c r="C610" s="212" t="s">
        <v>53</v>
      </c>
      <c r="D610" s="56" t="s">
        <v>33</v>
      </c>
      <c r="E610" s="1">
        <v>1.7</v>
      </c>
      <c r="F610" s="1">
        <v>2.5</v>
      </c>
      <c r="G610" s="1">
        <v>2.6</v>
      </c>
      <c r="H610" s="1">
        <v>2.8</v>
      </c>
      <c r="I610" s="1">
        <v>3.1</v>
      </c>
      <c r="J610" s="1">
        <v>2.4</v>
      </c>
      <c r="K610" s="71"/>
      <c r="L610" s="71"/>
      <c r="M610" s="71"/>
      <c r="N610" s="71"/>
      <c r="O610" s="71"/>
      <c r="P610" s="71"/>
      <c r="Q610" s="1">
        <f t="shared" si="403"/>
        <v>15.100000000000001</v>
      </c>
      <c r="R610" s="1">
        <v>17.600000000000001</v>
      </c>
      <c r="S610" s="2">
        <f t="shared" si="397"/>
        <v>85.795454545454547</v>
      </c>
    </row>
    <row r="611" spans="1:19" ht="13" x14ac:dyDescent="0.2">
      <c r="A611" s="70"/>
      <c r="B611" s="49"/>
      <c r="C611" s="213"/>
      <c r="D611" s="61" t="s">
        <v>34</v>
      </c>
      <c r="E611" s="3">
        <v>0</v>
      </c>
      <c r="F611" s="3">
        <v>0.1</v>
      </c>
      <c r="G611" s="3">
        <v>0</v>
      </c>
      <c r="H611" s="3">
        <v>0.1</v>
      </c>
      <c r="I611" s="3">
        <v>0.4</v>
      </c>
      <c r="J611" s="3">
        <v>0.2</v>
      </c>
      <c r="K611" s="72"/>
      <c r="L611" s="72"/>
      <c r="M611" s="72"/>
      <c r="N611" s="72"/>
      <c r="O611" s="72"/>
      <c r="P611" s="72"/>
      <c r="Q611" s="3">
        <f t="shared" si="403"/>
        <v>0.8</v>
      </c>
      <c r="R611" s="3">
        <v>0.8</v>
      </c>
      <c r="S611" s="4">
        <f t="shared" si="397"/>
        <v>100</v>
      </c>
    </row>
    <row r="612" spans="1:19" ht="13" x14ac:dyDescent="0.2">
      <c r="A612" s="70"/>
      <c r="B612" s="49"/>
      <c r="C612" s="213"/>
      <c r="D612" s="61" t="s">
        <v>35</v>
      </c>
      <c r="E612" s="3">
        <f>+E610-E611</f>
        <v>1.7</v>
      </c>
      <c r="F612" s="3">
        <f t="shared" ref="F612:P612" si="424">+F610-F611</f>
        <v>2.4</v>
      </c>
      <c r="G612" s="3">
        <f t="shared" si="424"/>
        <v>2.6</v>
      </c>
      <c r="H612" s="3">
        <f t="shared" si="424"/>
        <v>2.6999999999999997</v>
      </c>
      <c r="I612" s="3">
        <f t="shared" si="424"/>
        <v>2.7</v>
      </c>
      <c r="J612" s="3">
        <f t="shared" si="424"/>
        <v>2.1999999999999997</v>
      </c>
      <c r="K612" s="72">
        <f t="shared" si="424"/>
        <v>0</v>
      </c>
      <c r="L612" s="72">
        <f t="shared" si="424"/>
        <v>0</v>
      </c>
      <c r="M612" s="72">
        <f t="shared" si="424"/>
        <v>0</v>
      </c>
      <c r="N612" s="72">
        <f t="shared" si="424"/>
        <v>0</v>
      </c>
      <c r="O612" s="72">
        <f t="shared" si="424"/>
        <v>0</v>
      </c>
      <c r="P612" s="72">
        <f t="shared" si="424"/>
        <v>0</v>
      </c>
      <c r="Q612" s="3">
        <f t="shared" ref="Q612" si="425">+Q610-Q611</f>
        <v>14.3</v>
      </c>
      <c r="R612" s="3">
        <v>16.799999999999997</v>
      </c>
      <c r="S612" s="4">
        <f t="shared" si="397"/>
        <v>85.119047619047635</v>
      </c>
    </row>
    <row r="613" spans="1:19" ht="13" x14ac:dyDescent="0.2">
      <c r="A613" s="70"/>
      <c r="B613" s="75"/>
      <c r="C613" s="213"/>
      <c r="D613" s="61" t="s">
        <v>36</v>
      </c>
      <c r="E613" s="3">
        <f>+E610-E614</f>
        <v>1.2</v>
      </c>
      <c r="F613" s="3">
        <f t="shared" ref="F613:P613" si="426">+F610-F614</f>
        <v>1.7</v>
      </c>
      <c r="G613" s="3">
        <f t="shared" si="426"/>
        <v>1.6</v>
      </c>
      <c r="H613" s="3">
        <f t="shared" si="426"/>
        <v>1.5999999999999999</v>
      </c>
      <c r="I613" s="3">
        <f t="shared" si="426"/>
        <v>1.8</v>
      </c>
      <c r="J613" s="3">
        <f t="shared" si="426"/>
        <v>1.2</v>
      </c>
      <c r="K613" s="72">
        <f t="shared" si="426"/>
        <v>0</v>
      </c>
      <c r="L613" s="72">
        <f t="shared" si="426"/>
        <v>0</v>
      </c>
      <c r="M613" s="72">
        <f t="shared" si="426"/>
        <v>0</v>
      </c>
      <c r="N613" s="72">
        <f t="shared" si="426"/>
        <v>0</v>
      </c>
      <c r="O613" s="72">
        <f t="shared" si="426"/>
        <v>0</v>
      </c>
      <c r="P613" s="72">
        <f t="shared" si="426"/>
        <v>0</v>
      </c>
      <c r="Q613" s="3">
        <f t="shared" ref="Q613" si="427">+Q610-Q614</f>
        <v>9.1000000000000014</v>
      </c>
      <c r="R613" s="3">
        <v>11.399999999999999</v>
      </c>
      <c r="S613" s="4">
        <f t="shared" si="397"/>
        <v>79.824561403508795</v>
      </c>
    </row>
    <row r="614" spans="1:19" ht="13" x14ac:dyDescent="0.2">
      <c r="A614" s="70"/>
      <c r="B614" s="75"/>
      <c r="C614" s="213"/>
      <c r="D614" s="61" t="s">
        <v>37</v>
      </c>
      <c r="E614" s="3">
        <v>0.5</v>
      </c>
      <c r="F614" s="3">
        <v>0.8</v>
      </c>
      <c r="G614" s="3">
        <v>1</v>
      </c>
      <c r="H614" s="3">
        <v>1.2</v>
      </c>
      <c r="I614" s="3">
        <v>1.3</v>
      </c>
      <c r="J614" s="3">
        <v>1.2</v>
      </c>
      <c r="K614" s="72"/>
      <c r="L614" s="72"/>
      <c r="M614" s="72"/>
      <c r="N614" s="72"/>
      <c r="O614" s="72"/>
      <c r="P614" s="72"/>
      <c r="Q614" s="3">
        <f t="shared" si="403"/>
        <v>6</v>
      </c>
      <c r="R614" s="3">
        <v>6.2</v>
      </c>
      <c r="S614" s="4">
        <f t="shared" si="397"/>
        <v>96.774193548387089</v>
      </c>
    </row>
    <row r="615" spans="1:19" thickBot="1" x14ac:dyDescent="0.25">
      <c r="A615" s="70"/>
      <c r="B615" s="75"/>
      <c r="C615" s="214"/>
      <c r="D615" s="64" t="s">
        <v>38</v>
      </c>
      <c r="E615" s="6">
        <v>0.6</v>
      </c>
      <c r="F615" s="6">
        <v>0.9</v>
      </c>
      <c r="G615" s="6">
        <v>1</v>
      </c>
      <c r="H615" s="6">
        <v>1.2</v>
      </c>
      <c r="I615" s="6">
        <v>1.4</v>
      </c>
      <c r="J615" s="6">
        <v>1.2</v>
      </c>
      <c r="K615" s="73"/>
      <c r="L615" s="73"/>
      <c r="M615" s="73"/>
      <c r="N615" s="73"/>
      <c r="O615" s="73"/>
      <c r="P615" s="73"/>
      <c r="Q615" s="6">
        <f t="shared" si="403"/>
        <v>6.3</v>
      </c>
      <c r="R615" s="6">
        <v>6.5</v>
      </c>
      <c r="S615" s="7">
        <f t="shared" si="397"/>
        <v>96.92307692307692</v>
      </c>
    </row>
    <row r="616" spans="1:19" ht="13.5" customHeight="1" x14ac:dyDescent="0.2">
      <c r="A616" s="70"/>
      <c r="B616" s="75"/>
      <c r="C616" s="212" t="s">
        <v>305</v>
      </c>
      <c r="D616" s="56" t="s">
        <v>33</v>
      </c>
      <c r="E616" s="1">
        <v>14.9</v>
      </c>
      <c r="F616" s="1">
        <v>18.5</v>
      </c>
      <c r="G616" s="1">
        <v>17.5</v>
      </c>
      <c r="H616" s="1">
        <v>22.1</v>
      </c>
      <c r="I616" s="1">
        <v>24.6</v>
      </c>
      <c r="J616" s="1">
        <v>18.899999999999999</v>
      </c>
      <c r="K616" s="71"/>
      <c r="L616" s="71"/>
      <c r="M616" s="71"/>
      <c r="N616" s="71"/>
      <c r="O616" s="71"/>
      <c r="P616" s="71"/>
      <c r="Q616" s="1">
        <f t="shared" si="403"/>
        <v>116.5</v>
      </c>
      <c r="R616" s="1">
        <v>98.6</v>
      </c>
      <c r="S616" s="2">
        <f t="shared" si="397"/>
        <v>118.15415821501014</v>
      </c>
    </row>
    <row r="617" spans="1:19" ht="13" x14ac:dyDescent="0.2">
      <c r="A617" s="70"/>
      <c r="B617" s="75"/>
      <c r="C617" s="213"/>
      <c r="D617" s="61" t="s">
        <v>34</v>
      </c>
      <c r="E617" s="3">
        <v>1.2</v>
      </c>
      <c r="F617" s="3">
        <v>1.6</v>
      </c>
      <c r="G617" s="3">
        <v>1.6</v>
      </c>
      <c r="H617" s="3">
        <v>2.2999999999999998</v>
      </c>
      <c r="I617" s="3">
        <v>2.7</v>
      </c>
      <c r="J617" s="3">
        <v>1.2</v>
      </c>
      <c r="K617" s="72"/>
      <c r="L617" s="72"/>
      <c r="M617" s="72"/>
      <c r="N617" s="72"/>
      <c r="O617" s="72"/>
      <c r="P617" s="72"/>
      <c r="Q617" s="3">
        <f t="shared" si="403"/>
        <v>10.6</v>
      </c>
      <c r="R617" s="3">
        <v>7.5</v>
      </c>
      <c r="S617" s="4">
        <f t="shared" si="397"/>
        <v>141.33333333333334</v>
      </c>
    </row>
    <row r="618" spans="1:19" ht="13" x14ac:dyDescent="0.2">
      <c r="A618" s="70"/>
      <c r="B618" s="75"/>
      <c r="C618" s="213"/>
      <c r="D618" s="61" t="s">
        <v>35</v>
      </c>
      <c r="E618" s="3">
        <f>+E616-E617</f>
        <v>13.700000000000001</v>
      </c>
      <c r="F618" s="3">
        <f t="shared" ref="F618:P618" si="428">+F616-F617</f>
        <v>16.899999999999999</v>
      </c>
      <c r="G618" s="3">
        <f t="shared" si="428"/>
        <v>15.9</v>
      </c>
      <c r="H618" s="3">
        <f t="shared" si="428"/>
        <v>19.8</v>
      </c>
      <c r="I618" s="3">
        <f t="shared" si="428"/>
        <v>21.900000000000002</v>
      </c>
      <c r="J618" s="3">
        <f t="shared" si="428"/>
        <v>17.7</v>
      </c>
      <c r="K618" s="72">
        <f t="shared" si="428"/>
        <v>0</v>
      </c>
      <c r="L618" s="72">
        <f t="shared" si="428"/>
        <v>0</v>
      </c>
      <c r="M618" s="72">
        <f t="shared" si="428"/>
        <v>0</v>
      </c>
      <c r="N618" s="72">
        <f t="shared" si="428"/>
        <v>0</v>
      </c>
      <c r="O618" s="72">
        <f t="shared" si="428"/>
        <v>0</v>
      </c>
      <c r="P618" s="72">
        <f t="shared" si="428"/>
        <v>0</v>
      </c>
      <c r="Q618" s="3">
        <f t="shared" ref="Q618" si="429">+Q616-Q617</f>
        <v>105.9</v>
      </c>
      <c r="R618" s="3">
        <v>91.1</v>
      </c>
      <c r="S618" s="4">
        <f t="shared" si="397"/>
        <v>116.24588364434689</v>
      </c>
    </row>
    <row r="619" spans="1:19" ht="13" x14ac:dyDescent="0.2">
      <c r="A619" s="70"/>
      <c r="B619" s="75"/>
      <c r="C619" s="213"/>
      <c r="D619" s="61" t="s">
        <v>36</v>
      </c>
      <c r="E619" s="3">
        <f>+E616-E620</f>
        <v>13.8</v>
      </c>
      <c r="F619" s="3">
        <f t="shared" ref="F619:P619" si="430">+F616-F620</f>
        <v>17.2</v>
      </c>
      <c r="G619" s="3">
        <f t="shared" si="430"/>
        <v>16.100000000000001</v>
      </c>
      <c r="H619" s="3">
        <f t="shared" si="430"/>
        <v>20.8</v>
      </c>
      <c r="I619" s="3">
        <f t="shared" si="430"/>
        <v>22.200000000000003</v>
      </c>
      <c r="J619" s="3">
        <f t="shared" si="430"/>
        <v>17.7</v>
      </c>
      <c r="K619" s="72">
        <f t="shared" si="430"/>
        <v>0</v>
      </c>
      <c r="L619" s="72">
        <f t="shared" si="430"/>
        <v>0</v>
      </c>
      <c r="M619" s="72">
        <f t="shared" si="430"/>
        <v>0</v>
      </c>
      <c r="N619" s="72">
        <f t="shared" si="430"/>
        <v>0</v>
      </c>
      <c r="O619" s="72">
        <f t="shared" si="430"/>
        <v>0</v>
      </c>
      <c r="P619" s="72">
        <f t="shared" si="430"/>
        <v>0</v>
      </c>
      <c r="Q619" s="3">
        <f t="shared" ref="Q619" si="431">+Q616-Q620</f>
        <v>107.8</v>
      </c>
      <c r="R619" s="3">
        <v>91.4</v>
      </c>
      <c r="S619" s="4">
        <f t="shared" si="397"/>
        <v>117.94310722100656</v>
      </c>
    </row>
    <row r="620" spans="1:19" ht="13" x14ac:dyDescent="0.2">
      <c r="A620" s="70"/>
      <c r="B620" s="49"/>
      <c r="C620" s="213"/>
      <c r="D620" s="61" t="s">
        <v>37</v>
      </c>
      <c r="E620" s="3">
        <v>1.1000000000000001</v>
      </c>
      <c r="F620" s="3">
        <v>1.3</v>
      </c>
      <c r="G620" s="3">
        <v>1.4</v>
      </c>
      <c r="H620" s="3">
        <v>1.3</v>
      </c>
      <c r="I620" s="3">
        <v>2.4</v>
      </c>
      <c r="J620" s="3">
        <v>1.2</v>
      </c>
      <c r="K620" s="72"/>
      <c r="L620" s="72"/>
      <c r="M620" s="72"/>
      <c r="N620" s="72"/>
      <c r="O620" s="72"/>
      <c r="P620" s="72"/>
      <c r="Q620" s="3">
        <f t="shared" si="403"/>
        <v>8.6999999999999993</v>
      </c>
      <c r="R620" s="3">
        <v>7.2000000000000011</v>
      </c>
      <c r="S620" s="4">
        <f t="shared" si="397"/>
        <v>120.8333333333333</v>
      </c>
    </row>
    <row r="621" spans="1:19" thickBot="1" x14ac:dyDescent="0.25">
      <c r="A621" s="78"/>
      <c r="B621" s="77"/>
      <c r="C621" s="214"/>
      <c r="D621" s="64" t="s">
        <v>38</v>
      </c>
      <c r="E621" s="6">
        <v>1.3</v>
      </c>
      <c r="F621" s="6">
        <v>1.5</v>
      </c>
      <c r="G621" s="6">
        <v>1.6</v>
      </c>
      <c r="H621" s="6">
        <v>1.6</v>
      </c>
      <c r="I621" s="6">
        <v>3</v>
      </c>
      <c r="J621" s="6">
        <v>1.8</v>
      </c>
      <c r="K621" s="73"/>
      <c r="L621" s="73"/>
      <c r="M621" s="73"/>
      <c r="N621" s="73"/>
      <c r="O621" s="73"/>
      <c r="P621" s="73"/>
      <c r="Q621" s="6">
        <f t="shared" si="403"/>
        <v>10.8</v>
      </c>
      <c r="R621" s="6">
        <v>8.8000000000000007</v>
      </c>
      <c r="S621" s="7">
        <f t="shared" si="397"/>
        <v>122.72727272727273</v>
      </c>
    </row>
    <row r="622" spans="1:19" ht="13" x14ac:dyDescent="0.2">
      <c r="A622" s="215" t="s">
        <v>4</v>
      </c>
      <c r="B622" s="220"/>
      <c r="C622" s="216"/>
      <c r="D622" s="56" t="s">
        <v>33</v>
      </c>
      <c r="E622" s="57">
        <f t="shared" ref="E622:Q627" si="432">+E631+E781+E838</f>
        <v>653.31999999999994</v>
      </c>
      <c r="F622" s="57">
        <f t="shared" si="432"/>
        <v>1394.3080000000002</v>
      </c>
      <c r="G622" s="57">
        <f t="shared" si="432"/>
        <v>1821.8019999999999</v>
      </c>
      <c r="H622" s="57">
        <f t="shared" si="432"/>
        <v>3103.6400000000003</v>
      </c>
      <c r="I622" s="57">
        <f t="shared" si="432"/>
        <v>2759.1220000000003</v>
      </c>
      <c r="J622" s="57">
        <f t="shared" si="432"/>
        <v>2377.194</v>
      </c>
      <c r="K622" s="67">
        <f t="shared" si="432"/>
        <v>0</v>
      </c>
      <c r="L622" s="67">
        <f t="shared" si="432"/>
        <v>0</v>
      </c>
      <c r="M622" s="67">
        <f t="shared" si="432"/>
        <v>0</v>
      </c>
      <c r="N622" s="67">
        <f t="shared" si="432"/>
        <v>0</v>
      </c>
      <c r="O622" s="67">
        <f t="shared" si="432"/>
        <v>0</v>
      </c>
      <c r="P622" s="67">
        <f t="shared" si="432"/>
        <v>0</v>
      </c>
      <c r="Q622" s="57">
        <f t="shared" si="432"/>
        <v>12109.386000000002</v>
      </c>
      <c r="R622" s="57">
        <f t="shared" ref="R622" si="433">+R631+R781+R838</f>
        <v>7323.8999999999987</v>
      </c>
      <c r="S622" s="2">
        <f t="shared" si="397"/>
        <v>165.34067914635651</v>
      </c>
    </row>
    <row r="623" spans="1:19" ht="13" x14ac:dyDescent="0.2">
      <c r="A623" s="217"/>
      <c r="B623" s="221"/>
      <c r="C623" s="218"/>
      <c r="D623" s="61" t="s">
        <v>34</v>
      </c>
      <c r="E623" s="62">
        <f t="shared" si="432"/>
        <v>118.88999999999999</v>
      </c>
      <c r="F623" s="62">
        <f t="shared" si="432"/>
        <v>348.01199999999994</v>
      </c>
      <c r="G623" s="62">
        <f t="shared" si="432"/>
        <v>537.0619999999999</v>
      </c>
      <c r="H623" s="62">
        <f t="shared" si="432"/>
        <v>1052.8630000000001</v>
      </c>
      <c r="I623" s="62">
        <f t="shared" si="432"/>
        <v>898.55599999999993</v>
      </c>
      <c r="J623" s="62">
        <f t="shared" si="432"/>
        <v>776.35099999999989</v>
      </c>
      <c r="K623" s="68">
        <f t="shared" si="432"/>
        <v>0</v>
      </c>
      <c r="L623" s="68">
        <f t="shared" si="432"/>
        <v>0</v>
      </c>
      <c r="M623" s="68">
        <f t="shared" si="432"/>
        <v>0</v>
      </c>
      <c r="N623" s="68">
        <f t="shared" si="432"/>
        <v>0</v>
      </c>
      <c r="O623" s="68">
        <f t="shared" si="432"/>
        <v>0</v>
      </c>
      <c r="P623" s="68">
        <f t="shared" si="432"/>
        <v>0</v>
      </c>
      <c r="Q623" s="62">
        <f t="shared" si="432"/>
        <v>3731.7340000000008</v>
      </c>
      <c r="R623" s="62">
        <f t="shared" ref="R623" si="434">+R632+R782+R839</f>
        <v>1684.1</v>
      </c>
      <c r="S623" s="4">
        <f t="shared" si="397"/>
        <v>221.58624784751507</v>
      </c>
    </row>
    <row r="624" spans="1:19" ht="13" x14ac:dyDescent="0.2">
      <c r="A624" s="217"/>
      <c r="B624" s="221"/>
      <c r="C624" s="218"/>
      <c r="D624" s="61" t="s">
        <v>35</v>
      </c>
      <c r="E624" s="62">
        <f t="shared" si="432"/>
        <v>534.43000000000006</v>
      </c>
      <c r="F624" s="62">
        <f t="shared" si="432"/>
        <v>1046.2960000000003</v>
      </c>
      <c r="G624" s="62">
        <f t="shared" si="432"/>
        <v>1284.74</v>
      </c>
      <c r="H624" s="62">
        <f t="shared" si="432"/>
        <v>2050.777</v>
      </c>
      <c r="I624" s="62">
        <f t="shared" si="432"/>
        <v>1860.5659999999998</v>
      </c>
      <c r="J624" s="62">
        <f t="shared" si="432"/>
        <v>1600.8429999999998</v>
      </c>
      <c r="K624" s="68">
        <f t="shared" si="432"/>
        <v>0</v>
      </c>
      <c r="L624" s="68">
        <f t="shared" si="432"/>
        <v>0</v>
      </c>
      <c r="M624" s="68">
        <f t="shared" si="432"/>
        <v>0</v>
      </c>
      <c r="N624" s="68">
        <f t="shared" si="432"/>
        <v>0</v>
      </c>
      <c r="O624" s="68">
        <f t="shared" si="432"/>
        <v>0</v>
      </c>
      <c r="P624" s="68">
        <f t="shared" si="432"/>
        <v>0</v>
      </c>
      <c r="Q624" s="62">
        <f t="shared" si="432"/>
        <v>8377.6520000000019</v>
      </c>
      <c r="R624" s="62">
        <f t="shared" ref="R624" si="435">+R633+R783+R840</f>
        <v>5639.7999999999993</v>
      </c>
      <c r="S624" s="4">
        <f t="shared" si="397"/>
        <v>148.54519663817871</v>
      </c>
    </row>
    <row r="625" spans="1:19" ht="13" x14ac:dyDescent="0.2">
      <c r="A625" s="217"/>
      <c r="B625" s="221"/>
      <c r="C625" s="218"/>
      <c r="D625" s="61" t="s">
        <v>36</v>
      </c>
      <c r="E625" s="62">
        <f t="shared" si="432"/>
        <v>552.04999999999995</v>
      </c>
      <c r="F625" s="62">
        <f t="shared" si="432"/>
        <v>1211.529</v>
      </c>
      <c r="G625" s="62">
        <f t="shared" si="432"/>
        <v>1578.3780000000002</v>
      </c>
      <c r="H625" s="62">
        <f t="shared" si="432"/>
        <v>2735.2689999999998</v>
      </c>
      <c r="I625" s="62">
        <f t="shared" si="432"/>
        <v>2381.8959999999997</v>
      </c>
      <c r="J625" s="62">
        <f t="shared" si="432"/>
        <v>2089.9429999999998</v>
      </c>
      <c r="K625" s="68">
        <f t="shared" si="432"/>
        <v>0</v>
      </c>
      <c r="L625" s="68">
        <f t="shared" si="432"/>
        <v>0</v>
      </c>
      <c r="M625" s="68">
        <f t="shared" si="432"/>
        <v>0</v>
      </c>
      <c r="N625" s="68">
        <f t="shared" si="432"/>
        <v>0</v>
      </c>
      <c r="O625" s="68">
        <f t="shared" si="432"/>
        <v>0</v>
      </c>
      <c r="P625" s="68">
        <f t="shared" si="432"/>
        <v>0</v>
      </c>
      <c r="Q625" s="62">
        <f t="shared" si="432"/>
        <v>10549.065000000001</v>
      </c>
      <c r="R625" s="62">
        <f t="shared" ref="R625" si="436">+R634+R784+R841</f>
        <v>6377.9</v>
      </c>
      <c r="S625" s="4">
        <f t="shared" si="397"/>
        <v>165.40028849621351</v>
      </c>
    </row>
    <row r="626" spans="1:19" ht="13" x14ac:dyDescent="0.2">
      <c r="A626" s="217"/>
      <c r="B626" s="221"/>
      <c r="C626" s="218"/>
      <c r="D626" s="61" t="s">
        <v>37</v>
      </c>
      <c r="E626" s="62">
        <f t="shared" si="432"/>
        <v>101.27000000000001</v>
      </c>
      <c r="F626" s="62">
        <f t="shared" si="432"/>
        <v>182.77900000000002</v>
      </c>
      <c r="G626" s="62">
        <f t="shared" si="432"/>
        <v>243.42400000000004</v>
      </c>
      <c r="H626" s="62">
        <f t="shared" si="432"/>
        <v>368.37099999999992</v>
      </c>
      <c r="I626" s="62">
        <f t="shared" si="432"/>
        <v>377.22599999999994</v>
      </c>
      <c r="J626" s="62">
        <f t="shared" si="432"/>
        <v>287.25099999999998</v>
      </c>
      <c r="K626" s="68">
        <f t="shared" si="432"/>
        <v>0</v>
      </c>
      <c r="L626" s="68">
        <f t="shared" si="432"/>
        <v>0</v>
      </c>
      <c r="M626" s="68">
        <f t="shared" si="432"/>
        <v>0</v>
      </c>
      <c r="N626" s="68">
        <f t="shared" si="432"/>
        <v>0</v>
      </c>
      <c r="O626" s="68">
        <f t="shared" si="432"/>
        <v>0</v>
      </c>
      <c r="P626" s="68">
        <f t="shared" si="432"/>
        <v>0</v>
      </c>
      <c r="Q626" s="62">
        <f t="shared" si="432"/>
        <v>1560.3209999999999</v>
      </c>
      <c r="R626" s="62">
        <f t="shared" ref="R626" si="437">+R635+R785+R842</f>
        <v>945.99999999999977</v>
      </c>
      <c r="S626" s="4">
        <f t="shared" si="397"/>
        <v>164.93879492600425</v>
      </c>
    </row>
    <row r="627" spans="1:19" thickBot="1" x14ac:dyDescent="0.25">
      <c r="A627" s="223"/>
      <c r="B627" s="222"/>
      <c r="C627" s="219"/>
      <c r="D627" s="64" t="s">
        <v>38</v>
      </c>
      <c r="E627" s="65">
        <f t="shared" si="432"/>
        <v>128.82999999999998</v>
      </c>
      <c r="F627" s="65">
        <f t="shared" si="432"/>
        <v>227.99</v>
      </c>
      <c r="G627" s="65">
        <f t="shared" si="432"/>
        <v>303.95300000000003</v>
      </c>
      <c r="H627" s="65">
        <f t="shared" si="432"/>
        <v>462.67099999999999</v>
      </c>
      <c r="I627" s="65">
        <f t="shared" si="432"/>
        <v>485.45799999999997</v>
      </c>
      <c r="J627" s="65">
        <f t="shared" si="432"/>
        <v>380.98599999999999</v>
      </c>
      <c r="K627" s="69">
        <f t="shared" si="432"/>
        <v>0</v>
      </c>
      <c r="L627" s="69">
        <f t="shared" si="432"/>
        <v>0</v>
      </c>
      <c r="M627" s="69">
        <f t="shared" si="432"/>
        <v>0</v>
      </c>
      <c r="N627" s="69">
        <f t="shared" si="432"/>
        <v>0</v>
      </c>
      <c r="O627" s="69">
        <f t="shared" si="432"/>
        <v>0</v>
      </c>
      <c r="P627" s="69">
        <f t="shared" si="432"/>
        <v>0</v>
      </c>
      <c r="Q627" s="65">
        <f t="shared" si="432"/>
        <v>1989.8880000000004</v>
      </c>
      <c r="R627" s="65">
        <f t="shared" ref="R627" si="438">+R636+R786+R843</f>
        <v>1223.2999999999997</v>
      </c>
      <c r="S627" s="7">
        <f t="shared" si="397"/>
        <v>162.66557671871175</v>
      </c>
    </row>
    <row r="628" spans="1:19" ht="18.75" customHeight="1" x14ac:dyDescent="0.3">
      <c r="A628" s="45" t="str">
        <f>A1</f>
        <v>１　令和４年度（２０２２年度）上期　市町村別・月別観光入込客数</v>
      </c>
      <c r="K628" s="76"/>
      <c r="L628" s="76"/>
      <c r="M628" s="76"/>
      <c r="N628" s="76"/>
      <c r="O628" s="76"/>
      <c r="P628" s="76"/>
      <c r="Q628" s="178"/>
    </row>
    <row r="629" spans="1:19" ht="13.5" customHeight="1" thickBot="1" x14ac:dyDescent="0.25">
      <c r="K629" s="76"/>
      <c r="L629" s="76"/>
      <c r="M629" s="76"/>
      <c r="N629" s="76"/>
      <c r="O629" s="76"/>
      <c r="P629" s="76"/>
      <c r="Q629" s="178"/>
      <c r="S629" s="50" t="s">
        <v>232</v>
      </c>
    </row>
    <row r="630" spans="1:19" ht="13.5" customHeight="1" thickBot="1" x14ac:dyDescent="0.25">
      <c r="A630" s="51" t="s">
        <v>20</v>
      </c>
      <c r="B630" s="51" t="s">
        <v>266</v>
      </c>
      <c r="C630" s="51" t="s">
        <v>21</v>
      </c>
      <c r="D630" s="52" t="s">
        <v>22</v>
      </c>
      <c r="E630" s="53" t="s">
        <v>23</v>
      </c>
      <c r="F630" s="53" t="s">
        <v>24</v>
      </c>
      <c r="G630" s="53" t="s">
        <v>25</v>
      </c>
      <c r="H630" s="53" t="s">
        <v>26</v>
      </c>
      <c r="I630" s="53" t="s">
        <v>27</v>
      </c>
      <c r="J630" s="53" t="s">
        <v>28</v>
      </c>
      <c r="K630" s="74" t="s">
        <v>29</v>
      </c>
      <c r="L630" s="74" t="s">
        <v>30</v>
      </c>
      <c r="M630" s="74" t="s">
        <v>31</v>
      </c>
      <c r="N630" s="74" t="s">
        <v>11</v>
      </c>
      <c r="O630" s="74" t="s">
        <v>12</v>
      </c>
      <c r="P630" s="74" t="s">
        <v>13</v>
      </c>
      <c r="Q630" s="179" t="s">
        <v>301</v>
      </c>
      <c r="R630" s="54" t="str">
        <f>$R$3</f>
        <v>R3年度上期</v>
      </c>
      <c r="S630" s="55" t="s">
        <v>32</v>
      </c>
    </row>
    <row r="631" spans="1:19" ht="13" x14ac:dyDescent="0.2">
      <c r="A631" s="79"/>
      <c r="B631" s="215" t="s">
        <v>254</v>
      </c>
      <c r="C631" s="216"/>
      <c r="D631" s="56" t="s">
        <v>33</v>
      </c>
      <c r="E631" s="1">
        <f t="shared" ref="E631:Q636" si="439">+E637+E643+E649+E655+E661+E667+E673+E679+E688+E694+E700+E706+E712+E718+E724+E730+E736+E745+E751+E757+E763+E769+E775</f>
        <v>480.81999999999994</v>
      </c>
      <c r="F631" s="1">
        <f t="shared" si="439"/>
        <v>1099.8080000000002</v>
      </c>
      <c r="G631" s="1">
        <f t="shared" si="439"/>
        <v>1450.3019999999999</v>
      </c>
      <c r="H631" s="1">
        <f t="shared" si="439"/>
        <v>2563.1400000000003</v>
      </c>
      <c r="I631" s="1">
        <f t="shared" si="439"/>
        <v>2199.5220000000004</v>
      </c>
      <c r="J631" s="1">
        <f t="shared" si="439"/>
        <v>1984.5940000000001</v>
      </c>
      <c r="K631" s="71">
        <f t="shared" si="439"/>
        <v>0</v>
      </c>
      <c r="L631" s="71">
        <f t="shared" si="439"/>
        <v>0</v>
      </c>
      <c r="M631" s="71">
        <f t="shared" si="439"/>
        <v>0</v>
      </c>
      <c r="N631" s="71">
        <f t="shared" si="439"/>
        <v>0</v>
      </c>
      <c r="O631" s="71">
        <f t="shared" si="439"/>
        <v>0</v>
      </c>
      <c r="P631" s="71">
        <f t="shared" si="439"/>
        <v>0</v>
      </c>
      <c r="Q631" s="1">
        <f t="shared" si="439"/>
        <v>9778.1860000000015</v>
      </c>
      <c r="R631" s="1">
        <f t="shared" ref="R631" si="440">+R637+R643+R649+R655+R661+R667+R673+R679+R688+R694+R700+R706+R712+R718+R724+R730+R736+R745+R751+R757+R763+R769+R775</f>
        <v>5713.4999999999991</v>
      </c>
      <c r="S631" s="2">
        <f t="shared" ref="S631:S684" si="441">IF(Q631=0,"－",Q631/R631*100)</f>
        <v>171.14178699571195</v>
      </c>
    </row>
    <row r="632" spans="1:19" ht="13" x14ac:dyDescent="0.2">
      <c r="A632" s="70"/>
      <c r="B632" s="217"/>
      <c r="C632" s="218"/>
      <c r="D632" s="61" t="s">
        <v>34</v>
      </c>
      <c r="E632" s="3">
        <f t="shared" si="439"/>
        <v>75.689999999999984</v>
      </c>
      <c r="F632" s="3">
        <f t="shared" si="439"/>
        <v>261.41199999999992</v>
      </c>
      <c r="G632" s="3">
        <f t="shared" si="439"/>
        <v>420.26199999999989</v>
      </c>
      <c r="H632" s="3">
        <f t="shared" si="439"/>
        <v>904.0630000000001</v>
      </c>
      <c r="I632" s="3">
        <f t="shared" si="439"/>
        <v>753.25599999999997</v>
      </c>
      <c r="J632" s="3">
        <f t="shared" si="439"/>
        <v>677.25099999999986</v>
      </c>
      <c r="K632" s="72">
        <f t="shared" si="439"/>
        <v>0</v>
      </c>
      <c r="L632" s="72">
        <f t="shared" si="439"/>
        <v>0</v>
      </c>
      <c r="M632" s="72">
        <f t="shared" si="439"/>
        <v>0</v>
      </c>
      <c r="N632" s="72">
        <f t="shared" si="439"/>
        <v>0</v>
      </c>
      <c r="O632" s="72">
        <f t="shared" si="439"/>
        <v>0</v>
      </c>
      <c r="P632" s="72">
        <f t="shared" si="439"/>
        <v>0</v>
      </c>
      <c r="Q632" s="3">
        <f t="shared" si="439"/>
        <v>3091.9340000000007</v>
      </c>
      <c r="R632" s="3">
        <f t="shared" ref="R632" si="442">+R638+R644+R650+R656+R662+R668+R674+R680+R689+R695+R701+R707+R713+R719+R725+R731+R737+R746+R752+R758+R764+R770+R776</f>
        <v>1330.6</v>
      </c>
      <c r="S632" s="4">
        <f t="shared" si="441"/>
        <v>232.37141139335645</v>
      </c>
    </row>
    <row r="633" spans="1:19" ht="13" x14ac:dyDescent="0.2">
      <c r="A633" s="70"/>
      <c r="B633" s="217"/>
      <c r="C633" s="218"/>
      <c r="D633" s="61" t="s">
        <v>35</v>
      </c>
      <c r="E633" s="3">
        <f t="shared" si="439"/>
        <v>405.13000000000011</v>
      </c>
      <c r="F633" s="3">
        <f t="shared" si="439"/>
        <v>838.39600000000019</v>
      </c>
      <c r="G633" s="3">
        <f t="shared" si="439"/>
        <v>1030.04</v>
      </c>
      <c r="H633" s="3">
        <f t="shared" si="439"/>
        <v>1659.077</v>
      </c>
      <c r="I633" s="3">
        <f t="shared" si="439"/>
        <v>1446.2659999999998</v>
      </c>
      <c r="J633" s="3">
        <f t="shared" si="439"/>
        <v>1307.3429999999998</v>
      </c>
      <c r="K633" s="72">
        <f t="shared" si="439"/>
        <v>0</v>
      </c>
      <c r="L633" s="72">
        <f t="shared" si="439"/>
        <v>0</v>
      </c>
      <c r="M633" s="72">
        <f t="shared" si="439"/>
        <v>0</v>
      </c>
      <c r="N633" s="72">
        <f t="shared" si="439"/>
        <v>0</v>
      </c>
      <c r="O633" s="72">
        <f t="shared" si="439"/>
        <v>0</v>
      </c>
      <c r="P633" s="72">
        <f t="shared" si="439"/>
        <v>0</v>
      </c>
      <c r="Q633" s="3">
        <f t="shared" si="439"/>
        <v>6686.2520000000013</v>
      </c>
      <c r="R633" s="3">
        <f t="shared" ref="R633" si="443">+R639+R645+R651+R657+R663+R669+R675+R681+R690+R696+R702+R708+R714+R720+R726+R732+R738+R747+R753+R759+R765+R771+R777</f>
        <v>4382.8999999999996</v>
      </c>
      <c r="S633" s="4">
        <f t="shared" si="441"/>
        <v>152.55314974103908</v>
      </c>
    </row>
    <row r="634" spans="1:19" ht="13" x14ac:dyDescent="0.2">
      <c r="A634" s="70"/>
      <c r="B634" s="217"/>
      <c r="C634" s="218"/>
      <c r="D634" s="61" t="s">
        <v>36</v>
      </c>
      <c r="E634" s="3">
        <f t="shared" si="439"/>
        <v>408.95000000000005</v>
      </c>
      <c r="F634" s="3">
        <f t="shared" si="439"/>
        <v>968.32899999999984</v>
      </c>
      <c r="G634" s="3">
        <f t="shared" si="439"/>
        <v>1282.1780000000001</v>
      </c>
      <c r="H634" s="3">
        <f t="shared" si="439"/>
        <v>2284.1689999999999</v>
      </c>
      <c r="I634" s="3">
        <f t="shared" si="439"/>
        <v>1911.8959999999997</v>
      </c>
      <c r="J634" s="3">
        <f t="shared" si="439"/>
        <v>1758.4429999999998</v>
      </c>
      <c r="K634" s="72">
        <f t="shared" si="439"/>
        <v>0</v>
      </c>
      <c r="L634" s="72">
        <f t="shared" si="439"/>
        <v>0</v>
      </c>
      <c r="M634" s="72">
        <f t="shared" si="439"/>
        <v>0</v>
      </c>
      <c r="N634" s="72">
        <f t="shared" si="439"/>
        <v>0</v>
      </c>
      <c r="O634" s="72">
        <f t="shared" si="439"/>
        <v>0</v>
      </c>
      <c r="P634" s="72">
        <f t="shared" si="439"/>
        <v>0</v>
      </c>
      <c r="Q634" s="3">
        <f t="shared" si="439"/>
        <v>8613.9650000000001</v>
      </c>
      <c r="R634" s="3">
        <f t="shared" ref="R634" si="444">+R640+R646+R652+R658+R664+R670+R676+R682+R691+R697+R703+R709+R715+R721+R727+R733+R739+R748+R754+R760+R766+R772+R778</f>
        <v>5047.2</v>
      </c>
      <c r="S634" s="4">
        <f t="shared" si="441"/>
        <v>170.66819226501823</v>
      </c>
    </row>
    <row r="635" spans="1:19" ht="13" x14ac:dyDescent="0.2">
      <c r="A635" s="70"/>
      <c r="B635" s="217"/>
      <c r="C635" s="218"/>
      <c r="D635" s="61" t="s">
        <v>37</v>
      </c>
      <c r="E635" s="3">
        <f t="shared" si="439"/>
        <v>71.87</v>
      </c>
      <c r="F635" s="3">
        <f t="shared" si="439"/>
        <v>131.47900000000001</v>
      </c>
      <c r="G635" s="3">
        <f t="shared" si="439"/>
        <v>168.12400000000002</v>
      </c>
      <c r="H635" s="3">
        <f t="shared" si="439"/>
        <v>278.97099999999995</v>
      </c>
      <c r="I635" s="3">
        <f t="shared" si="439"/>
        <v>287.62599999999992</v>
      </c>
      <c r="J635" s="3">
        <f t="shared" si="439"/>
        <v>226.15099999999998</v>
      </c>
      <c r="K635" s="72">
        <f t="shared" si="439"/>
        <v>0</v>
      </c>
      <c r="L635" s="72">
        <f t="shared" si="439"/>
        <v>0</v>
      </c>
      <c r="M635" s="72">
        <f t="shared" si="439"/>
        <v>0</v>
      </c>
      <c r="N635" s="72">
        <f t="shared" si="439"/>
        <v>0</v>
      </c>
      <c r="O635" s="72">
        <f t="shared" si="439"/>
        <v>0</v>
      </c>
      <c r="P635" s="72">
        <f t="shared" si="439"/>
        <v>0</v>
      </c>
      <c r="Q635" s="3">
        <f t="shared" si="439"/>
        <v>1164.221</v>
      </c>
      <c r="R635" s="3">
        <f t="shared" ref="R635" si="445">+R641+R647+R653+R659+R665+R671+R677+R683+R692+R698+R704+R710+R716+R722+R728+R734+R740+R749+R755+R761+R767+R773+R779</f>
        <v>666.29999999999984</v>
      </c>
      <c r="S635" s="4">
        <f t="shared" si="441"/>
        <v>174.72925108809849</v>
      </c>
    </row>
    <row r="636" spans="1:19" thickBot="1" x14ac:dyDescent="0.25">
      <c r="A636" s="70"/>
      <c r="B636" s="217"/>
      <c r="C636" s="219"/>
      <c r="D636" s="64" t="s">
        <v>38</v>
      </c>
      <c r="E636" s="6">
        <f t="shared" si="439"/>
        <v>92.13</v>
      </c>
      <c r="F636" s="6">
        <f t="shared" si="439"/>
        <v>166.39000000000001</v>
      </c>
      <c r="G636" s="6">
        <f t="shared" si="439"/>
        <v>211.15300000000002</v>
      </c>
      <c r="H636" s="6">
        <f t="shared" si="439"/>
        <v>353.77100000000002</v>
      </c>
      <c r="I636" s="6">
        <f t="shared" si="439"/>
        <v>377.45799999999997</v>
      </c>
      <c r="J636" s="6">
        <f t="shared" si="439"/>
        <v>301.18599999999992</v>
      </c>
      <c r="K636" s="73">
        <f t="shared" si="439"/>
        <v>0</v>
      </c>
      <c r="L636" s="73">
        <f t="shared" si="439"/>
        <v>0</v>
      </c>
      <c r="M636" s="73">
        <f t="shared" si="439"/>
        <v>0</v>
      </c>
      <c r="N636" s="73">
        <f t="shared" si="439"/>
        <v>0</v>
      </c>
      <c r="O636" s="73">
        <f t="shared" si="439"/>
        <v>0</v>
      </c>
      <c r="P636" s="73">
        <f t="shared" si="439"/>
        <v>0</v>
      </c>
      <c r="Q636" s="6">
        <f t="shared" si="439"/>
        <v>1502.0880000000002</v>
      </c>
      <c r="R636" s="6">
        <f t="shared" ref="R636" si="446">+R642+R648+R654+R660+R666+R672+R678+R684+R693+R699+R705+R711+R717+R723+R729+R735+R741+R750+R756+R762+R768+R774+R780</f>
        <v>871.49999999999977</v>
      </c>
      <c r="S636" s="7">
        <f t="shared" si="441"/>
        <v>172.35662650602416</v>
      </c>
    </row>
    <row r="637" spans="1:19" ht="13.5" customHeight="1" x14ac:dyDescent="0.2">
      <c r="A637" s="70"/>
      <c r="B637" s="70"/>
      <c r="C637" s="212" t="s">
        <v>114</v>
      </c>
      <c r="D637" s="56" t="s">
        <v>33</v>
      </c>
      <c r="E637" s="1">
        <v>52.1</v>
      </c>
      <c r="F637" s="1">
        <v>263.2</v>
      </c>
      <c r="G637" s="1">
        <v>429.7</v>
      </c>
      <c r="H637" s="1">
        <v>576.1</v>
      </c>
      <c r="I637" s="1">
        <v>530.4</v>
      </c>
      <c r="J637" s="1">
        <v>684</v>
      </c>
      <c r="K637" s="71"/>
      <c r="L637" s="71"/>
      <c r="M637" s="71"/>
      <c r="N637" s="71"/>
      <c r="O637" s="71"/>
      <c r="P637" s="71"/>
      <c r="Q637" s="1">
        <f t="shared" ref="Q637:Q684" si="447">SUM(E637:P637)</f>
        <v>2535.5</v>
      </c>
      <c r="R637" s="1">
        <v>849.8</v>
      </c>
      <c r="S637" s="2">
        <f t="shared" si="441"/>
        <v>298.36432101670982</v>
      </c>
    </row>
    <row r="638" spans="1:19" ht="13" x14ac:dyDescent="0.2">
      <c r="A638" s="70"/>
      <c r="B638" s="49"/>
      <c r="C638" s="213"/>
      <c r="D638" s="61" t="s">
        <v>34</v>
      </c>
      <c r="E638" s="3">
        <v>12.6</v>
      </c>
      <c r="F638" s="3">
        <v>83</v>
      </c>
      <c r="G638" s="3">
        <v>156.4</v>
      </c>
      <c r="H638" s="3">
        <v>239.1</v>
      </c>
      <c r="I638" s="3">
        <v>221.2</v>
      </c>
      <c r="J638" s="3">
        <v>279</v>
      </c>
      <c r="K638" s="72"/>
      <c r="L638" s="72"/>
      <c r="M638" s="72"/>
      <c r="N638" s="72"/>
      <c r="O638" s="72"/>
      <c r="P638" s="72"/>
      <c r="Q638" s="3">
        <f t="shared" si="447"/>
        <v>991.3</v>
      </c>
      <c r="R638" s="3">
        <v>287.60000000000002</v>
      </c>
      <c r="S638" s="4">
        <f t="shared" si="441"/>
        <v>344.6801112656467</v>
      </c>
    </row>
    <row r="639" spans="1:19" ht="13" x14ac:dyDescent="0.2">
      <c r="A639" s="70"/>
      <c r="B639" s="49"/>
      <c r="C639" s="213"/>
      <c r="D639" s="61" t="s">
        <v>35</v>
      </c>
      <c r="E639" s="3">
        <f>+E637-E638</f>
        <v>39.5</v>
      </c>
      <c r="F639" s="3">
        <f t="shared" ref="F639:P639" si="448">+F637-F638</f>
        <v>180.2</v>
      </c>
      <c r="G639" s="3">
        <f t="shared" si="448"/>
        <v>273.29999999999995</v>
      </c>
      <c r="H639" s="3">
        <f t="shared" si="448"/>
        <v>337</v>
      </c>
      <c r="I639" s="3">
        <f t="shared" si="448"/>
        <v>309.2</v>
      </c>
      <c r="J639" s="3">
        <f t="shared" si="448"/>
        <v>405</v>
      </c>
      <c r="K639" s="72">
        <f t="shared" si="448"/>
        <v>0</v>
      </c>
      <c r="L639" s="72">
        <f t="shared" si="448"/>
        <v>0</v>
      </c>
      <c r="M639" s="72">
        <f t="shared" si="448"/>
        <v>0</v>
      </c>
      <c r="N639" s="72">
        <f t="shared" si="448"/>
        <v>0</v>
      </c>
      <c r="O639" s="72">
        <f t="shared" si="448"/>
        <v>0</v>
      </c>
      <c r="P639" s="72">
        <f t="shared" si="448"/>
        <v>0</v>
      </c>
      <c r="Q639" s="3">
        <f t="shared" ref="Q639" si="449">+Q637-Q638</f>
        <v>1544.2</v>
      </c>
      <c r="R639" s="3">
        <v>562.20000000000005</v>
      </c>
      <c r="S639" s="4">
        <f t="shared" si="441"/>
        <v>274.67093561010313</v>
      </c>
    </row>
    <row r="640" spans="1:19" ht="13" x14ac:dyDescent="0.2">
      <c r="A640" s="70"/>
      <c r="B640" s="49"/>
      <c r="C640" s="213"/>
      <c r="D640" s="61" t="s">
        <v>36</v>
      </c>
      <c r="E640" s="3">
        <f>+E637-E641</f>
        <v>28.3</v>
      </c>
      <c r="F640" s="3">
        <f t="shared" ref="F640:P640" si="450">+F637-F641</f>
        <v>230.1</v>
      </c>
      <c r="G640" s="3">
        <f t="shared" si="450"/>
        <v>391.4</v>
      </c>
      <c r="H640" s="3">
        <f t="shared" si="450"/>
        <v>515.20000000000005</v>
      </c>
      <c r="I640" s="3">
        <f t="shared" si="450"/>
        <v>464.9</v>
      </c>
      <c r="J640" s="3">
        <f t="shared" si="450"/>
        <v>634.4</v>
      </c>
      <c r="K640" s="72">
        <f t="shared" si="450"/>
        <v>0</v>
      </c>
      <c r="L640" s="72">
        <f t="shared" si="450"/>
        <v>0</v>
      </c>
      <c r="M640" s="72">
        <f t="shared" si="450"/>
        <v>0</v>
      </c>
      <c r="N640" s="72">
        <f t="shared" si="450"/>
        <v>0</v>
      </c>
      <c r="O640" s="72">
        <f t="shared" si="450"/>
        <v>0</v>
      </c>
      <c r="P640" s="72">
        <f t="shared" si="450"/>
        <v>0</v>
      </c>
      <c r="Q640" s="3">
        <f t="shared" ref="Q640" si="451">+Q637-Q641</f>
        <v>2264.3000000000002</v>
      </c>
      <c r="R640" s="3">
        <v>713.5</v>
      </c>
      <c r="S640" s="4">
        <f t="shared" si="441"/>
        <v>317.35108619481434</v>
      </c>
    </row>
    <row r="641" spans="1:19" ht="13" x14ac:dyDescent="0.2">
      <c r="A641" s="70"/>
      <c r="B641" s="49"/>
      <c r="C641" s="213"/>
      <c r="D641" s="61" t="s">
        <v>37</v>
      </c>
      <c r="E641" s="3">
        <v>23.8</v>
      </c>
      <c r="F641" s="3">
        <v>33.1</v>
      </c>
      <c r="G641" s="3">
        <v>38.299999999999997</v>
      </c>
      <c r="H641" s="3">
        <v>60.9</v>
      </c>
      <c r="I641" s="3">
        <v>65.5</v>
      </c>
      <c r="J641" s="3">
        <v>49.6</v>
      </c>
      <c r="K641" s="72"/>
      <c r="L641" s="72"/>
      <c r="M641" s="72"/>
      <c r="N641" s="72"/>
      <c r="O641" s="72"/>
      <c r="P641" s="72"/>
      <c r="Q641" s="3">
        <f t="shared" si="447"/>
        <v>271.2</v>
      </c>
      <c r="R641" s="3">
        <v>136.30000000000001</v>
      </c>
      <c r="S641" s="4">
        <f t="shared" si="441"/>
        <v>198.97285399853263</v>
      </c>
    </row>
    <row r="642" spans="1:19" thickBot="1" x14ac:dyDescent="0.25">
      <c r="A642" s="70"/>
      <c r="B642" s="49"/>
      <c r="C642" s="214"/>
      <c r="D642" s="64" t="s">
        <v>38</v>
      </c>
      <c r="E642" s="6">
        <v>30.3</v>
      </c>
      <c r="F642" s="6">
        <v>47.3</v>
      </c>
      <c r="G642" s="6">
        <v>50.2</v>
      </c>
      <c r="H642" s="6">
        <v>82.9</v>
      </c>
      <c r="I642" s="6">
        <v>89.7</v>
      </c>
      <c r="J642" s="6">
        <v>65.5</v>
      </c>
      <c r="K642" s="73"/>
      <c r="L642" s="73"/>
      <c r="M642" s="73"/>
      <c r="N642" s="73"/>
      <c r="O642" s="73"/>
      <c r="P642" s="73"/>
      <c r="Q642" s="6">
        <f t="shared" si="447"/>
        <v>365.9</v>
      </c>
      <c r="R642" s="6">
        <v>179.1</v>
      </c>
      <c r="S642" s="7">
        <f t="shared" si="441"/>
        <v>204.2992741485204</v>
      </c>
    </row>
    <row r="643" spans="1:19" ht="13.5" customHeight="1" x14ac:dyDescent="0.2">
      <c r="A643" s="70"/>
      <c r="B643" s="49"/>
      <c r="C643" s="212" t="s">
        <v>216</v>
      </c>
      <c r="D643" s="56" t="s">
        <v>33</v>
      </c>
      <c r="E643" s="1">
        <v>36.619999999999997</v>
      </c>
      <c r="F643" s="1">
        <v>62.058</v>
      </c>
      <c r="G643" s="1">
        <v>55.542000000000002</v>
      </c>
      <c r="H643" s="1">
        <v>74.89</v>
      </c>
      <c r="I643" s="1">
        <v>91.512</v>
      </c>
      <c r="J643" s="1">
        <v>64.414000000000001</v>
      </c>
      <c r="K643" s="71"/>
      <c r="L643" s="71"/>
      <c r="M643" s="71"/>
      <c r="N643" s="71"/>
      <c r="O643" s="71"/>
      <c r="P643" s="71"/>
      <c r="Q643" s="1">
        <f t="shared" si="447"/>
        <v>385.036</v>
      </c>
      <c r="R643" s="1">
        <v>409.3</v>
      </c>
      <c r="S643" s="2">
        <f t="shared" si="441"/>
        <v>94.071829953579282</v>
      </c>
    </row>
    <row r="644" spans="1:19" ht="13" x14ac:dyDescent="0.2">
      <c r="A644" s="70"/>
      <c r="B644" s="49"/>
      <c r="C644" s="213"/>
      <c r="D644" s="61" t="s">
        <v>34</v>
      </c>
      <c r="E644" s="3">
        <v>5.86</v>
      </c>
      <c r="F644" s="3">
        <v>9.9290000000000003</v>
      </c>
      <c r="G644" s="3">
        <v>8.8800000000000008</v>
      </c>
      <c r="H644" s="3">
        <v>11.983000000000001</v>
      </c>
      <c r="I644" s="3">
        <v>14.641999999999999</v>
      </c>
      <c r="J644" s="3">
        <v>10.305999999999999</v>
      </c>
      <c r="K644" s="72"/>
      <c r="L644" s="72"/>
      <c r="M644" s="72"/>
      <c r="N644" s="72"/>
      <c r="O644" s="72"/>
      <c r="P644" s="72"/>
      <c r="Q644" s="3">
        <f t="shared" si="447"/>
        <v>61.599999999999994</v>
      </c>
      <c r="R644" s="3">
        <v>65.399999999999991</v>
      </c>
      <c r="S644" s="4">
        <f t="shared" si="441"/>
        <v>94.189602446483192</v>
      </c>
    </row>
    <row r="645" spans="1:19" ht="13" x14ac:dyDescent="0.2">
      <c r="A645" s="70"/>
      <c r="B645" s="49"/>
      <c r="C645" s="213"/>
      <c r="D645" s="61" t="s">
        <v>35</v>
      </c>
      <c r="E645" s="3">
        <f>+E643-E644</f>
        <v>30.759999999999998</v>
      </c>
      <c r="F645" s="3">
        <f t="shared" ref="F645:P645" si="452">+F643-F644</f>
        <v>52.128999999999998</v>
      </c>
      <c r="G645" s="3">
        <f t="shared" si="452"/>
        <v>46.661999999999999</v>
      </c>
      <c r="H645" s="3">
        <f t="shared" si="452"/>
        <v>62.906999999999996</v>
      </c>
      <c r="I645" s="3">
        <f t="shared" si="452"/>
        <v>76.87</v>
      </c>
      <c r="J645" s="3">
        <f t="shared" si="452"/>
        <v>54.108000000000004</v>
      </c>
      <c r="K645" s="72">
        <f t="shared" si="452"/>
        <v>0</v>
      </c>
      <c r="L645" s="72">
        <f t="shared" si="452"/>
        <v>0</v>
      </c>
      <c r="M645" s="72">
        <f t="shared" si="452"/>
        <v>0</v>
      </c>
      <c r="N645" s="72">
        <f t="shared" si="452"/>
        <v>0</v>
      </c>
      <c r="O645" s="72">
        <f t="shared" si="452"/>
        <v>0</v>
      </c>
      <c r="P645" s="72">
        <f t="shared" si="452"/>
        <v>0</v>
      </c>
      <c r="Q645" s="3">
        <f t="shared" ref="Q645" si="453">+Q643-Q644</f>
        <v>323.43600000000004</v>
      </c>
      <c r="R645" s="3">
        <v>343.9</v>
      </c>
      <c r="S645" s="4">
        <f t="shared" si="441"/>
        <v>94.049432974701958</v>
      </c>
    </row>
    <row r="646" spans="1:19" ht="13" x14ac:dyDescent="0.2">
      <c r="A646" s="70"/>
      <c r="B646" s="49"/>
      <c r="C646" s="213"/>
      <c r="D646" s="61" t="s">
        <v>36</v>
      </c>
      <c r="E646" s="3">
        <f>+E643-E647</f>
        <v>34.409999999999997</v>
      </c>
      <c r="F646" s="3">
        <f t="shared" ref="F646:P646" si="454">+F643-F647</f>
        <v>56.149000000000001</v>
      </c>
      <c r="G646" s="3">
        <f t="shared" si="454"/>
        <v>49.633000000000003</v>
      </c>
      <c r="H646" s="3">
        <f t="shared" si="454"/>
        <v>61.798000000000002</v>
      </c>
      <c r="I646" s="3">
        <f t="shared" si="454"/>
        <v>78.42</v>
      </c>
      <c r="J646" s="3">
        <f t="shared" si="454"/>
        <v>56.363</v>
      </c>
      <c r="K646" s="72">
        <f t="shared" si="454"/>
        <v>0</v>
      </c>
      <c r="L646" s="72">
        <f t="shared" si="454"/>
        <v>0</v>
      </c>
      <c r="M646" s="72">
        <f t="shared" si="454"/>
        <v>0</v>
      </c>
      <c r="N646" s="72">
        <f t="shared" si="454"/>
        <v>0</v>
      </c>
      <c r="O646" s="72">
        <f t="shared" si="454"/>
        <v>0</v>
      </c>
      <c r="P646" s="72">
        <f t="shared" si="454"/>
        <v>0</v>
      </c>
      <c r="Q646" s="3">
        <f t="shared" ref="Q646" si="455">+Q643-Q647</f>
        <v>336.77300000000002</v>
      </c>
      <c r="R646" s="3">
        <v>373.19999999999993</v>
      </c>
      <c r="S646" s="4">
        <f t="shared" si="441"/>
        <v>90.239281886388028</v>
      </c>
    </row>
    <row r="647" spans="1:19" ht="13" x14ac:dyDescent="0.2">
      <c r="A647" s="70"/>
      <c r="B647" s="49"/>
      <c r="C647" s="213"/>
      <c r="D647" s="61" t="s">
        <v>37</v>
      </c>
      <c r="E647" s="3">
        <v>2.21</v>
      </c>
      <c r="F647" s="3">
        <v>5.9089999999999998</v>
      </c>
      <c r="G647" s="3">
        <v>5.9089999999999998</v>
      </c>
      <c r="H647" s="3">
        <v>13.092000000000001</v>
      </c>
      <c r="I647" s="3">
        <v>13.092000000000001</v>
      </c>
      <c r="J647" s="3">
        <v>8.0510000000000002</v>
      </c>
      <c r="K647" s="72"/>
      <c r="L647" s="72"/>
      <c r="M647" s="72"/>
      <c r="N647" s="72"/>
      <c r="O647" s="72"/>
      <c r="P647" s="72"/>
      <c r="Q647" s="3">
        <f t="shared" si="447"/>
        <v>48.262999999999998</v>
      </c>
      <c r="R647" s="3">
        <v>36.1</v>
      </c>
      <c r="S647" s="4">
        <f t="shared" si="441"/>
        <v>133.69252077562325</v>
      </c>
    </row>
    <row r="648" spans="1:19" thickBot="1" x14ac:dyDescent="0.25">
      <c r="A648" s="70"/>
      <c r="B648" s="49"/>
      <c r="C648" s="214"/>
      <c r="D648" s="64" t="s">
        <v>38</v>
      </c>
      <c r="E648" s="6">
        <v>2.4300000000000002</v>
      </c>
      <c r="F648" s="6">
        <v>6.5</v>
      </c>
      <c r="G648" s="6">
        <v>6.5</v>
      </c>
      <c r="H648" s="6">
        <v>14.401</v>
      </c>
      <c r="I648" s="6">
        <v>14.401</v>
      </c>
      <c r="J648" s="6">
        <v>8.8559999999999999</v>
      </c>
      <c r="K648" s="73"/>
      <c r="L648" s="73"/>
      <c r="M648" s="73"/>
      <c r="N648" s="73"/>
      <c r="O648" s="73"/>
      <c r="P648" s="73"/>
      <c r="Q648" s="6">
        <f t="shared" si="447"/>
        <v>53.088000000000001</v>
      </c>
      <c r="R648" s="6">
        <v>39.900000000000006</v>
      </c>
      <c r="S648" s="7">
        <f t="shared" si="441"/>
        <v>133.05263157894734</v>
      </c>
    </row>
    <row r="649" spans="1:19" ht="13.5" customHeight="1" x14ac:dyDescent="0.2">
      <c r="A649" s="70"/>
      <c r="B649" s="49"/>
      <c r="C649" s="212" t="s">
        <v>217</v>
      </c>
      <c r="D649" s="56" t="s">
        <v>33</v>
      </c>
      <c r="E649" s="1">
        <v>9.3000000000000007</v>
      </c>
      <c r="F649" s="1">
        <v>36.75</v>
      </c>
      <c r="G649" s="1">
        <v>22.26</v>
      </c>
      <c r="H649" s="1">
        <v>38.049999999999997</v>
      </c>
      <c r="I649" s="1">
        <v>51.51</v>
      </c>
      <c r="J649" s="1">
        <v>33.880000000000003</v>
      </c>
      <c r="K649" s="71"/>
      <c r="L649" s="71"/>
      <c r="M649" s="71"/>
      <c r="N649" s="71"/>
      <c r="O649" s="71"/>
      <c r="P649" s="71"/>
      <c r="Q649" s="1">
        <f t="shared" si="447"/>
        <v>191.75</v>
      </c>
      <c r="R649" s="1">
        <v>132.6</v>
      </c>
      <c r="S649" s="2">
        <f t="shared" si="441"/>
        <v>144.60784313725489</v>
      </c>
    </row>
    <row r="650" spans="1:19" ht="13" x14ac:dyDescent="0.2">
      <c r="A650" s="70"/>
      <c r="B650" s="49"/>
      <c r="C650" s="213"/>
      <c r="D650" s="61" t="s">
        <v>34</v>
      </c>
      <c r="E650" s="3">
        <v>0.63</v>
      </c>
      <c r="F650" s="3">
        <v>1.883</v>
      </c>
      <c r="G650" s="3">
        <v>1.5819999999999999</v>
      </c>
      <c r="H650" s="3">
        <v>7.38</v>
      </c>
      <c r="I650" s="3">
        <v>9.8140000000000001</v>
      </c>
      <c r="J650" s="3">
        <v>6.4450000000000003</v>
      </c>
      <c r="K650" s="72"/>
      <c r="L650" s="72"/>
      <c r="M650" s="72"/>
      <c r="N650" s="72"/>
      <c r="O650" s="72"/>
      <c r="P650" s="72"/>
      <c r="Q650" s="3">
        <f t="shared" si="447"/>
        <v>27.734000000000002</v>
      </c>
      <c r="R650" s="3">
        <v>15.900000000000002</v>
      </c>
      <c r="S650" s="4">
        <f t="shared" si="441"/>
        <v>174.42767295597483</v>
      </c>
    </row>
    <row r="651" spans="1:19" ht="13" x14ac:dyDescent="0.2">
      <c r="A651" s="70"/>
      <c r="B651" s="49"/>
      <c r="C651" s="213"/>
      <c r="D651" s="61" t="s">
        <v>35</v>
      </c>
      <c r="E651" s="3">
        <f>+E649-E650</f>
        <v>8.67</v>
      </c>
      <c r="F651" s="3">
        <f t="shared" ref="F651:P651" si="456">+F649-F650</f>
        <v>34.866999999999997</v>
      </c>
      <c r="G651" s="3">
        <f t="shared" si="456"/>
        <v>20.678000000000001</v>
      </c>
      <c r="H651" s="3">
        <f t="shared" si="456"/>
        <v>30.669999999999998</v>
      </c>
      <c r="I651" s="3">
        <f t="shared" si="456"/>
        <v>41.695999999999998</v>
      </c>
      <c r="J651" s="3">
        <f t="shared" si="456"/>
        <v>27.435000000000002</v>
      </c>
      <c r="K651" s="72">
        <f t="shared" si="456"/>
        <v>0</v>
      </c>
      <c r="L651" s="72">
        <f t="shared" si="456"/>
        <v>0</v>
      </c>
      <c r="M651" s="72">
        <f t="shared" si="456"/>
        <v>0</v>
      </c>
      <c r="N651" s="72">
        <f t="shared" si="456"/>
        <v>0</v>
      </c>
      <c r="O651" s="72">
        <f t="shared" si="456"/>
        <v>0</v>
      </c>
      <c r="P651" s="72">
        <f t="shared" si="456"/>
        <v>0</v>
      </c>
      <c r="Q651" s="3">
        <f>+Q649-Q650</f>
        <v>164.01599999999999</v>
      </c>
      <c r="R651" s="3">
        <v>116.7</v>
      </c>
      <c r="S651" s="4">
        <f t="shared" si="441"/>
        <v>140.54498714652954</v>
      </c>
    </row>
    <row r="652" spans="1:19" ht="13" x14ac:dyDescent="0.2">
      <c r="A652" s="70"/>
      <c r="B652" s="49"/>
      <c r="C652" s="213"/>
      <c r="D652" s="61" t="s">
        <v>36</v>
      </c>
      <c r="E652" s="3">
        <f>+E649-E653</f>
        <v>6.1400000000000006</v>
      </c>
      <c r="F652" s="3">
        <f t="shared" ref="F652:P652" si="457">+F649-F653</f>
        <v>32.58</v>
      </c>
      <c r="G652" s="3">
        <f t="shared" si="457"/>
        <v>17.545000000000002</v>
      </c>
      <c r="H652" s="3">
        <f t="shared" si="457"/>
        <v>31.570999999999998</v>
      </c>
      <c r="I652" s="3">
        <f t="shared" si="457"/>
        <v>44.775999999999996</v>
      </c>
      <c r="J652" s="3">
        <f t="shared" si="457"/>
        <v>28.28</v>
      </c>
      <c r="K652" s="72">
        <f t="shared" si="457"/>
        <v>0</v>
      </c>
      <c r="L652" s="72">
        <f t="shared" si="457"/>
        <v>0</v>
      </c>
      <c r="M652" s="72">
        <f t="shared" si="457"/>
        <v>0</v>
      </c>
      <c r="N652" s="72">
        <f t="shared" si="457"/>
        <v>0</v>
      </c>
      <c r="O652" s="72">
        <f t="shared" si="457"/>
        <v>0</v>
      </c>
      <c r="P652" s="72">
        <f t="shared" si="457"/>
        <v>0</v>
      </c>
      <c r="Q652" s="3">
        <f t="shared" ref="Q652" si="458">+Q649-Q653</f>
        <v>160.892</v>
      </c>
      <c r="R652" s="3">
        <v>109.1</v>
      </c>
      <c r="S652" s="4">
        <f t="shared" si="441"/>
        <v>147.47204399633364</v>
      </c>
    </row>
    <row r="653" spans="1:19" ht="13" x14ac:dyDescent="0.2">
      <c r="A653" s="70"/>
      <c r="B653" s="49"/>
      <c r="C653" s="213"/>
      <c r="D653" s="61" t="s">
        <v>37</v>
      </c>
      <c r="E653" s="3">
        <v>3.16</v>
      </c>
      <c r="F653" s="3">
        <v>4.17</v>
      </c>
      <c r="G653" s="3">
        <v>4.7149999999999999</v>
      </c>
      <c r="H653" s="3">
        <v>6.4790000000000001</v>
      </c>
      <c r="I653" s="3">
        <v>6.734</v>
      </c>
      <c r="J653" s="3">
        <v>5.6</v>
      </c>
      <c r="K653" s="72"/>
      <c r="L653" s="72"/>
      <c r="M653" s="72"/>
      <c r="N653" s="72"/>
      <c r="O653" s="72"/>
      <c r="P653" s="72"/>
      <c r="Q653" s="3">
        <f t="shared" si="447"/>
        <v>30.858000000000004</v>
      </c>
      <c r="R653" s="3">
        <v>23.5</v>
      </c>
      <c r="S653" s="4">
        <f t="shared" si="441"/>
        <v>131.31063829787234</v>
      </c>
    </row>
    <row r="654" spans="1:19" thickBot="1" x14ac:dyDescent="0.25">
      <c r="A654" s="70"/>
      <c r="B654" s="49"/>
      <c r="C654" s="214"/>
      <c r="D654" s="64" t="s">
        <v>38</v>
      </c>
      <c r="E654" s="6">
        <v>5.4</v>
      </c>
      <c r="F654" s="6">
        <v>6.09</v>
      </c>
      <c r="G654" s="6">
        <v>7.7530000000000001</v>
      </c>
      <c r="H654" s="6">
        <v>10.07</v>
      </c>
      <c r="I654" s="6">
        <v>10.257</v>
      </c>
      <c r="J654" s="6">
        <v>9.0299999999999994</v>
      </c>
      <c r="K654" s="73"/>
      <c r="L654" s="73"/>
      <c r="M654" s="73"/>
      <c r="N654" s="73"/>
      <c r="O654" s="73"/>
      <c r="P654" s="73"/>
      <c r="Q654" s="6">
        <f t="shared" si="447"/>
        <v>48.6</v>
      </c>
      <c r="R654" s="6">
        <v>40.299999999999997</v>
      </c>
      <c r="S654" s="7">
        <f t="shared" si="441"/>
        <v>120.59553349875931</v>
      </c>
    </row>
    <row r="655" spans="1:19" ht="13.5" customHeight="1" x14ac:dyDescent="0.2">
      <c r="A655" s="70"/>
      <c r="B655" s="49"/>
      <c r="C655" s="212" t="s">
        <v>115</v>
      </c>
      <c r="D655" s="56" t="s">
        <v>33</v>
      </c>
      <c r="E655" s="1">
        <v>81</v>
      </c>
      <c r="F655" s="1">
        <v>127.9</v>
      </c>
      <c r="G655" s="1">
        <v>138.9</v>
      </c>
      <c r="H655" s="1">
        <v>299.10000000000002</v>
      </c>
      <c r="I655" s="1">
        <v>213</v>
      </c>
      <c r="J655" s="1">
        <v>165.6</v>
      </c>
      <c r="K655" s="71"/>
      <c r="L655" s="71"/>
      <c r="M655" s="71"/>
      <c r="N655" s="71"/>
      <c r="O655" s="71"/>
      <c r="P655" s="71"/>
      <c r="Q655" s="1">
        <f t="shared" si="447"/>
        <v>1025.5</v>
      </c>
      <c r="R655" s="1">
        <v>687.6</v>
      </c>
      <c r="S655" s="2">
        <f t="shared" si="441"/>
        <v>149.14194299011052</v>
      </c>
    </row>
    <row r="656" spans="1:19" ht="13" x14ac:dyDescent="0.2">
      <c r="A656" s="70"/>
      <c r="B656" s="49"/>
      <c r="C656" s="213"/>
      <c r="D656" s="61" t="s">
        <v>34</v>
      </c>
      <c r="E656" s="3">
        <v>18.600000000000001</v>
      </c>
      <c r="F656" s="3">
        <v>29.4</v>
      </c>
      <c r="G656" s="3">
        <v>20.8</v>
      </c>
      <c r="H656" s="3">
        <v>53.8</v>
      </c>
      <c r="I656" s="3">
        <v>46.9</v>
      </c>
      <c r="J656" s="3">
        <v>57.9</v>
      </c>
      <c r="K656" s="72"/>
      <c r="L656" s="72"/>
      <c r="M656" s="72"/>
      <c r="N656" s="72"/>
      <c r="O656" s="72"/>
      <c r="P656" s="72"/>
      <c r="Q656" s="3">
        <f t="shared" si="447"/>
        <v>227.4</v>
      </c>
      <c r="R656" s="3">
        <v>151.9</v>
      </c>
      <c r="S656" s="4">
        <f t="shared" si="441"/>
        <v>149.70375246872942</v>
      </c>
    </row>
    <row r="657" spans="1:19" ht="13" x14ac:dyDescent="0.2">
      <c r="A657" s="70"/>
      <c r="B657" s="49"/>
      <c r="C657" s="213"/>
      <c r="D657" s="61" t="s">
        <v>35</v>
      </c>
      <c r="E657" s="3">
        <f>+E655-E656</f>
        <v>62.4</v>
      </c>
      <c r="F657" s="3">
        <f t="shared" ref="F657:P657" si="459">+F655-F656</f>
        <v>98.5</v>
      </c>
      <c r="G657" s="3">
        <f t="shared" si="459"/>
        <v>118.10000000000001</v>
      </c>
      <c r="H657" s="3">
        <f t="shared" si="459"/>
        <v>245.3</v>
      </c>
      <c r="I657" s="3">
        <f t="shared" si="459"/>
        <v>166.1</v>
      </c>
      <c r="J657" s="3">
        <f t="shared" si="459"/>
        <v>107.69999999999999</v>
      </c>
      <c r="K657" s="72">
        <f t="shared" si="459"/>
        <v>0</v>
      </c>
      <c r="L657" s="72">
        <f t="shared" si="459"/>
        <v>0</v>
      </c>
      <c r="M657" s="72">
        <f t="shared" si="459"/>
        <v>0</v>
      </c>
      <c r="N657" s="72">
        <f t="shared" si="459"/>
        <v>0</v>
      </c>
      <c r="O657" s="72">
        <f t="shared" si="459"/>
        <v>0</v>
      </c>
      <c r="P657" s="72">
        <f t="shared" si="459"/>
        <v>0</v>
      </c>
      <c r="Q657" s="3">
        <f t="shared" ref="Q657" si="460">+Q655-Q656</f>
        <v>798.1</v>
      </c>
      <c r="R657" s="3">
        <v>535.70000000000005</v>
      </c>
      <c r="S657" s="4">
        <f t="shared" si="441"/>
        <v>148.9826395370543</v>
      </c>
    </row>
    <row r="658" spans="1:19" ht="13" x14ac:dyDescent="0.2">
      <c r="A658" s="70"/>
      <c r="B658" s="49"/>
      <c r="C658" s="213"/>
      <c r="D658" s="61" t="s">
        <v>36</v>
      </c>
      <c r="E658" s="3">
        <f>+E655-E659</f>
        <v>68.400000000000006</v>
      </c>
      <c r="F658" s="3">
        <f t="shared" ref="F658:P658" si="461">+F655-F659</f>
        <v>104.60000000000001</v>
      </c>
      <c r="G658" s="3">
        <f t="shared" si="461"/>
        <v>109.30000000000001</v>
      </c>
      <c r="H658" s="3">
        <f t="shared" si="461"/>
        <v>243.10000000000002</v>
      </c>
      <c r="I658" s="3">
        <f t="shared" si="461"/>
        <v>162.19999999999999</v>
      </c>
      <c r="J658" s="3">
        <f t="shared" si="461"/>
        <v>126.39999999999999</v>
      </c>
      <c r="K658" s="72">
        <f t="shared" si="461"/>
        <v>0</v>
      </c>
      <c r="L658" s="72">
        <f t="shared" si="461"/>
        <v>0</v>
      </c>
      <c r="M658" s="72">
        <f t="shared" si="461"/>
        <v>0</v>
      </c>
      <c r="N658" s="72">
        <f t="shared" si="461"/>
        <v>0</v>
      </c>
      <c r="O658" s="72">
        <f t="shared" si="461"/>
        <v>0</v>
      </c>
      <c r="P658" s="72">
        <f t="shared" si="461"/>
        <v>0</v>
      </c>
      <c r="Q658" s="3">
        <f t="shared" ref="Q658" si="462">+Q655-Q659</f>
        <v>814</v>
      </c>
      <c r="R658" s="3">
        <v>585.1</v>
      </c>
      <c r="S658" s="4">
        <f t="shared" si="441"/>
        <v>139.12151768928388</v>
      </c>
    </row>
    <row r="659" spans="1:19" ht="13" x14ac:dyDescent="0.2">
      <c r="A659" s="70"/>
      <c r="B659" s="49"/>
      <c r="C659" s="213"/>
      <c r="D659" s="61" t="s">
        <v>37</v>
      </c>
      <c r="E659" s="3">
        <v>12.6</v>
      </c>
      <c r="F659" s="3">
        <v>23.3</v>
      </c>
      <c r="G659" s="3">
        <v>29.6</v>
      </c>
      <c r="H659" s="3">
        <v>56</v>
      </c>
      <c r="I659" s="3">
        <v>50.8</v>
      </c>
      <c r="J659" s="3">
        <v>39.200000000000003</v>
      </c>
      <c r="K659" s="72"/>
      <c r="L659" s="72"/>
      <c r="M659" s="72"/>
      <c r="N659" s="72"/>
      <c r="O659" s="72"/>
      <c r="P659" s="72"/>
      <c r="Q659" s="3">
        <f t="shared" si="447"/>
        <v>211.5</v>
      </c>
      <c r="R659" s="3">
        <v>102.5</v>
      </c>
      <c r="S659" s="4">
        <f t="shared" si="441"/>
        <v>206.34146341463415</v>
      </c>
    </row>
    <row r="660" spans="1:19" thickBot="1" x14ac:dyDescent="0.25">
      <c r="A660" s="70"/>
      <c r="B660" s="49"/>
      <c r="C660" s="214"/>
      <c r="D660" s="64" t="s">
        <v>38</v>
      </c>
      <c r="E660" s="6">
        <v>17</v>
      </c>
      <c r="F660" s="6">
        <v>28.4</v>
      </c>
      <c r="G660" s="6">
        <v>36.9</v>
      </c>
      <c r="H660" s="6">
        <v>69.5</v>
      </c>
      <c r="I660" s="6">
        <v>63.2</v>
      </c>
      <c r="J660" s="6">
        <v>47.1</v>
      </c>
      <c r="K660" s="73"/>
      <c r="L660" s="73"/>
      <c r="M660" s="73"/>
      <c r="N660" s="73"/>
      <c r="O660" s="73"/>
      <c r="P660" s="73"/>
      <c r="Q660" s="6">
        <f t="shared" si="447"/>
        <v>262.10000000000002</v>
      </c>
      <c r="R660" s="6">
        <v>133.9</v>
      </c>
      <c r="S660" s="7">
        <f t="shared" si="441"/>
        <v>195.74309185959672</v>
      </c>
    </row>
    <row r="661" spans="1:19" ht="13.5" customHeight="1" x14ac:dyDescent="0.2">
      <c r="A661" s="70"/>
      <c r="B661" s="49"/>
      <c r="C661" s="212" t="s">
        <v>116</v>
      </c>
      <c r="D661" s="56" t="s">
        <v>33</v>
      </c>
      <c r="E661" s="1">
        <v>3.4</v>
      </c>
      <c r="F661" s="1">
        <v>13.4</v>
      </c>
      <c r="G661" s="1">
        <v>14.7</v>
      </c>
      <c r="H661" s="1">
        <v>16.100000000000001</v>
      </c>
      <c r="I661" s="1">
        <v>15.5</v>
      </c>
      <c r="J661" s="1">
        <v>15.8</v>
      </c>
      <c r="K661" s="71"/>
      <c r="L661" s="71"/>
      <c r="M661" s="71"/>
      <c r="N661" s="71"/>
      <c r="O661" s="71"/>
      <c r="P661" s="71"/>
      <c r="Q661" s="1">
        <f t="shared" si="447"/>
        <v>78.900000000000006</v>
      </c>
      <c r="R661" s="1">
        <v>63.6</v>
      </c>
      <c r="S661" s="2">
        <f t="shared" si="441"/>
        <v>124.05660377358491</v>
      </c>
    </row>
    <row r="662" spans="1:19" ht="13" x14ac:dyDescent="0.2">
      <c r="A662" s="70"/>
      <c r="B662" s="49"/>
      <c r="C662" s="213"/>
      <c r="D662" s="61" t="s">
        <v>34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72"/>
      <c r="L662" s="72"/>
      <c r="M662" s="72"/>
      <c r="N662" s="72"/>
      <c r="O662" s="72"/>
      <c r="P662" s="72"/>
      <c r="Q662" s="3">
        <f t="shared" si="447"/>
        <v>0</v>
      </c>
      <c r="R662" s="3">
        <v>0</v>
      </c>
      <c r="S662" s="4" t="str">
        <f t="shared" si="441"/>
        <v>－</v>
      </c>
    </row>
    <row r="663" spans="1:19" ht="13" x14ac:dyDescent="0.2">
      <c r="A663" s="70"/>
      <c r="B663" s="49"/>
      <c r="C663" s="213"/>
      <c r="D663" s="61" t="s">
        <v>35</v>
      </c>
      <c r="E663" s="3">
        <f>+E661-E662</f>
        <v>3.4</v>
      </c>
      <c r="F663" s="3">
        <f t="shared" ref="F663:P663" si="463">+F661-F662</f>
        <v>13.4</v>
      </c>
      <c r="G663" s="3">
        <f t="shared" si="463"/>
        <v>14.7</v>
      </c>
      <c r="H663" s="3">
        <f t="shared" si="463"/>
        <v>16.100000000000001</v>
      </c>
      <c r="I663" s="3">
        <f t="shared" si="463"/>
        <v>15.5</v>
      </c>
      <c r="J663" s="3">
        <f t="shared" si="463"/>
        <v>15.8</v>
      </c>
      <c r="K663" s="72">
        <f t="shared" si="463"/>
        <v>0</v>
      </c>
      <c r="L663" s="72">
        <f t="shared" si="463"/>
        <v>0</v>
      </c>
      <c r="M663" s="72">
        <f t="shared" si="463"/>
        <v>0</v>
      </c>
      <c r="N663" s="72">
        <f t="shared" si="463"/>
        <v>0</v>
      </c>
      <c r="O663" s="72">
        <f t="shared" si="463"/>
        <v>0</v>
      </c>
      <c r="P663" s="72">
        <f t="shared" si="463"/>
        <v>0</v>
      </c>
      <c r="Q663" s="3">
        <f t="shared" ref="Q663" si="464">+Q661-Q662</f>
        <v>78.900000000000006</v>
      </c>
      <c r="R663" s="3">
        <v>63.6</v>
      </c>
      <c r="S663" s="4">
        <f t="shared" si="441"/>
        <v>124.05660377358491</v>
      </c>
    </row>
    <row r="664" spans="1:19" ht="13" x14ac:dyDescent="0.2">
      <c r="A664" s="70"/>
      <c r="B664" s="49"/>
      <c r="C664" s="213"/>
      <c r="D664" s="61" t="s">
        <v>36</v>
      </c>
      <c r="E664" s="3">
        <f>+E661-E665</f>
        <v>3.4</v>
      </c>
      <c r="F664" s="3">
        <f t="shared" ref="F664:P664" si="465">+F661-F665</f>
        <v>13.4</v>
      </c>
      <c r="G664" s="3">
        <f t="shared" si="465"/>
        <v>14.7</v>
      </c>
      <c r="H664" s="3">
        <f t="shared" si="465"/>
        <v>16.100000000000001</v>
      </c>
      <c r="I664" s="3">
        <f t="shared" si="465"/>
        <v>15.5</v>
      </c>
      <c r="J664" s="3">
        <f t="shared" si="465"/>
        <v>15.8</v>
      </c>
      <c r="K664" s="72">
        <f t="shared" si="465"/>
        <v>0</v>
      </c>
      <c r="L664" s="72">
        <f t="shared" si="465"/>
        <v>0</v>
      </c>
      <c r="M664" s="72">
        <f t="shared" si="465"/>
        <v>0</v>
      </c>
      <c r="N664" s="72">
        <f t="shared" si="465"/>
        <v>0</v>
      </c>
      <c r="O664" s="72">
        <f t="shared" si="465"/>
        <v>0</v>
      </c>
      <c r="P664" s="72">
        <f t="shared" si="465"/>
        <v>0</v>
      </c>
      <c r="Q664" s="3">
        <f t="shared" ref="Q664" si="466">+Q661-Q665</f>
        <v>78.900000000000006</v>
      </c>
      <c r="R664" s="3">
        <v>63.6</v>
      </c>
      <c r="S664" s="4">
        <f t="shared" si="441"/>
        <v>124.05660377358491</v>
      </c>
    </row>
    <row r="665" spans="1:19" ht="13" x14ac:dyDescent="0.2">
      <c r="A665" s="70"/>
      <c r="B665" s="49"/>
      <c r="C665" s="213"/>
      <c r="D665" s="61" t="s">
        <v>37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72"/>
      <c r="L665" s="72"/>
      <c r="M665" s="72"/>
      <c r="N665" s="72"/>
      <c r="O665" s="72"/>
      <c r="P665" s="72"/>
      <c r="Q665" s="3">
        <f t="shared" si="447"/>
        <v>0</v>
      </c>
      <c r="R665" s="3">
        <v>0</v>
      </c>
      <c r="S665" s="4" t="str">
        <f>IF(Q665=0,"－",Q665/R665*100)</f>
        <v>－</v>
      </c>
    </row>
    <row r="666" spans="1:19" thickBot="1" x14ac:dyDescent="0.25">
      <c r="A666" s="70"/>
      <c r="B666" s="49"/>
      <c r="C666" s="214"/>
      <c r="D666" s="64" t="s">
        <v>38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73"/>
      <c r="L666" s="73"/>
      <c r="M666" s="73"/>
      <c r="N666" s="73"/>
      <c r="O666" s="73"/>
      <c r="P666" s="73"/>
      <c r="Q666" s="6">
        <f t="shared" si="447"/>
        <v>0</v>
      </c>
      <c r="R666" s="6">
        <v>0</v>
      </c>
      <c r="S666" s="7" t="str">
        <f>IF(Q666=0,"－",Q666/R666*100)</f>
        <v>－</v>
      </c>
    </row>
    <row r="667" spans="1:19" ht="13.5" customHeight="1" x14ac:dyDescent="0.2">
      <c r="A667" s="70"/>
      <c r="B667" s="49"/>
      <c r="C667" s="212" t="s">
        <v>117</v>
      </c>
      <c r="D667" s="56" t="s">
        <v>33</v>
      </c>
      <c r="E667" s="1">
        <v>14.2</v>
      </c>
      <c r="F667" s="1">
        <v>19.399999999999999</v>
      </c>
      <c r="G667" s="1">
        <v>17.2</v>
      </c>
      <c r="H667" s="1">
        <v>23.8</v>
      </c>
      <c r="I667" s="1">
        <v>29.9</v>
      </c>
      <c r="J667" s="1">
        <v>21.3</v>
      </c>
      <c r="K667" s="71"/>
      <c r="L667" s="71"/>
      <c r="M667" s="71"/>
      <c r="N667" s="71"/>
      <c r="O667" s="71"/>
      <c r="P667" s="71"/>
      <c r="Q667" s="1">
        <f t="shared" si="447"/>
        <v>125.8</v>
      </c>
      <c r="R667" s="1">
        <v>109</v>
      </c>
      <c r="S667" s="2">
        <f t="shared" si="441"/>
        <v>115.41284403669725</v>
      </c>
    </row>
    <row r="668" spans="1:19" ht="13" x14ac:dyDescent="0.2">
      <c r="A668" s="70"/>
      <c r="B668" s="49"/>
      <c r="C668" s="213"/>
      <c r="D668" s="61" t="s">
        <v>34</v>
      </c>
      <c r="E668" s="3">
        <v>1.4</v>
      </c>
      <c r="F668" s="3">
        <v>1.8</v>
      </c>
      <c r="G668" s="3">
        <v>1.7</v>
      </c>
      <c r="H668" s="3">
        <v>3.1</v>
      </c>
      <c r="I668" s="3">
        <v>3.1</v>
      </c>
      <c r="J668" s="3">
        <v>2.2999999999999998</v>
      </c>
      <c r="K668" s="72"/>
      <c r="L668" s="72"/>
      <c r="M668" s="72"/>
      <c r="N668" s="72"/>
      <c r="O668" s="72"/>
      <c r="P668" s="72"/>
      <c r="Q668" s="3">
        <f t="shared" si="447"/>
        <v>13.399999999999999</v>
      </c>
      <c r="R668" s="3">
        <v>9</v>
      </c>
      <c r="S668" s="4">
        <f t="shared" si="441"/>
        <v>148.88888888888886</v>
      </c>
    </row>
    <row r="669" spans="1:19" ht="13" x14ac:dyDescent="0.2">
      <c r="A669" s="70"/>
      <c r="B669" s="49"/>
      <c r="C669" s="213"/>
      <c r="D669" s="61" t="s">
        <v>35</v>
      </c>
      <c r="E669" s="3">
        <f>+E667-E668</f>
        <v>12.799999999999999</v>
      </c>
      <c r="F669" s="3">
        <f t="shared" ref="F669:P669" si="467">+F667-F668</f>
        <v>17.599999999999998</v>
      </c>
      <c r="G669" s="3">
        <f t="shared" si="467"/>
        <v>15.5</v>
      </c>
      <c r="H669" s="3">
        <f t="shared" si="467"/>
        <v>20.7</v>
      </c>
      <c r="I669" s="3">
        <f t="shared" si="467"/>
        <v>26.799999999999997</v>
      </c>
      <c r="J669" s="3">
        <f t="shared" si="467"/>
        <v>19</v>
      </c>
      <c r="K669" s="72">
        <f t="shared" si="467"/>
        <v>0</v>
      </c>
      <c r="L669" s="72">
        <f t="shared" si="467"/>
        <v>0</v>
      </c>
      <c r="M669" s="72">
        <f t="shared" si="467"/>
        <v>0</v>
      </c>
      <c r="N669" s="72">
        <f t="shared" si="467"/>
        <v>0</v>
      </c>
      <c r="O669" s="72">
        <f t="shared" si="467"/>
        <v>0</v>
      </c>
      <c r="P669" s="72">
        <f t="shared" si="467"/>
        <v>0</v>
      </c>
      <c r="Q669" s="3">
        <f t="shared" ref="Q669" si="468">+Q667-Q668</f>
        <v>112.4</v>
      </c>
      <c r="R669" s="3">
        <v>100</v>
      </c>
      <c r="S669" s="4">
        <f t="shared" si="441"/>
        <v>112.4</v>
      </c>
    </row>
    <row r="670" spans="1:19" ht="13" x14ac:dyDescent="0.2">
      <c r="A670" s="70"/>
      <c r="B670" s="49"/>
      <c r="C670" s="213"/>
      <c r="D670" s="61" t="s">
        <v>36</v>
      </c>
      <c r="E670" s="3">
        <f>+E667-E671</f>
        <v>13.2</v>
      </c>
      <c r="F670" s="3">
        <f t="shared" ref="F670:P670" si="469">+F667-F671</f>
        <v>16.399999999999999</v>
      </c>
      <c r="G670" s="3">
        <f t="shared" si="469"/>
        <v>14.2</v>
      </c>
      <c r="H670" s="3">
        <f t="shared" si="469"/>
        <v>18.200000000000003</v>
      </c>
      <c r="I670" s="3">
        <f t="shared" si="469"/>
        <v>22.299999999999997</v>
      </c>
      <c r="J670" s="3">
        <f t="shared" si="469"/>
        <v>17</v>
      </c>
      <c r="K670" s="72">
        <f t="shared" si="469"/>
        <v>0</v>
      </c>
      <c r="L670" s="72">
        <f t="shared" si="469"/>
        <v>0</v>
      </c>
      <c r="M670" s="72">
        <f t="shared" si="469"/>
        <v>0</v>
      </c>
      <c r="N670" s="72">
        <f t="shared" si="469"/>
        <v>0</v>
      </c>
      <c r="O670" s="72">
        <f t="shared" si="469"/>
        <v>0</v>
      </c>
      <c r="P670" s="72">
        <f t="shared" si="469"/>
        <v>0</v>
      </c>
      <c r="Q670" s="3">
        <f t="shared" ref="Q670" si="470">+Q667-Q671</f>
        <v>101.3</v>
      </c>
      <c r="R670" s="3">
        <v>88.8</v>
      </c>
      <c r="S670" s="4">
        <f t="shared" si="441"/>
        <v>114.07657657657657</v>
      </c>
    </row>
    <row r="671" spans="1:19" ht="13" x14ac:dyDescent="0.2">
      <c r="A671" s="70"/>
      <c r="B671" s="49"/>
      <c r="C671" s="213"/>
      <c r="D671" s="61" t="s">
        <v>37</v>
      </c>
      <c r="E671" s="3">
        <v>1</v>
      </c>
      <c r="F671" s="3">
        <v>3</v>
      </c>
      <c r="G671" s="3">
        <v>3</v>
      </c>
      <c r="H671" s="3">
        <v>5.6</v>
      </c>
      <c r="I671" s="3">
        <v>7.6</v>
      </c>
      <c r="J671" s="3">
        <v>4.3</v>
      </c>
      <c r="K671" s="72"/>
      <c r="L671" s="72"/>
      <c r="M671" s="72"/>
      <c r="N671" s="72"/>
      <c r="O671" s="72"/>
      <c r="P671" s="72"/>
      <c r="Q671" s="3">
        <f t="shared" si="447"/>
        <v>24.5</v>
      </c>
      <c r="R671" s="3">
        <v>20.200000000000003</v>
      </c>
      <c r="S671" s="4">
        <f t="shared" si="441"/>
        <v>121.28712871287127</v>
      </c>
    </row>
    <row r="672" spans="1:19" thickBot="1" x14ac:dyDescent="0.25">
      <c r="A672" s="70"/>
      <c r="B672" s="49"/>
      <c r="C672" s="214"/>
      <c r="D672" s="64" t="s">
        <v>38</v>
      </c>
      <c r="E672" s="6">
        <v>1.3</v>
      </c>
      <c r="F672" s="6">
        <v>3.4</v>
      </c>
      <c r="G672" s="6">
        <v>3</v>
      </c>
      <c r="H672" s="6">
        <v>6.2</v>
      </c>
      <c r="I672" s="6">
        <v>9.1999999999999993</v>
      </c>
      <c r="J672" s="6">
        <v>4.5999999999999996</v>
      </c>
      <c r="K672" s="73"/>
      <c r="L672" s="73"/>
      <c r="M672" s="73"/>
      <c r="N672" s="73"/>
      <c r="O672" s="73"/>
      <c r="P672" s="73"/>
      <c r="Q672" s="6">
        <f t="shared" si="447"/>
        <v>27.700000000000003</v>
      </c>
      <c r="R672" s="6">
        <v>23.4</v>
      </c>
      <c r="S672" s="7">
        <f t="shared" si="441"/>
        <v>118.3760683760684</v>
      </c>
    </row>
    <row r="673" spans="1:19" ht="13.5" customHeight="1" x14ac:dyDescent="0.2">
      <c r="A673" s="70"/>
      <c r="B673" s="49"/>
      <c r="C673" s="212" t="s">
        <v>118</v>
      </c>
      <c r="D673" s="56" t="s">
        <v>33</v>
      </c>
      <c r="E673" s="1">
        <v>21.9</v>
      </c>
      <c r="F673" s="1">
        <v>44.5</v>
      </c>
      <c r="G673" s="1">
        <v>37.5</v>
      </c>
      <c r="H673" s="1">
        <v>66.900000000000006</v>
      </c>
      <c r="I673" s="1">
        <v>79.099999999999994</v>
      </c>
      <c r="J673" s="1">
        <v>49.2</v>
      </c>
      <c r="K673" s="71"/>
      <c r="L673" s="71"/>
      <c r="M673" s="71"/>
      <c r="N673" s="71"/>
      <c r="O673" s="71"/>
      <c r="P673" s="71"/>
      <c r="Q673" s="1">
        <f t="shared" si="447"/>
        <v>299.10000000000002</v>
      </c>
      <c r="R673" s="1">
        <v>202.70000000000002</v>
      </c>
      <c r="S673" s="2">
        <f t="shared" si="441"/>
        <v>147.55796743956586</v>
      </c>
    </row>
    <row r="674" spans="1:19" ht="13" x14ac:dyDescent="0.2">
      <c r="A674" s="70"/>
      <c r="B674" s="49"/>
      <c r="C674" s="213"/>
      <c r="D674" s="61" t="s">
        <v>34</v>
      </c>
      <c r="E674" s="3">
        <v>1.2</v>
      </c>
      <c r="F674" s="3">
        <v>13.9</v>
      </c>
      <c r="G674" s="3">
        <v>7.5</v>
      </c>
      <c r="H674" s="3">
        <v>13.5</v>
      </c>
      <c r="I674" s="3">
        <v>23.9</v>
      </c>
      <c r="J674" s="3">
        <v>9.6999999999999993</v>
      </c>
      <c r="K674" s="72"/>
      <c r="L674" s="72"/>
      <c r="M674" s="72"/>
      <c r="N674" s="72"/>
      <c r="O674" s="72"/>
      <c r="P674" s="72"/>
      <c r="Q674" s="3">
        <f t="shared" si="447"/>
        <v>69.7</v>
      </c>
      <c r="R674" s="3">
        <v>46.300000000000004</v>
      </c>
      <c r="S674" s="4">
        <f t="shared" si="441"/>
        <v>150.53995680345571</v>
      </c>
    </row>
    <row r="675" spans="1:19" ht="13" x14ac:dyDescent="0.2">
      <c r="A675" s="70"/>
      <c r="B675" s="49"/>
      <c r="C675" s="213"/>
      <c r="D675" s="61" t="s">
        <v>35</v>
      </c>
      <c r="E675" s="3">
        <f>+E673-E674</f>
        <v>20.7</v>
      </c>
      <c r="F675" s="3">
        <f t="shared" ref="F675:P675" si="471">+F673-F674</f>
        <v>30.6</v>
      </c>
      <c r="G675" s="3">
        <f t="shared" si="471"/>
        <v>30</v>
      </c>
      <c r="H675" s="3">
        <f t="shared" si="471"/>
        <v>53.400000000000006</v>
      </c>
      <c r="I675" s="3">
        <f t="shared" si="471"/>
        <v>55.199999999999996</v>
      </c>
      <c r="J675" s="3">
        <f t="shared" si="471"/>
        <v>39.5</v>
      </c>
      <c r="K675" s="72">
        <f t="shared" si="471"/>
        <v>0</v>
      </c>
      <c r="L675" s="72">
        <f t="shared" si="471"/>
        <v>0</v>
      </c>
      <c r="M675" s="72">
        <f t="shared" si="471"/>
        <v>0</v>
      </c>
      <c r="N675" s="72">
        <f t="shared" si="471"/>
        <v>0</v>
      </c>
      <c r="O675" s="72">
        <f t="shared" si="471"/>
        <v>0</v>
      </c>
      <c r="P675" s="72">
        <f t="shared" si="471"/>
        <v>0</v>
      </c>
      <c r="Q675" s="3">
        <f t="shared" ref="Q675" si="472">+Q673-Q674</f>
        <v>229.40000000000003</v>
      </c>
      <c r="R675" s="3">
        <v>156.39999999999998</v>
      </c>
      <c r="S675" s="4">
        <f t="shared" si="441"/>
        <v>146.67519181585681</v>
      </c>
    </row>
    <row r="676" spans="1:19" ht="13" x14ac:dyDescent="0.2">
      <c r="A676" s="70"/>
      <c r="B676" s="49"/>
      <c r="C676" s="213"/>
      <c r="D676" s="61" t="s">
        <v>36</v>
      </c>
      <c r="E676" s="3">
        <f>+E673-E677</f>
        <v>21.9</v>
      </c>
      <c r="F676" s="3">
        <f t="shared" ref="F676:P676" si="473">+F673-F677</f>
        <v>44</v>
      </c>
      <c r="G676" s="3">
        <f t="shared" si="473"/>
        <v>37.200000000000003</v>
      </c>
      <c r="H676" s="3">
        <f t="shared" si="473"/>
        <v>65.400000000000006</v>
      </c>
      <c r="I676" s="3">
        <f t="shared" si="473"/>
        <v>76.399999999999991</v>
      </c>
      <c r="J676" s="3">
        <f t="shared" si="473"/>
        <v>48.1</v>
      </c>
      <c r="K676" s="72">
        <f t="shared" si="473"/>
        <v>0</v>
      </c>
      <c r="L676" s="72">
        <f t="shared" si="473"/>
        <v>0</v>
      </c>
      <c r="M676" s="72">
        <f t="shared" si="473"/>
        <v>0</v>
      </c>
      <c r="N676" s="72">
        <f t="shared" si="473"/>
        <v>0</v>
      </c>
      <c r="O676" s="72">
        <f t="shared" si="473"/>
        <v>0</v>
      </c>
      <c r="P676" s="72">
        <f t="shared" si="473"/>
        <v>0</v>
      </c>
      <c r="Q676" s="3">
        <f t="shared" ref="Q676" si="474">+Q673-Q677</f>
        <v>293</v>
      </c>
      <c r="R676" s="3">
        <v>198.5</v>
      </c>
      <c r="S676" s="4">
        <f t="shared" si="441"/>
        <v>147.60705289672543</v>
      </c>
    </row>
    <row r="677" spans="1:19" ht="13" x14ac:dyDescent="0.2">
      <c r="A677" s="70"/>
      <c r="B677" s="75"/>
      <c r="C677" s="213"/>
      <c r="D677" s="61" t="s">
        <v>37</v>
      </c>
      <c r="E677" s="3">
        <v>0</v>
      </c>
      <c r="F677" s="3">
        <v>0.5</v>
      </c>
      <c r="G677" s="3">
        <v>0.3</v>
      </c>
      <c r="H677" s="3">
        <v>1.5</v>
      </c>
      <c r="I677" s="3">
        <v>2.7</v>
      </c>
      <c r="J677" s="3">
        <v>1.1000000000000001</v>
      </c>
      <c r="K677" s="72"/>
      <c r="L677" s="72"/>
      <c r="M677" s="72"/>
      <c r="N677" s="72"/>
      <c r="O677" s="72"/>
      <c r="P677" s="72"/>
      <c r="Q677" s="3">
        <f t="shared" si="447"/>
        <v>6.1</v>
      </c>
      <c r="R677" s="3">
        <v>4.2</v>
      </c>
      <c r="S677" s="4">
        <f t="shared" si="441"/>
        <v>145.23809523809524</v>
      </c>
    </row>
    <row r="678" spans="1:19" thickBot="1" x14ac:dyDescent="0.25">
      <c r="A678" s="70"/>
      <c r="B678" s="75"/>
      <c r="C678" s="214"/>
      <c r="D678" s="64" t="s">
        <v>38</v>
      </c>
      <c r="E678" s="6">
        <v>0</v>
      </c>
      <c r="F678" s="6">
        <v>0.5</v>
      </c>
      <c r="G678" s="6">
        <v>0.3</v>
      </c>
      <c r="H678" s="6">
        <v>1.5</v>
      </c>
      <c r="I678" s="6">
        <v>2.7</v>
      </c>
      <c r="J678" s="6">
        <v>1.1000000000000001</v>
      </c>
      <c r="K678" s="73"/>
      <c r="L678" s="73"/>
      <c r="M678" s="73"/>
      <c r="N678" s="73"/>
      <c r="O678" s="73"/>
      <c r="P678" s="73"/>
      <c r="Q678" s="6">
        <f t="shared" si="447"/>
        <v>6.1</v>
      </c>
      <c r="R678" s="6">
        <v>4.2</v>
      </c>
      <c r="S678" s="7">
        <f t="shared" si="441"/>
        <v>145.23809523809524</v>
      </c>
    </row>
    <row r="679" spans="1:19" ht="13.5" customHeight="1" x14ac:dyDescent="0.2">
      <c r="A679" s="70"/>
      <c r="B679" s="75"/>
      <c r="C679" s="212" t="s">
        <v>119</v>
      </c>
      <c r="D679" s="56" t="s">
        <v>33</v>
      </c>
      <c r="E679" s="1">
        <v>6.3</v>
      </c>
      <c r="F679" s="1">
        <v>10.6</v>
      </c>
      <c r="G679" s="1">
        <v>18.8</v>
      </c>
      <c r="H679" s="1">
        <v>16.600000000000001</v>
      </c>
      <c r="I679" s="1">
        <v>11.6</v>
      </c>
      <c r="J679" s="1">
        <v>11.3</v>
      </c>
      <c r="K679" s="71"/>
      <c r="L679" s="71"/>
      <c r="M679" s="71"/>
      <c r="N679" s="71"/>
      <c r="O679" s="71"/>
      <c r="P679" s="71"/>
      <c r="Q679" s="1">
        <f t="shared" si="447"/>
        <v>75.2</v>
      </c>
      <c r="R679" s="1">
        <v>48.7</v>
      </c>
      <c r="S679" s="2">
        <f t="shared" si="441"/>
        <v>154.41478439425052</v>
      </c>
    </row>
    <row r="680" spans="1:19" ht="13" x14ac:dyDescent="0.2">
      <c r="A680" s="70"/>
      <c r="B680" s="75"/>
      <c r="C680" s="213"/>
      <c r="D680" s="61" t="s">
        <v>34</v>
      </c>
      <c r="E680" s="3">
        <v>0</v>
      </c>
      <c r="F680" s="3">
        <v>0.1</v>
      </c>
      <c r="G680" s="3">
        <v>0.1</v>
      </c>
      <c r="H680" s="3">
        <v>0.1</v>
      </c>
      <c r="I680" s="3">
        <v>0.2</v>
      </c>
      <c r="J680" s="3">
        <v>0.1</v>
      </c>
      <c r="K680" s="72"/>
      <c r="L680" s="72"/>
      <c r="M680" s="72"/>
      <c r="N680" s="72"/>
      <c r="O680" s="72"/>
      <c r="P680" s="72"/>
      <c r="Q680" s="3">
        <f t="shared" si="447"/>
        <v>0.6</v>
      </c>
      <c r="R680" s="3">
        <v>0.1</v>
      </c>
      <c r="S680" s="4">
        <f t="shared" si="441"/>
        <v>599.99999999999989</v>
      </c>
    </row>
    <row r="681" spans="1:19" ht="13" x14ac:dyDescent="0.2">
      <c r="A681" s="70"/>
      <c r="B681" s="75"/>
      <c r="C681" s="213"/>
      <c r="D681" s="61" t="s">
        <v>35</v>
      </c>
      <c r="E681" s="3">
        <f>+E679-E680</f>
        <v>6.3</v>
      </c>
      <c r="F681" s="3">
        <f t="shared" ref="F681:P681" si="475">+F679-F680</f>
        <v>10.5</v>
      </c>
      <c r="G681" s="3">
        <f t="shared" si="475"/>
        <v>18.7</v>
      </c>
      <c r="H681" s="3">
        <f t="shared" si="475"/>
        <v>16.5</v>
      </c>
      <c r="I681" s="3">
        <f t="shared" si="475"/>
        <v>11.4</v>
      </c>
      <c r="J681" s="3">
        <f t="shared" si="475"/>
        <v>11.200000000000001</v>
      </c>
      <c r="K681" s="72">
        <f t="shared" si="475"/>
        <v>0</v>
      </c>
      <c r="L681" s="72">
        <f t="shared" si="475"/>
        <v>0</v>
      </c>
      <c r="M681" s="72">
        <f t="shared" si="475"/>
        <v>0</v>
      </c>
      <c r="N681" s="72">
        <f t="shared" si="475"/>
        <v>0</v>
      </c>
      <c r="O681" s="72">
        <f t="shared" si="475"/>
        <v>0</v>
      </c>
      <c r="P681" s="72">
        <f t="shared" si="475"/>
        <v>0</v>
      </c>
      <c r="Q681" s="3">
        <f t="shared" ref="Q681" si="476">+Q679-Q680</f>
        <v>74.600000000000009</v>
      </c>
      <c r="R681" s="3">
        <v>48.599999999999994</v>
      </c>
      <c r="S681" s="4">
        <f t="shared" si="441"/>
        <v>153.49794238683131</v>
      </c>
    </row>
    <row r="682" spans="1:19" ht="13" x14ac:dyDescent="0.2">
      <c r="A682" s="70"/>
      <c r="B682" s="75"/>
      <c r="C682" s="213"/>
      <c r="D682" s="61" t="s">
        <v>36</v>
      </c>
      <c r="E682" s="3">
        <f>+E679-E683</f>
        <v>5.8999999999999995</v>
      </c>
      <c r="F682" s="3">
        <f t="shared" ref="F682:P682" si="477">+F679-F683</f>
        <v>9.9</v>
      </c>
      <c r="G682" s="3">
        <f t="shared" si="477"/>
        <v>17.900000000000002</v>
      </c>
      <c r="H682" s="3">
        <f t="shared" si="477"/>
        <v>14.8</v>
      </c>
      <c r="I682" s="3">
        <f t="shared" si="477"/>
        <v>9.6</v>
      </c>
      <c r="J682" s="3">
        <f t="shared" si="477"/>
        <v>9.7000000000000011</v>
      </c>
      <c r="K682" s="72">
        <f t="shared" si="477"/>
        <v>0</v>
      </c>
      <c r="L682" s="72">
        <f t="shared" si="477"/>
        <v>0</v>
      </c>
      <c r="M682" s="72">
        <f t="shared" si="477"/>
        <v>0</v>
      </c>
      <c r="N682" s="72">
        <f t="shared" si="477"/>
        <v>0</v>
      </c>
      <c r="O682" s="72">
        <f t="shared" si="477"/>
        <v>0</v>
      </c>
      <c r="P682" s="72">
        <f t="shared" si="477"/>
        <v>0</v>
      </c>
      <c r="Q682" s="3">
        <f t="shared" ref="Q682" si="478">+Q679-Q683</f>
        <v>67.8</v>
      </c>
      <c r="R682" s="3">
        <v>44</v>
      </c>
      <c r="S682" s="4">
        <f t="shared" si="441"/>
        <v>154.09090909090907</v>
      </c>
    </row>
    <row r="683" spans="1:19" ht="13" x14ac:dyDescent="0.2">
      <c r="A683" s="70"/>
      <c r="B683" s="75"/>
      <c r="C683" s="213"/>
      <c r="D683" s="61" t="s">
        <v>37</v>
      </c>
      <c r="E683" s="3">
        <v>0.4</v>
      </c>
      <c r="F683" s="3">
        <v>0.7</v>
      </c>
      <c r="G683" s="3">
        <v>0.9</v>
      </c>
      <c r="H683" s="3">
        <v>1.8</v>
      </c>
      <c r="I683" s="3">
        <v>2</v>
      </c>
      <c r="J683" s="3">
        <v>1.6</v>
      </c>
      <c r="K683" s="72"/>
      <c r="L683" s="72"/>
      <c r="M683" s="72"/>
      <c r="N683" s="72"/>
      <c r="O683" s="72"/>
      <c r="P683" s="72"/>
      <c r="Q683" s="3">
        <f t="shared" si="447"/>
        <v>7.4</v>
      </c>
      <c r="R683" s="3">
        <v>4.6999999999999993</v>
      </c>
      <c r="S683" s="4">
        <f t="shared" si="441"/>
        <v>157.44680851063833</v>
      </c>
    </row>
    <row r="684" spans="1:19" thickBot="1" x14ac:dyDescent="0.25">
      <c r="A684" s="70"/>
      <c r="B684" s="49"/>
      <c r="C684" s="214"/>
      <c r="D684" s="64" t="s">
        <v>38</v>
      </c>
      <c r="E684" s="6">
        <v>0.5</v>
      </c>
      <c r="F684" s="6">
        <v>1.1000000000000001</v>
      </c>
      <c r="G684" s="6">
        <v>1.2</v>
      </c>
      <c r="H684" s="6">
        <v>2</v>
      </c>
      <c r="I684" s="6">
        <v>2.2000000000000002</v>
      </c>
      <c r="J684" s="6">
        <v>2</v>
      </c>
      <c r="K684" s="73"/>
      <c r="L684" s="73"/>
      <c r="M684" s="73"/>
      <c r="N684" s="73"/>
      <c r="O684" s="73"/>
      <c r="P684" s="73"/>
      <c r="Q684" s="6">
        <f t="shared" si="447"/>
        <v>9</v>
      </c>
      <c r="R684" s="6">
        <v>5.2</v>
      </c>
      <c r="S684" s="7">
        <f t="shared" si="441"/>
        <v>173.07692307692307</v>
      </c>
    </row>
    <row r="685" spans="1:19" ht="18.75" customHeight="1" x14ac:dyDescent="0.3">
      <c r="A685" s="45" t="str">
        <f>A1</f>
        <v>１　令和４年度（２０２２年度）上期　市町村別・月別観光入込客数</v>
      </c>
      <c r="K685" s="76"/>
      <c r="L685" s="76"/>
      <c r="M685" s="76"/>
      <c r="N685" s="76"/>
      <c r="O685" s="76"/>
      <c r="P685" s="76"/>
      <c r="Q685" s="178"/>
    </row>
    <row r="686" spans="1:19" ht="13.5" customHeight="1" thickBot="1" x14ac:dyDescent="0.25">
      <c r="K686" s="76"/>
      <c r="L686" s="76"/>
      <c r="M686" s="76"/>
      <c r="N686" s="76"/>
      <c r="O686" s="76"/>
      <c r="P686" s="76"/>
      <c r="Q686" s="178"/>
      <c r="S686" s="50" t="s">
        <v>232</v>
      </c>
    </row>
    <row r="687" spans="1:19" ht="13.5" customHeight="1" thickBot="1" x14ac:dyDescent="0.25">
      <c r="A687" s="51" t="s">
        <v>20</v>
      </c>
      <c r="B687" s="51" t="s">
        <v>266</v>
      </c>
      <c r="C687" s="51" t="s">
        <v>21</v>
      </c>
      <c r="D687" s="52" t="s">
        <v>22</v>
      </c>
      <c r="E687" s="53" t="s">
        <v>23</v>
      </c>
      <c r="F687" s="53" t="s">
        <v>24</v>
      </c>
      <c r="G687" s="53" t="s">
        <v>25</v>
      </c>
      <c r="H687" s="53" t="s">
        <v>26</v>
      </c>
      <c r="I687" s="53" t="s">
        <v>27</v>
      </c>
      <c r="J687" s="53" t="s">
        <v>28</v>
      </c>
      <c r="K687" s="74" t="s">
        <v>29</v>
      </c>
      <c r="L687" s="74" t="s">
        <v>30</v>
      </c>
      <c r="M687" s="74" t="s">
        <v>31</v>
      </c>
      <c r="N687" s="74" t="s">
        <v>11</v>
      </c>
      <c r="O687" s="74" t="s">
        <v>12</v>
      </c>
      <c r="P687" s="74" t="s">
        <v>13</v>
      </c>
      <c r="Q687" s="179" t="s">
        <v>301</v>
      </c>
      <c r="R687" s="54" t="str">
        <f>$R$3</f>
        <v>R3年度上期</v>
      </c>
      <c r="S687" s="55" t="s">
        <v>32</v>
      </c>
    </row>
    <row r="688" spans="1:19" ht="13.5" customHeight="1" x14ac:dyDescent="0.2">
      <c r="A688" s="70"/>
      <c r="B688" s="49"/>
      <c r="C688" s="212" t="s">
        <v>120</v>
      </c>
      <c r="D688" s="56" t="s">
        <v>33</v>
      </c>
      <c r="E688" s="1">
        <v>1.4</v>
      </c>
      <c r="F688" s="1">
        <v>5.2</v>
      </c>
      <c r="G688" s="1">
        <v>5.4</v>
      </c>
      <c r="H688" s="1">
        <v>6.3</v>
      </c>
      <c r="I688" s="1">
        <v>7.2</v>
      </c>
      <c r="J688" s="1">
        <v>7.8</v>
      </c>
      <c r="K688" s="71"/>
      <c r="L688" s="71"/>
      <c r="M688" s="71"/>
      <c r="N688" s="71"/>
      <c r="O688" s="71"/>
      <c r="P688" s="71"/>
      <c r="Q688" s="1">
        <f t="shared" ref="Q688:Q741" si="479">SUM(E688:P688)</f>
        <v>33.299999999999997</v>
      </c>
      <c r="R688" s="1">
        <v>26.2</v>
      </c>
      <c r="S688" s="2">
        <f t="shared" ref="S688:S741" si="480">IF(Q688=0,"－",Q688/R688*100)</f>
        <v>127.09923664122135</v>
      </c>
    </row>
    <row r="689" spans="1:19" ht="13" x14ac:dyDescent="0.2">
      <c r="A689" s="70"/>
      <c r="B689" s="49"/>
      <c r="C689" s="213"/>
      <c r="D689" s="61" t="s">
        <v>34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72"/>
      <c r="L689" s="72"/>
      <c r="M689" s="72"/>
      <c r="N689" s="72"/>
      <c r="O689" s="72"/>
      <c r="P689" s="72"/>
      <c r="Q689" s="3">
        <f t="shared" si="479"/>
        <v>0</v>
      </c>
      <c r="R689" s="3">
        <v>0.6</v>
      </c>
      <c r="S689" s="4" t="str">
        <f t="shared" si="480"/>
        <v>－</v>
      </c>
    </row>
    <row r="690" spans="1:19" ht="13" x14ac:dyDescent="0.2">
      <c r="A690" s="70" t="s">
        <v>274</v>
      </c>
      <c r="B690" s="49" t="s">
        <v>275</v>
      </c>
      <c r="C690" s="213"/>
      <c r="D690" s="61" t="s">
        <v>35</v>
      </c>
      <c r="E690" s="3">
        <f>+E688-E689</f>
        <v>1.4</v>
      </c>
      <c r="F690" s="3">
        <f t="shared" ref="F690:P690" si="481">+F688-F689</f>
        <v>5.2</v>
      </c>
      <c r="G690" s="3">
        <f t="shared" si="481"/>
        <v>5.4</v>
      </c>
      <c r="H690" s="3">
        <f t="shared" si="481"/>
        <v>6.3</v>
      </c>
      <c r="I690" s="3">
        <f t="shared" si="481"/>
        <v>7.2</v>
      </c>
      <c r="J690" s="3">
        <f t="shared" si="481"/>
        <v>7.8</v>
      </c>
      <c r="K690" s="72">
        <f t="shared" si="481"/>
        <v>0</v>
      </c>
      <c r="L690" s="72">
        <f t="shared" si="481"/>
        <v>0</v>
      </c>
      <c r="M690" s="72">
        <f t="shared" si="481"/>
        <v>0</v>
      </c>
      <c r="N690" s="72">
        <f t="shared" si="481"/>
        <v>0</v>
      </c>
      <c r="O690" s="72">
        <f t="shared" si="481"/>
        <v>0</v>
      </c>
      <c r="P690" s="72">
        <f t="shared" si="481"/>
        <v>0</v>
      </c>
      <c r="Q690" s="3">
        <f t="shared" ref="Q690" si="482">+Q688-Q689</f>
        <v>33.299999999999997</v>
      </c>
      <c r="R690" s="3">
        <v>25.599999999999998</v>
      </c>
      <c r="S690" s="4">
        <f t="shared" si="480"/>
        <v>130.078125</v>
      </c>
    </row>
    <row r="691" spans="1:19" ht="13" x14ac:dyDescent="0.2">
      <c r="A691" s="70"/>
      <c r="B691" s="49"/>
      <c r="C691" s="213"/>
      <c r="D691" s="61" t="s">
        <v>36</v>
      </c>
      <c r="E691" s="3">
        <f>+E688-E692</f>
        <v>1.2999999999999998</v>
      </c>
      <c r="F691" s="3">
        <f t="shared" ref="F691:P691" si="483">+F688-F692</f>
        <v>5.1000000000000005</v>
      </c>
      <c r="G691" s="3">
        <f t="shared" si="483"/>
        <v>5.2</v>
      </c>
      <c r="H691" s="3">
        <f t="shared" si="483"/>
        <v>5.3</v>
      </c>
      <c r="I691" s="3">
        <f t="shared" si="483"/>
        <v>5.7</v>
      </c>
      <c r="J691" s="3">
        <f t="shared" si="483"/>
        <v>7</v>
      </c>
      <c r="K691" s="72">
        <f t="shared" si="483"/>
        <v>0</v>
      </c>
      <c r="L691" s="72">
        <f t="shared" si="483"/>
        <v>0</v>
      </c>
      <c r="M691" s="72">
        <f t="shared" si="483"/>
        <v>0</v>
      </c>
      <c r="N691" s="72">
        <f t="shared" si="483"/>
        <v>0</v>
      </c>
      <c r="O691" s="72">
        <f t="shared" si="483"/>
        <v>0</v>
      </c>
      <c r="P691" s="72">
        <f t="shared" si="483"/>
        <v>0</v>
      </c>
      <c r="Q691" s="3">
        <f t="shared" ref="Q691" si="484">+Q688-Q692</f>
        <v>29.599999999999998</v>
      </c>
      <c r="R691" s="3">
        <v>22.8</v>
      </c>
      <c r="S691" s="4">
        <f t="shared" si="480"/>
        <v>129.82456140350877</v>
      </c>
    </row>
    <row r="692" spans="1:19" ht="13" x14ac:dyDescent="0.2">
      <c r="A692" s="70"/>
      <c r="B692" s="49"/>
      <c r="C692" s="213"/>
      <c r="D692" s="61" t="s">
        <v>37</v>
      </c>
      <c r="E692" s="3">
        <v>0.1</v>
      </c>
      <c r="F692" s="3">
        <v>0.1</v>
      </c>
      <c r="G692" s="3">
        <v>0.2</v>
      </c>
      <c r="H692" s="3">
        <v>1</v>
      </c>
      <c r="I692" s="3">
        <v>1.5</v>
      </c>
      <c r="J692" s="3">
        <v>0.8</v>
      </c>
      <c r="K692" s="72"/>
      <c r="L692" s="72"/>
      <c r="M692" s="72"/>
      <c r="N692" s="72"/>
      <c r="O692" s="72"/>
      <c r="P692" s="72"/>
      <c r="Q692" s="3">
        <f t="shared" si="479"/>
        <v>3.7</v>
      </c>
      <c r="R692" s="3">
        <v>3.4</v>
      </c>
      <c r="S692" s="4">
        <f t="shared" si="480"/>
        <v>108.82352941176472</v>
      </c>
    </row>
    <row r="693" spans="1:19" thickBot="1" x14ac:dyDescent="0.25">
      <c r="A693" s="70"/>
      <c r="B693" s="49"/>
      <c r="C693" s="214"/>
      <c r="D693" s="64" t="s">
        <v>38</v>
      </c>
      <c r="E693" s="6">
        <v>0.1</v>
      </c>
      <c r="F693" s="6">
        <v>0.1</v>
      </c>
      <c r="G693" s="6">
        <v>0.5</v>
      </c>
      <c r="H693" s="6">
        <v>1.6</v>
      </c>
      <c r="I693" s="6">
        <v>2.4</v>
      </c>
      <c r="J693" s="6">
        <v>1.2</v>
      </c>
      <c r="K693" s="73"/>
      <c r="L693" s="73"/>
      <c r="M693" s="73"/>
      <c r="N693" s="73"/>
      <c r="O693" s="73"/>
      <c r="P693" s="73"/>
      <c r="Q693" s="6">
        <f t="shared" si="479"/>
        <v>5.8999999999999995</v>
      </c>
      <c r="R693" s="6">
        <v>4.9000000000000004</v>
      </c>
      <c r="S693" s="7">
        <f t="shared" si="480"/>
        <v>120.4081632653061</v>
      </c>
    </row>
    <row r="694" spans="1:19" ht="13.5" customHeight="1" x14ac:dyDescent="0.2">
      <c r="A694" s="70"/>
      <c r="B694" s="49"/>
      <c r="C694" s="212" t="s">
        <v>121</v>
      </c>
      <c r="D694" s="56" t="s">
        <v>33</v>
      </c>
      <c r="E694" s="1">
        <v>22.1</v>
      </c>
      <c r="F694" s="1">
        <v>36.6</v>
      </c>
      <c r="G694" s="1">
        <v>53.5</v>
      </c>
      <c r="H694" s="1">
        <v>139.80000000000001</v>
      </c>
      <c r="I694" s="1">
        <v>114.4</v>
      </c>
      <c r="J694" s="1">
        <v>142.1</v>
      </c>
      <c r="K694" s="71"/>
      <c r="L694" s="71"/>
      <c r="M694" s="71"/>
      <c r="N694" s="71"/>
      <c r="O694" s="71"/>
      <c r="P694" s="71"/>
      <c r="Q694" s="1">
        <f t="shared" si="479"/>
        <v>508.5</v>
      </c>
      <c r="R694" s="1">
        <v>172.20000000000002</v>
      </c>
      <c r="S694" s="2">
        <f t="shared" si="480"/>
        <v>295.29616724738673</v>
      </c>
    </row>
    <row r="695" spans="1:19" ht="13" x14ac:dyDescent="0.2">
      <c r="A695" s="70"/>
      <c r="B695" s="49"/>
      <c r="C695" s="213"/>
      <c r="D695" s="61" t="s">
        <v>34</v>
      </c>
      <c r="E695" s="3">
        <v>3.1</v>
      </c>
      <c r="F695" s="3">
        <v>13.2</v>
      </c>
      <c r="G695" s="3">
        <v>21.3</v>
      </c>
      <c r="H695" s="3">
        <v>83.7</v>
      </c>
      <c r="I695" s="3">
        <v>55.7</v>
      </c>
      <c r="J695" s="3">
        <v>67.900000000000006</v>
      </c>
      <c r="K695" s="72"/>
      <c r="L695" s="72"/>
      <c r="M695" s="72"/>
      <c r="N695" s="72"/>
      <c r="O695" s="72"/>
      <c r="P695" s="72"/>
      <c r="Q695" s="3">
        <f t="shared" si="479"/>
        <v>244.9</v>
      </c>
      <c r="R695" s="3">
        <v>15.8</v>
      </c>
      <c r="S695" s="4">
        <f t="shared" si="480"/>
        <v>1550</v>
      </c>
    </row>
    <row r="696" spans="1:19" ht="13" x14ac:dyDescent="0.2">
      <c r="A696" s="70"/>
      <c r="B696" s="49"/>
      <c r="C696" s="213"/>
      <c r="D696" s="61" t="s">
        <v>35</v>
      </c>
      <c r="E696" s="3">
        <f>+E694-E695</f>
        <v>19</v>
      </c>
      <c r="F696" s="3">
        <f t="shared" ref="F696:P696" si="485">+F694-F695</f>
        <v>23.400000000000002</v>
      </c>
      <c r="G696" s="3">
        <f t="shared" si="485"/>
        <v>32.200000000000003</v>
      </c>
      <c r="H696" s="3">
        <f t="shared" si="485"/>
        <v>56.100000000000009</v>
      </c>
      <c r="I696" s="3">
        <f t="shared" si="485"/>
        <v>58.7</v>
      </c>
      <c r="J696" s="3">
        <f t="shared" si="485"/>
        <v>74.199999999999989</v>
      </c>
      <c r="K696" s="72">
        <f t="shared" si="485"/>
        <v>0</v>
      </c>
      <c r="L696" s="72">
        <f t="shared" si="485"/>
        <v>0</v>
      </c>
      <c r="M696" s="72">
        <f t="shared" si="485"/>
        <v>0</v>
      </c>
      <c r="N696" s="72">
        <f t="shared" si="485"/>
        <v>0</v>
      </c>
      <c r="O696" s="72">
        <f t="shared" si="485"/>
        <v>0</v>
      </c>
      <c r="P696" s="72">
        <f t="shared" si="485"/>
        <v>0</v>
      </c>
      <c r="Q696" s="3">
        <f t="shared" ref="Q696" si="486">+Q694-Q695</f>
        <v>263.60000000000002</v>
      </c>
      <c r="R696" s="3">
        <v>156.4</v>
      </c>
      <c r="S696" s="4">
        <f t="shared" si="480"/>
        <v>168.54219948849106</v>
      </c>
    </row>
    <row r="697" spans="1:19" ht="13" x14ac:dyDescent="0.2">
      <c r="A697" s="70"/>
      <c r="B697" s="49"/>
      <c r="C697" s="213"/>
      <c r="D697" s="61" t="s">
        <v>36</v>
      </c>
      <c r="E697" s="3">
        <f>+E694-E698</f>
        <v>10.200000000000001</v>
      </c>
      <c r="F697" s="3">
        <f t="shared" ref="F697:P697" si="487">+F694-F698</f>
        <v>15.700000000000003</v>
      </c>
      <c r="G697" s="3">
        <f t="shared" si="487"/>
        <v>33.4</v>
      </c>
      <c r="H697" s="3">
        <f t="shared" si="487"/>
        <v>111.30000000000001</v>
      </c>
      <c r="I697" s="3">
        <f t="shared" si="487"/>
        <v>84.800000000000011</v>
      </c>
      <c r="J697" s="3">
        <f t="shared" si="487"/>
        <v>112.5</v>
      </c>
      <c r="K697" s="72">
        <f t="shared" si="487"/>
        <v>0</v>
      </c>
      <c r="L697" s="72">
        <f t="shared" si="487"/>
        <v>0</v>
      </c>
      <c r="M697" s="72">
        <f t="shared" si="487"/>
        <v>0</v>
      </c>
      <c r="N697" s="72">
        <f t="shared" si="487"/>
        <v>0</v>
      </c>
      <c r="O697" s="72">
        <f t="shared" si="487"/>
        <v>0</v>
      </c>
      <c r="P697" s="72">
        <f t="shared" si="487"/>
        <v>0</v>
      </c>
      <c r="Q697" s="3">
        <f t="shared" ref="Q697" si="488">+Q694-Q698</f>
        <v>367.9</v>
      </c>
      <c r="R697" s="3">
        <v>107.9</v>
      </c>
      <c r="S697" s="4">
        <f t="shared" si="480"/>
        <v>340.96385542168673</v>
      </c>
    </row>
    <row r="698" spans="1:19" ht="13" x14ac:dyDescent="0.2">
      <c r="A698" s="70"/>
      <c r="B698" s="49"/>
      <c r="C698" s="213"/>
      <c r="D698" s="61" t="s">
        <v>37</v>
      </c>
      <c r="E698" s="3">
        <v>11.9</v>
      </c>
      <c r="F698" s="3">
        <v>20.9</v>
      </c>
      <c r="G698" s="3">
        <v>20.100000000000001</v>
      </c>
      <c r="H698" s="3">
        <v>28.5</v>
      </c>
      <c r="I698" s="3">
        <v>29.6</v>
      </c>
      <c r="J698" s="3">
        <v>29.6</v>
      </c>
      <c r="K698" s="72"/>
      <c r="L698" s="72"/>
      <c r="M698" s="72"/>
      <c r="N698" s="72"/>
      <c r="O698" s="72"/>
      <c r="P698" s="72"/>
      <c r="Q698" s="3">
        <f t="shared" si="479"/>
        <v>140.6</v>
      </c>
      <c r="R698" s="3">
        <v>64.3</v>
      </c>
      <c r="S698" s="4">
        <f t="shared" si="480"/>
        <v>218.66251944012441</v>
      </c>
    </row>
    <row r="699" spans="1:19" thickBot="1" x14ac:dyDescent="0.25">
      <c r="A699" s="70"/>
      <c r="B699" s="49"/>
      <c r="C699" s="214"/>
      <c r="D699" s="64" t="s">
        <v>38</v>
      </c>
      <c r="E699" s="6">
        <v>12.5</v>
      </c>
      <c r="F699" s="6">
        <v>21.9</v>
      </c>
      <c r="G699" s="6">
        <v>21</v>
      </c>
      <c r="H699" s="6">
        <v>29.8</v>
      </c>
      <c r="I699" s="6">
        <v>30.9</v>
      </c>
      <c r="J699" s="6">
        <v>47.3</v>
      </c>
      <c r="K699" s="73"/>
      <c r="L699" s="73"/>
      <c r="M699" s="73"/>
      <c r="N699" s="73"/>
      <c r="O699" s="73"/>
      <c r="P699" s="73"/>
      <c r="Q699" s="6">
        <f t="shared" si="479"/>
        <v>163.39999999999998</v>
      </c>
      <c r="R699" s="6">
        <v>67.5</v>
      </c>
      <c r="S699" s="7">
        <f t="shared" si="480"/>
        <v>242.07407407407402</v>
      </c>
    </row>
    <row r="700" spans="1:19" ht="13.5" customHeight="1" x14ac:dyDescent="0.2">
      <c r="A700" s="70"/>
      <c r="B700" s="49"/>
      <c r="C700" s="212" t="s">
        <v>122</v>
      </c>
      <c r="D700" s="56" t="s">
        <v>33</v>
      </c>
      <c r="E700" s="1">
        <v>46.9</v>
      </c>
      <c r="F700" s="1">
        <v>68.2</v>
      </c>
      <c r="G700" s="1">
        <v>60.9</v>
      </c>
      <c r="H700" s="1">
        <v>135.9</v>
      </c>
      <c r="I700" s="1">
        <v>96.8</v>
      </c>
      <c r="J700" s="1">
        <v>127.8</v>
      </c>
      <c r="K700" s="71"/>
      <c r="L700" s="71"/>
      <c r="M700" s="71"/>
      <c r="N700" s="71"/>
      <c r="O700" s="71"/>
      <c r="P700" s="71"/>
      <c r="Q700" s="1">
        <f t="shared" si="479"/>
        <v>536.5</v>
      </c>
      <c r="R700" s="1">
        <v>429.9</v>
      </c>
      <c r="S700" s="2">
        <f t="shared" si="480"/>
        <v>124.79646429402187</v>
      </c>
    </row>
    <row r="701" spans="1:19" ht="13" x14ac:dyDescent="0.2">
      <c r="A701" s="70"/>
      <c r="B701" s="49"/>
      <c r="C701" s="213"/>
      <c r="D701" s="61" t="s">
        <v>34</v>
      </c>
      <c r="E701" s="3">
        <v>6</v>
      </c>
      <c r="F701" s="3">
        <v>7.2</v>
      </c>
      <c r="G701" s="3">
        <v>11.1</v>
      </c>
      <c r="H701" s="3">
        <v>25.8</v>
      </c>
      <c r="I701" s="3">
        <v>22.6</v>
      </c>
      <c r="J701" s="3">
        <v>32</v>
      </c>
      <c r="K701" s="72"/>
      <c r="L701" s="72"/>
      <c r="M701" s="72"/>
      <c r="N701" s="72"/>
      <c r="O701" s="72"/>
      <c r="P701" s="72"/>
      <c r="Q701" s="3">
        <f t="shared" si="479"/>
        <v>104.69999999999999</v>
      </c>
      <c r="R701" s="3">
        <v>73.199999999999989</v>
      </c>
      <c r="S701" s="4">
        <f t="shared" si="480"/>
        <v>143.03278688524591</v>
      </c>
    </row>
    <row r="702" spans="1:19" ht="13" x14ac:dyDescent="0.2">
      <c r="A702" s="70"/>
      <c r="B702" s="49"/>
      <c r="C702" s="213"/>
      <c r="D702" s="61" t="s">
        <v>35</v>
      </c>
      <c r="E702" s="3">
        <f>+E700-E701</f>
        <v>40.9</v>
      </c>
      <c r="F702" s="3">
        <f t="shared" ref="F702:P702" si="489">+F700-F701</f>
        <v>61</v>
      </c>
      <c r="G702" s="3">
        <f t="shared" si="489"/>
        <v>49.8</v>
      </c>
      <c r="H702" s="3">
        <f t="shared" si="489"/>
        <v>110.10000000000001</v>
      </c>
      <c r="I702" s="3">
        <f t="shared" si="489"/>
        <v>74.199999999999989</v>
      </c>
      <c r="J702" s="3">
        <f t="shared" si="489"/>
        <v>95.8</v>
      </c>
      <c r="K702" s="72">
        <f t="shared" si="489"/>
        <v>0</v>
      </c>
      <c r="L702" s="72">
        <f t="shared" si="489"/>
        <v>0</v>
      </c>
      <c r="M702" s="72">
        <f t="shared" si="489"/>
        <v>0</v>
      </c>
      <c r="N702" s="72">
        <f t="shared" si="489"/>
        <v>0</v>
      </c>
      <c r="O702" s="72">
        <f t="shared" si="489"/>
        <v>0</v>
      </c>
      <c r="P702" s="72">
        <f t="shared" si="489"/>
        <v>0</v>
      </c>
      <c r="Q702" s="3">
        <f t="shared" ref="Q702" si="490">+Q700-Q701</f>
        <v>431.8</v>
      </c>
      <c r="R702" s="3">
        <v>356.70000000000005</v>
      </c>
      <c r="S702" s="4">
        <f t="shared" si="480"/>
        <v>121.05410709279505</v>
      </c>
    </row>
    <row r="703" spans="1:19" ht="13" x14ac:dyDescent="0.2">
      <c r="A703" s="70"/>
      <c r="B703" s="49"/>
      <c r="C703" s="213"/>
      <c r="D703" s="61" t="s">
        <v>36</v>
      </c>
      <c r="E703" s="3">
        <f>+E700-E704</f>
        <v>44.4</v>
      </c>
      <c r="F703" s="3">
        <f t="shared" ref="F703:P703" si="491">+F700-F704</f>
        <v>64.400000000000006</v>
      </c>
      <c r="G703" s="3">
        <f t="shared" si="491"/>
        <v>54.699999999999996</v>
      </c>
      <c r="H703" s="3">
        <f t="shared" si="491"/>
        <v>124</v>
      </c>
      <c r="I703" s="3">
        <f t="shared" si="491"/>
        <v>84.7</v>
      </c>
      <c r="J703" s="3">
        <f t="shared" si="491"/>
        <v>117.1</v>
      </c>
      <c r="K703" s="72">
        <f t="shared" si="491"/>
        <v>0</v>
      </c>
      <c r="L703" s="72">
        <f t="shared" si="491"/>
        <v>0</v>
      </c>
      <c r="M703" s="72">
        <f t="shared" si="491"/>
        <v>0</v>
      </c>
      <c r="N703" s="72">
        <f t="shared" si="491"/>
        <v>0</v>
      </c>
      <c r="O703" s="72">
        <f t="shared" si="491"/>
        <v>0</v>
      </c>
      <c r="P703" s="72">
        <f t="shared" si="491"/>
        <v>0</v>
      </c>
      <c r="Q703" s="3">
        <f t="shared" ref="Q703" si="492">+Q700-Q704</f>
        <v>489.3</v>
      </c>
      <c r="R703" s="3">
        <v>397.40000000000003</v>
      </c>
      <c r="S703" s="4">
        <f t="shared" si="480"/>
        <v>123.12531454453949</v>
      </c>
    </row>
    <row r="704" spans="1:19" ht="13" x14ac:dyDescent="0.2">
      <c r="A704" s="70"/>
      <c r="B704" s="49"/>
      <c r="C704" s="213"/>
      <c r="D704" s="61" t="s">
        <v>37</v>
      </c>
      <c r="E704" s="3">
        <v>2.5</v>
      </c>
      <c r="F704" s="3">
        <v>3.8</v>
      </c>
      <c r="G704" s="3">
        <v>6.2</v>
      </c>
      <c r="H704" s="3">
        <v>11.9</v>
      </c>
      <c r="I704" s="3">
        <v>12.1</v>
      </c>
      <c r="J704" s="3">
        <v>10.7</v>
      </c>
      <c r="K704" s="72"/>
      <c r="L704" s="72"/>
      <c r="M704" s="72"/>
      <c r="N704" s="72"/>
      <c r="O704" s="72"/>
      <c r="P704" s="72"/>
      <c r="Q704" s="3">
        <f t="shared" si="479"/>
        <v>47.2</v>
      </c>
      <c r="R704" s="3">
        <v>32.5</v>
      </c>
      <c r="S704" s="4">
        <f t="shared" si="480"/>
        <v>145.23076923076923</v>
      </c>
    </row>
    <row r="705" spans="1:19" thickBot="1" x14ac:dyDescent="0.25">
      <c r="A705" s="70"/>
      <c r="B705" s="49"/>
      <c r="C705" s="214"/>
      <c r="D705" s="64" t="s">
        <v>38</v>
      </c>
      <c r="E705" s="6">
        <v>2.7</v>
      </c>
      <c r="F705" s="6">
        <v>4.2</v>
      </c>
      <c r="G705" s="6">
        <v>6.6</v>
      </c>
      <c r="H705" s="6">
        <v>13.6</v>
      </c>
      <c r="I705" s="6">
        <v>14.1</v>
      </c>
      <c r="J705" s="6">
        <v>12.8</v>
      </c>
      <c r="K705" s="73"/>
      <c r="L705" s="73"/>
      <c r="M705" s="73"/>
      <c r="N705" s="73"/>
      <c r="O705" s="73"/>
      <c r="P705" s="73"/>
      <c r="Q705" s="6">
        <f t="shared" si="479"/>
        <v>54</v>
      </c>
      <c r="R705" s="6">
        <v>39.5</v>
      </c>
      <c r="S705" s="7">
        <f t="shared" si="480"/>
        <v>136.70886075949366</v>
      </c>
    </row>
    <row r="706" spans="1:19" ht="13.5" customHeight="1" x14ac:dyDescent="0.2">
      <c r="A706" s="70"/>
      <c r="B706" s="49"/>
      <c r="C706" s="212" t="s">
        <v>123</v>
      </c>
      <c r="D706" s="56" t="s">
        <v>33</v>
      </c>
      <c r="E706" s="1">
        <v>49.9</v>
      </c>
      <c r="F706" s="1">
        <v>116.7</v>
      </c>
      <c r="G706" s="1">
        <v>157.5</v>
      </c>
      <c r="H706" s="1">
        <v>285.2</v>
      </c>
      <c r="I706" s="1">
        <v>293</v>
      </c>
      <c r="J706" s="1">
        <v>221.5</v>
      </c>
      <c r="K706" s="71"/>
      <c r="L706" s="71"/>
      <c r="M706" s="71"/>
      <c r="N706" s="71"/>
      <c r="O706" s="71"/>
      <c r="P706" s="71"/>
      <c r="Q706" s="1">
        <f t="shared" si="479"/>
        <v>1123.8</v>
      </c>
      <c r="R706" s="1">
        <v>655.29999999999995</v>
      </c>
      <c r="S706" s="2">
        <f t="shared" si="480"/>
        <v>171.49397222646115</v>
      </c>
    </row>
    <row r="707" spans="1:19" ht="13" x14ac:dyDescent="0.2">
      <c r="A707" s="70"/>
      <c r="B707" s="49"/>
      <c r="C707" s="213"/>
      <c r="D707" s="61" t="s">
        <v>34</v>
      </c>
      <c r="E707" s="3">
        <v>5.5</v>
      </c>
      <c r="F707" s="3">
        <v>34.700000000000003</v>
      </c>
      <c r="G707" s="3">
        <v>59.8</v>
      </c>
      <c r="H707" s="3">
        <v>158.30000000000001</v>
      </c>
      <c r="I707" s="3">
        <v>143.9</v>
      </c>
      <c r="J707" s="3">
        <v>103</v>
      </c>
      <c r="K707" s="72"/>
      <c r="L707" s="72"/>
      <c r="M707" s="72"/>
      <c r="N707" s="72"/>
      <c r="O707" s="72"/>
      <c r="P707" s="72"/>
      <c r="Q707" s="3">
        <f t="shared" si="479"/>
        <v>505.20000000000005</v>
      </c>
      <c r="R707" s="3">
        <v>234.3</v>
      </c>
      <c r="S707" s="4">
        <f t="shared" si="480"/>
        <v>215.62099871959029</v>
      </c>
    </row>
    <row r="708" spans="1:19" ht="13" x14ac:dyDescent="0.2">
      <c r="A708" s="70"/>
      <c r="B708" s="49"/>
      <c r="C708" s="213"/>
      <c r="D708" s="61" t="s">
        <v>35</v>
      </c>
      <c r="E708" s="3">
        <f>+E706-E707</f>
        <v>44.4</v>
      </c>
      <c r="F708" s="3">
        <f t="shared" ref="F708:P708" si="493">+F706-F707</f>
        <v>82</v>
      </c>
      <c r="G708" s="3">
        <f t="shared" si="493"/>
        <v>97.7</v>
      </c>
      <c r="H708" s="3">
        <f t="shared" si="493"/>
        <v>126.89999999999998</v>
      </c>
      <c r="I708" s="3">
        <f t="shared" si="493"/>
        <v>149.1</v>
      </c>
      <c r="J708" s="3">
        <f t="shared" si="493"/>
        <v>118.5</v>
      </c>
      <c r="K708" s="72">
        <f t="shared" si="493"/>
        <v>0</v>
      </c>
      <c r="L708" s="72">
        <f t="shared" si="493"/>
        <v>0</v>
      </c>
      <c r="M708" s="72">
        <f t="shared" si="493"/>
        <v>0</v>
      </c>
      <c r="N708" s="72">
        <f t="shared" si="493"/>
        <v>0</v>
      </c>
      <c r="O708" s="72">
        <f t="shared" si="493"/>
        <v>0</v>
      </c>
      <c r="P708" s="72">
        <f t="shared" si="493"/>
        <v>0</v>
      </c>
      <c r="Q708" s="3">
        <f t="shared" ref="Q708" si="494">+Q706-Q707</f>
        <v>618.59999999999991</v>
      </c>
      <c r="R708" s="3">
        <v>420.99999999999994</v>
      </c>
      <c r="S708" s="4">
        <f t="shared" si="480"/>
        <v>146.9358669833729</v>
      </c>
    </row>
    <row r="709" spans="1:19" ht="13" x14ac:dyDescent="0.2">
      <c r="A709" s="70"/>
      <c r="B709" s="49"/>
      <c r="C709" s="213"/>
      <c r="D709" s="61" t="s">
        <v>36</v>
      </c>
      <c r="E709" s="3">
        <f>+E706-E710</f>
        <v>44.8</v>
      </c>
      <c r="F709" s="3">
        <f t="shared" ref="F709:P709" si="495">+F706-F710</f>
        <v>108.9</v>
      </c>
      <c r="G709" s="3">
        <f t="shared" si="495"/>
        <v>145.19999999999999</v>
      </c>
      <c r="H709" s="3">
        <f t="shared" si="495"/>
        <v>263.59999999999997</v>
      </c>
      <c r="I709" s="3">
        <f t="shared" si="495"/>
        <v>275.39999999999998</v>
      </c>
      <c r="J709" s="3">
        <f t="shared" si="495"/>
        <v>207.8</v>
      </c>
      <c r="K709" s="72">
        <f t="shared" si="495"/>
        <v>0</v>
      </c>
      <c r="L709" s="72">
        <f t="shared" si="495"/>
        <v>0</v>
      </c>
      <c r="M709" s="72">
        <f t="shared" si="495"/>
        <v>0</v>
      </c>
      <c r="N709" s="72">
        <f t="shared" si="495"/>
        <v>0</v>
      </c>
      <c r="O709" s="72">
        <f t="shared" si="495"/>
        <v>0</v>
      </c>
      <c r="P709" s="72">
        <f t="shared" si="495"/>
        <v>0</v>
      </c>
      <c r="Q709" s="3">
        <f t="shared" ref="Q709" si="496">+Q706-Q710</f>
        <v>1045.7</v>
      </c>
      <c r="R709" s="3">
        <v>607.4</v>
      </c>
      <c r="S709" s="4">
        <f t="shared" si="480"/>
        <v>172.16002634178466</v>
      </c>
    </row>
    <row r="710" spans="1:19" ht="13" x14ac:dyDescent="0.2">
      <c r="A710" s="70"/>
      <c r="B710" s="49"/>
      <c r="C710" s="213"/>
      <c r="D710" s="61" t="s">
        <v>37</v>
      </c>
      <c r="E710" s="3">
        <v>5.0999999999999996</v>
      </c>
      <c r="F710" s="3">
        <v>7.8</v>
      </c>
      <c r="G710" s="3">
        <v>12.3</v>
      </c>
      <c r="H710" s="3">
        <v>21.6</v>
      </c>
      <c r="I710" s="3">
        <v>17.600000000000001</v>
      </c>
      <c r="J710" s="3">
        <v>13.7</v>
      </c>
      <c r="K710" s="72"/>
      <c r="L710" s="72"/>
      <c r="M710" s="72"/>
      <c r="N710" s="72"/>
      <c r="O710" s="72"/>
      <c r="P710" s="72"/>
      <c r="Q710" s="3">
        <f t="shared" si="479"/>
        <v>78.100000000000009</v>
      </c>
      <c r="R710" s="3">
        <v>47.900000000000006</v>
      </c>
      <c r="S710" s="4">
        <f t="shared" si="480"/>
        <v>163.04801670146139</v>
      </c>
    </row>
    <row r="711" spans="1:19" thickBot="1" x14ac:dyDescent="0.25">
      <c r="A711" s="70"/>
      <c r="B711" s="49"/>
      <c r="C711" s="214"/>
      <c r="D711" s="64" t="s">
        <v>38</v>
      </c>
      <c r="E711" s="6">
        <v>6</v>
      </c>
      <c r="F711" s="6">
        <v>9.1</v>
      </c>
      <c r="G711" s="6">
        <v>14.2</v>
      </c>
      <c r="H711" s="6">
        <v>24.6</v>
      </c>
      <c r="I711" s="6">
        <v>20.9</v>
      </c>
      <c r="J711" s="6">
        <v>16</v>
      </c>
      <c r="K711" s="73"/>
      <c r="L711" s="73"/>
      <c r="M711" s="73"/>
      <c r="N711" s="73"/>
      <c r="O711" s="73"/>
      <c r="P711" s="73"/>
      <c r="Q711" s="6">
        <f t="shared" si="479"/>
        <v>90.8</v>
      </c>
      <c r="R711" s="6">
        <v>56.599999999999994</v>
      </c>
      <c r="S711" s="7">
        <f t="shared" si="480"/>
        <v>160.42402826855124</v>
      </c>
    </row>
    <row r="712" spans="1:19" ht="13.5" customHeight="1" x14ac:dyDescent="0.2">
      <c r="A712" s="70"/>
      <c r="B712" s="49"/>
      <c r="C712" s="212" t="s">
        <v>124</v>
      </c>
      <c r="D712" s="56" t="s">
        <v>33</v>
      </c>
      <c r="E712" s="1">
        <v>10.1</v>
      </c>
      <c r="F712" s="1">
        <v>28.6</v>
      </c>
      <c r="G712" s="1">
        <v>35.9</v>
      </c>
      <c r="H712" s="1">
        <v>120.7</v>
      </c>
      <c r="I712" s="1">
        <v>89.2</v>
      </c>
      <c r="J712" s="1">
        <v>47.9</v>
      </c>
      <c r="K712" s="71"/>
      <c r="L712" s="71"/>
      <c r="M712" s="71"/>
      <c r="N712" s="71"/>
      <c r="O712" s="71"/>
      <c r="P712" s="71"/>
      <c r="Q712" s="1">
        <f t="shared" si="479"/>
        <v>332.4</v>
      </c>
      <c r="R712" s="1">
        <v>218.7</v>
      </c>
      <c r="S712" s="2">
        <f t="shared" si="480"/>
        <v>151.98902606310014</v>
      </c>
    </row>
    <row r="713" spans="1:19" ht="13" x14ac:dyDescent="0.2">
      <c r="A713" s="70"/>
      <c r="B713" s="49"/>
      <c r="C713" s="213"/>
      <c r="D713" s="61" t="s">
        <v>34</v>
      </c>
      <c r="E713" s="3">
        <v>3.5</v>
      </c>
      <c r="F713" s="3">
        <v>10</v>
      </c>
      <c r="G713" s="3">
        <v>13.6</v>
      </c>
      <c r="H713" s="3">
        <v>60.4</v>
      </c>
      <c r="I713" s="3">
        <v>44.6</v>
      </c>
      <c r="J713" s="3">
        <v>17.7</v>
      </c>
      <c r="K713" s="72"/>
      <c r="L713" s="72"/>
      <c r="M713" s="72"/>
      <c r="N713" s="72"/>
      <c r="O713" s="72"/>
      <c r="P713" s="72"/>
      <c r="Q713" s="3">
        <f t="shared" si="479"/>
        <v>149.79999999999998</v>
      </c>
      <c r="R713" s="3">
        <v>21.900000000000002</v>
      </c>
      <c r="S713" s="4">
        <f t="shared" si="480"/>
        <v>684.0182648401825</v>
      </c>
    </row>
    <row r="714" spans="1:19" ht="13" x14ac:dyDescent="0.2">
      <c r="A714" s="70"/>
      <c r="B714" s="49"/>
      <c r="C714" s="213"/>
      <c r="D714" s="61" t="s">
        <v>35</v>
      </c>
      <c r="E714" s="3">
        <f>+E712-E713</f>
        <v>6.6</v>
      </c>
      <c r="F714" s="3">
        <f t="shared" ref="F714:P714" si="497">+F712-F713</f>
        <v>18.600000000000001</v>
      </c>
      <c r="G714" s="3">
        <f t="shared" si="497"/>
        <v>22.299999999999997</v>
      </c>
      <c r="H714" s="3">
        <f t="shared" si="497"/>
        <v>60.300000000000004</v>
      </c>
      <c r="I714" s="3">
        <f t="shared" si="497"/>
        <v>44.6</v>
      </c>
      <c r="J714" s="3">
        <f t="shared" si="497"/>
        <v>30.2</v>
      </c>
      <c r="K714" s="72">
        <f t="shared" si="497"/>
        <v>0</v>
      </c>
      <c r="L714" s="72">
        <f t="shared" si="497"/>
        <v>0</v>
      </c>
      <c r="M714" s="72">
        <f t="shared" si="497"/>
        <v>0</v>
      </c>
      <c r="N714" s="72">
        <f t="shared" si="497"/>
        <v>0</v>
      </c>
      <c r="O714" s="72">
        <f t="shared" si="497"/>
        <v>0</v>
      </c>
      <c r="P714" s="72">
        <f t="shared" si="497"/>
        <v>0</v>
      </c>
      <c r="Q714" s="3">
        <f t="shared" ref="Q714" si="498">+Q712-Q713</f>
        <v>182.6</v>
      </c>
      <c r="R714" s="3">
        <v>196.79999999999998</v>
      </c>
      <c r="S714" s="4">
        <f t="shared" si="480"/>
        <v>92.784552845528452</v>
      </c>
    </row>
    <row r="715" spans="1:19" ht="13" x14ac:dyDescent="0.2">
      <c r="A715" s="70"/>
      <c r="B715" s="49"/>
      <c r="C715" s="213"/>
      <c r="D715" s="61" t="s">
        <v>36</v>
      </c>
      <c r="E715" s="3">
        <f>+E712-E716</f>
        <v>7.1999999999999993</v>
      </c>
      <c r="F715" s="3">
        <f t="shared" ref="F715:P715" si="499">+F712-F716</f>
        <v>24.5</v>
      </c>
      <c r="G715" s="3">
        <f t="shared" si="499"/>
        <v>31</v>
      </c>
      <c r="H715" s="3">
        <f t="shared" si="499"/>
        <v>106.5</v>
      </c>
      <c r="I715" s="3">
        <f t="shared" si="499"/>
        <v>76.2</v>
      </c>
      <c r="J715" s="3">
        <f t="shared" si="499"/>
        <v>39.9</v>
      </c>
      <c r="K715" s="72">
        <f t="shared" si="499"/>
        <v>0</v>
      </c>
      <c r="L715" s="72">
        <f t="shared" si="499"/>
        <v>0</v>
      </c>
      <c r="M715" s="72">
        <f t="shared" si="499"/>
        <v>0</v>
      </c>
      <c r="N715" s="72">
        <f t="shared" si="499"/>
        <v>0</v>
      </c>
      <c r="O715" s="72">
        <f t="shared" si="499"/>
        <v>0</v>
      </c>
      <c r="P715" s="72">
        <f t="shared" si="499"/>
        <v>0</v>
      </c>
      <c r="Q715" s="3">
        <f t="shared" ref="Q715" si="500">+Q712-Q716</f>
        <v>285.29999999999995</v>
      </c>
      <c r="R715" s="3">
        <v>184.5</v>
      </c>
      <c r="S715" s="4">
        <f t="shared" si="480"/>
        <v>154.63414634146341</v>
      </c>
    </row>
    <row r="716" spans="1:19" ht="13" x14ac:dyDescent="0.2">
      <c r="A716" s="70"/>
      <c r="B716" s="49"/>
      <c r="C716" s="213"/>
      <c r="D716" s="61" t="s">
        <v>37</v>
      </c>
      <c r="E716" s="3">
        <v>2.9</v>
      </c>
      <c r="F716" s="3">
        <v>4.0999999999999996</v>
      </c>
      <c r="G716" s="3">
        <v>4.9000000000000004</v>
      </c>
      <c r="H716" s="3">
        <v>14.2</v>
      </c>
      <c r="I716" s="3">
        <v>13</v>
      </c>
      <c r="J716" s="3">
        <v>8</v>
      </c>
      <c r="K716" s="72"/>
      <c r="L716" s="72"/>
      <c r="M716" s="72"/>
      <c r="N716" s="72"/>
      <c r="O716" s="72"/>
      <c r="P716" s="72"/>
      <c r="Q716" s="3">
        <f t="shared" si="479"/>
        <v>47.1</v>
      </c>
      <c r="R716" s="3">
        <v>34.200000000000003</v>
      </c>
      <c r="S716" s="4">
        <f t="shared" si="480"/>
        <v>137.71929824561403</v>
      </c>
    </row>
    <row r="717" spans="1:19" thickBot="1" x14ac:dyDescent="0.25">
      <c r="A717" s="70"/>
      <c r="B717" s="49"/>
      <c r="C717" s="214"/>
      <c r="D717" s="64" t="s">
        <v>38</v>
      </c>
      <c r="E717" s="6">
        <v>4.0999999999999996</v>
      </c>
      <c r="F717" s="6">
        <v>5.7</v>
      </c>
      <c r="G717" s="6">
        <v>6.9</v>
      </c>
      <c r="H717" s="6">
        <v>19.899999999999999</v>
      </c>
      <c r="I717" s="6">
        <v>18.2</v>
      </c>
      <c r="J717" s="6">
        <v>11.2</v>
      </c>
      <c r="K717" s="73"/>
      <c r="L717" s="73"/>
      <c r="M717" s="73"/>
      <c r="N717" s="73"/>
      <c r="O717" s="73"/>
      <c r="P717" s="73"/>
      <c r="Q717" s="6">
        <f t="shared" si="479"/>
        <v>66</v>
      </c>
      <c r="R717" s="6">
        <v>47.900000000000006</v>
      </c>
      <c r="S717" s="7">
        <f t="shared" si="480"/>
        <v>137.78705636743214</v>
      </c>
    </row>
    <row r="718" spans="1:19" ht="13.5" customHeight="1" x14ac:dyDescent="0.2">
      <c r="A718" s="70"/>
      <c r="B718" s="49"/>
      <c r="C718" s="212" t="s">
        <v>125</v>
      </c>
      <c r="D718" s="56" t="s">
        <v>33</v>
      </c>
      <c r="E718" s="1">
        <v>4.2</v>
      </c>
      <c r="F718" s="1">
        <v>23.8</v>
      </c>
      <c r="G718" s="1">
        <v>137.80000000000001</v>
      </c>
      <c r="H718" s="1">
        <v>377.6</v>
      </c>
      <c r="I718" s="1">
        <v>141.9</v>
      </c>
      <c r="J718" s="1">
        <v>44</v>
      </c>
      <c r="K718" s="71"/>
      <c r="L718" s="71"/>
      <c r="M718" s="71"/>
      <c r="N718" s="71"/>
      <c r="O718" s="71"/>
      <c r="P718" s="71"/>
      <c r="Q718" s="1">
        <f t="shared" si="479"/>
        <v>729.30000000000007</v>
      </c>
      <c r="R718" s="1">
        <v>388.59999999999997</v>
      </c>
      <c r="S718" s="2">
        <f t="shared" si="480"/>
        <v>187.67370046320127</v>
      </c>
    </row>
    <row r="719" spans="1:19" ht="13" x14ac:dyDescent="0.2">
      <c r="A719" s="70"/>
      <c r="B719" s="49"/>
      <c r="C719" s="213"/>
      <c r="D719" s="61" t="s">
        <v>34</v>
      </c>
      <c r="E719" s="3">
        <v>1.5</v>
      </c>
      <c r="F719" s="3">
        <v>9.6</v>
      </c>
      <c r="G719" s="3">
        <v>55.7</v>
      </c>
      <c r="H719" s="3">
        <v>153.9</v>
      </c>
      <c r="I719" s="3">
        <v>59.3</v>
      </c>
      <c r="J719" s="3">
        <v>19</v>
      </c>
      <c r="K719" s="72"/>
      <c r="L719" s="72"/>
      <c r="M719" s="72"/>
      <c r="N719" s="72"/>
      <c r="O719" s="72"/>
      <c r="P719" s="72"/>
      <c r="Q719" s="3">
        <f t="shared" si="479"/>
        <v>299</v>
      </c>
      <c r="R719" s="3">
        <v>157.80000000000001</v>
      </c>
      <c r="S719" s="4">
        <f t="shared" si="480"/>
        <v>189.48035487959442</v>
      </c>
    </row>
    <row r="720" spans="1:19" ht="13" x14ac:dyDescent="0.2">
      <c r="A720" s="70"/>
      <c r="B720" s="49"/>
      <c r="C720" s="213"/>
      <c r="D720" s="61" t="s">
        <v>35</v>
      </c>
      <c r="E720" s="3">
        <f>+E718-E719</f>
        <v>2.7</v>
      </c>
      <c r="F720" s="3">
        <f t="shared" ref="F720:P720" si="501">+F718-F719</f>
        <v>14.200000000000001</v>
      </c>
      <c r="G720" s="3">
        <f t="shared" si="501"/>
        <v>82.100000000000009</v>
      </c>
      <c r="H720" s="3">
        <f t="shared" si="501"/>
        <v>223.70000000000002</v>
      </c>
      <c r="I720" s="3">
        <f t="shared" si="501"/>
        <v>82.600000000000009</v>
      </c>
      <c r="J720" s="3">
        <f t="shared" si="501"/>
        <v>25</v>
      </c>
      <c r="K720" s="72">
        <f t="shared" si="501"/>
        <v>0</v>
      </c>
      <c r="L720" s="72">
        <f t="shared" si="501"/>
        <v>0</v>
      </c>
      <c r="M720" s="72">
        <f t="shared" si="501"/>
        <v>0</v>
      </c>
      <c r="N720" s="72">
        <f t="shared" si="501"/>
        <v>0</v>
      </c>
      <c r="O720" s="72">
        <f t="shared" si="501"/>
        <v>0</v>
      </c>
      <c r="P720" s="72">
        <f t="shared" si="501"/>
        <v>0</v>
      </c>
      <c r="Q720" s="3">
        <f t="shared" ref="Q720" si="502">+Q718-Q719</f>
        <v>430.30000000000007</v>
      </c>
      <c r="R720" s="3">
        <v>230.79999999999998</v>
      </c>
      <c r="S720" s="4">
        <f t="shared" si="480"/>
        <v>186.43847487001736</v>
      </c>
    </row>
    <row r="721" spans="1:19" ht="13" x14ac:dyDescent="0.2">
      <c r="A721" s="70"/>
      <c r="B721" s="49"/>
      <c r="C721" s="213"/>
      <c r="D721" s="61" t="s">
        <v>36</v>
      </c>
      <c r="E721" s="3">
        <f>+E718-E722</f>
        <v>3.3000000000000003</v>
      </c>
      <c r="F721" s="3">
        <f t="shared" ref="F721:P721" si="503">+F718-F722</f>
        <v>22</v>
      </c>
      <c r="G721" s="3">
        <f t="shared" si="503"/>
        <v>135</v>
      </c>
      <c r="H721" s="3">
        <f t="shared" si="503"/>
        <v>371</v>
      </c>
      <c r="I721" s="3">
        <f t="shared" si="503"/>
        <v>136</v>
      </c>
      <c r="J721" s="3">
        <f t="shared" si="503"/>
        <v>40</v>
      </c>
      <c r="K721" s="72">
        <f t="shared" si="503"/>
        <v>0</v>
      </c>
      <c r="L721" s="72">
        <f t="shared" si="503"/>
        <v>0</v>
      </c>
      <c r="M721" s="72">
        <f t="shared" si="503"/>
        <v>0</v>
      </c>
      <c r="N721" s="72">
        <f t="shared" si="503"/>
        <v>0</v>
      </c>
      <c r="O721" s="72">
        <f t="shared" si="503"/>
        <v>0</v>
      </c>
      <c r="P721" s="72">
        <f t="shared" si="503"/>
        <v>0</v>
      </c>
      <c r="Q721" s="3">
        <f t="shared" ref="Q721" si="504">+Q718-Q722</f>
        <v>707.30000000000007</v>
      </c>
      <c r="R721" s="3">
        <v>373.89999999999992</v>
      </c>
      <c r="S721" s="4">
        <f t="shared" si="480"/>
        <v>189.16822679860931</v>
      </c>
    </row>
    <row r="722" spans="1:19" ht="13" x14ac:dyDescent="0.2">
      <c r="A722" s="70"/>
      <c r="B722" s="49"/>
      <c r="C722" s="213"/>
      <c r="D722" s="61" t="s">
        <v>37</v>
      </c>
      <c r="E722" s="3">
        <v>0.9</v>
      </c>
      <c r="F722" s="3">
        <v>1.8</v>
      </c>
      <c r="G722" s="3">
        <v>2.8</v>
      </c>
      <c r="H722" s="3">
        <v>6.6</v>
      </c>
      <c r="I722" s="3">
        <v>5.9</v>
      </c>
      <c r="J722" s="3">
        <v>4</v>
      </c>
      <c r="K722" s="72"/>
      <c r="L722" s="72"/>
      <c r="M722" s="72"/>
      <c r="N722" s="72"/>
      <c r="O722" s="72"/>
      <c r="P722" s="72"/>
      <c r="Q722" s="3">
        <f t="shared" si="479"/>
        <v>22</v>
      </c>
      <c r="R722" s="3">
        <v>14.7</v>
      </c>
      <c r="S722" s="4">
        <f t="shared" si="480"/>
        <v>149.65986394557825</v>
      </c>
    </row>
    <row r="723" spans="1:19" thickBot="1" x14ac:dyDescent="0.25">
      <c r="A723" s="70"/>
      <c r="B723" s="49"/>
      <c r="C723" s="214"/>
      <c r="D723" s="64" t="s">
        <v>38</v>
      </c>
      <c r="E723" s="6">
        <v>0.9</v>
      </c>
      <c r="F723" s="6">
        <v>2</v>
      </c>
      <c r="G723" s="6">
        <v>3</v>
      </c>
      <c r="H723" s="6">
        <v>7.3</v>
      </c>
      <c r="I723" s="6">
        <v>6.6</v>
      </c>
      <c r="J723" s="6">
        <v>4.3</v>
      </c>
      <c r="K723" s="73"/>
      <c r="L723" s="73"/>
      <c r="M723" s="73"/>
      <c r="N723" s="73"/>
      <c r="O723" s="73"/>
      <c r="P723" s="73"/>
      <c r="Q723" s="6">
        <f t="shared" si="479"/>
        <v>24.099999999999998</v>
      </c>
      <c r="R723" s="6">
        <v>16.400000000000002</v>
      </c>
      <c r="S723" s="7">
        <f t="shared" si="480"/>
        <v>146.95121951219511</v>
      </c>
    </row>
    <row r="724" spans="1:19" ht="13.5" customHeight="1" x14ac:dyDescent="0.2">
      <c r="A724" s="70"/>
      <c r="B724" s="49"/>
      <c r="C724" s="212" t="s">
        <v>126</v>
      </c>
      <c r="D724" s="56" t="s">
        <v>33</v>
      </c>
      <c r="E724" s="1">
        <v>18.899999999999999</v>
      </c>
      <c r="F724" s="1">
        <v>41.1</v>
      </c>
      <c r="G724" s="1">
        <v>41</v>
      </c>
      <c r="H724" s="1">
        <v>75.900000000000006</v>
      </c>
      <c r="I724" s="1">
        <v>63.2</v>
      </c>
      <c r="J724" s="1">
        <v>38.299999999999997</v>
      </c>
      <c r="K724" s="71"/>
      <c r="L724" s="71"/>
      <c r="M724" s="71"/>
      <c r="N724" s="71"/>
      <c r="O724" s="71"/>
      <c r="P724" s="71"/>
      <c r="Q724" s="1">
        <f t="shared" si="479"/>
        <v>278.40000000000003</v>
      </c>
      <c r="R724" s="1">
        <v>184.00000000000003</v>
      </c>
      <c r="S724" s="2">
        <f t="shared" si="480"/>
        <v>151.30434782608694</v>
      </c>
    </row>
    <row r="725" spans="1:19" ht="13" x14ac:dyDescent="0.2">
      <c r="A725" s="70"/>
      <c r="B725" s="49"/>
      <c r="C725" s="213"/>
      <c r="D725" s="61" t="s">
        <v>34</v>
      </c>
      <c r="E725" s="3">
        <v>1.8</v>
      </c>
      <c r="F725" s="3">
        <v>6.5</v>
      </c>
      <c r="G725" s="3">
        <v>5.7</v>
      </c>
      <c r="H725" s="3">
        <v>12.4</v>
      </c>
      <c r="I725" s="3">
        <v>12.6</v>
      </c>
      <c r="J725" s="3">
        <v>4</v>
      </c>
      <c r="K725" s="72"/>
      <c r="L725" s="72"/>
      <c r="M725" s="72"/>
      <c r="N725" s="72"/>
      <c r="O725" s="72"/>
      <c r="P725" s="72"/>
      <c r="Q725" s="3">
        <f t="shared" si="479"/>
        <v>43</v>
      </c>
      <c r="R725" s="3">
        <v>21</v>
      </c>
      <c r="S725" s="4">
        <f t="shared" si="480"/>
        <v>204.76190476190476</v>
      </c>
    </row>
    <row r="726" spans="1:19" ht="13" x14ac:dyDescent="0.2">
      <c r="A726" s="70"/>
      <c r="B726" s="49"/>
      <c r="C726" s="213"/>
      <c r="D726" s="61" t="s">
        <v>35</v>
      </c>
      <c r="E726" s="3">
        <f>+E724-E725</f>
        <v>17.099999999999998</v>
      </c>
      <c r="F726" s="3">
        <f t="shared" ref="F726:P726" si="505">+F724-F725</f>
        <v>34.6</v>
      </c>
      <c r="G726" s="3">
        <f t="shared" si="505"/>
        <v>35.299999999999997</v>
      </c>
      <c r="H726" s="3">
        <f t="shared" si="505"/>
        <v>63.500000000000007</v>
      </c>
      <c r="I726" s="3">
        <f t="shared" si="505"/>
        <v>50.6</v>
      </c>
      <c r="J726" s="3">
        <f t="shared" si="505"/>
        <v>34.299999999999997</v>
      </c>
      <c r="K726" s="72">
        <f t="shared" si="505"/>
        <v>0</v>
      </c>
      <c r="L726" s="72">
        <f t="shared" si="505"/>
        <v>0</v>
      </c>
      <c r="M726" s="72">
        <f t="shared" si="505"/>
        <v>0</v>
      </c>
      <c r="N726" s="72">
        <f t="shared" si="505"/>
        <v>0</v>
      </c>
      <c r="O726" s="72">
        <f t="shared" si="505"/>
        <v>0</v>
      </c>
      <c r="P726" s="72">
        <f t="shared" si="505"/>
        <v>0</v>
      </c>
      <c r="Q726" s="3">
        <f t="shared" ref="Q726" si="506">+Q724-Q725</f>
        <v>235.40000000000003</v>
      </c>
      <c r="R726" s="3">
        <v>163</v>
      </c>
      <c r="S726" s="4">
        <f t="shared" si="480"/>
        <v>144.41717791411043</v>
      </c>
    </row>
    <row r="727" spans="1:19" ht="13" x14ac:dyDescent="0.2">
      <c r="A727" s="70"/>
      <c r="B727" s="49"/>
      <c r="C727" s="213"/>
      <c r="D727" s="61" t="s">
        <v>36</v>
      </c>
      <c r="E727" s="3">
        <f>+E724-E728</f>
        <v>18.099999999999998</v>
      </c>
      <c r="F727" s="3">
        <f t="shared" ref="F727:P727" si="507">+F724-F728</f>
        <v>39.200000000000003</v>
      </c>
      <c r="G727" s="3">
        <f t="shared" si="507"/>
        <v>38.6</v>
      </c>
      <c r="H727" s="3">
        <f t="shared" si="507"/>
        <v>70</v>
      </c>
      <c r="I727" s="3">
        <f t="shared" si="507"/>
        <v>56.300000000000004</v>
      </c>
      <c r="J727" s="3">
        <f t="shared" si="507"/>
        <v>34.4</v>
      </c>
      <c r="K727" s="72">
        <f t="shared" si="507"/>
        <v>0</v>
      </c>
      <c r="L727" s="72">
        <f t="shared" si="507"/>
        <v>0</v>
      </c>
      <c r="M727" s="72">
        <f t="shared" si="507"/>
        <v>0</v>
      </c>
      <c r="N727" s="72">
        <f t="shared" si="507"/>
        <v>0</v>
      </c>
      <c r="O727" s="72">
        <f t="shared" si="507"/>
        <v>0</v>
      </c>
      <c r="P727" s="72">
        <f t="shared" si="507"/>
        <v>0</v>
      </c>
      <c r="Q727" s="3">
        <f t="shared" ref="Q727" si="508">+Q724-Q728</f>
        <v>256.60000000000002</v>
      </c>
      <c r="R727" s="3">
        <v>161.1</v>
      </c>
      <c r="S727" s="4">
        <f t="shared" si="480"/>
        <v>159.27995034140287</v>
      </c>
    </row>
    <row r="728" spans="1:19" ht="13" x14ac:dyDescent="0.2">
      <c r="A728" s="70"/>
      <c r="B728" s="49"/>
      <c r="C728" s="213"/>
      <c r="D728" s="61" t="s">
        <v>37</v>
      </c>
      <c r="E728" s="3">
        <v>0.8</v>
      </c>
      <c r="F728" s="3">
        <v>1.9</v>
      </c>
      <c r="G728" s="3">
        <v>2.4</v>
      </c>
      <c r="H728" s="3">
        <v>5.9</v>
      </c>
      <c r="I728" s="3">
        <v>6.9</v>
      </c>
      <c r="J728" s="3">
        <v>3.9</v>
      </c>
      <c r="K728" s="72"/>
      <c r="L728" s="72"/>
      <c r="M728" s="72"/>
      <c r="N728" s="72"/>
      <c r="O728" s="72"/>
      <c r="P728" s="72"/>
      <c r="Q728" s="3">
        <f t="shared" si="479"/>
        <v>21.799999999999997</v>
      </c>
      <c r="R728" s="3">
        <v>22.900000000000002</v>
      </c>
      <c r="S728" s="4">
        <f t="shared" si="480"/>
        <v>95.196506550218317</v>
      </c>
    </row>
    <row r="729" spans="1:19" thickBot="1" x14ac:dyDescent="0.25">
      <c r="A729" s="70"/>
      <c r="B729" s="49"/>
      <c r="C729" s="214"/>
      <c r="D729" s="64" t="s">
        <v>38</v>
      </c>
      <c r="E729" s="6">
        <v>1</v>
      </c>
      <c r="F729" s="6">
        <v>2.4</v>
      </c>
      <c r="G729" s="6">
        <v>2.7</v>
      </c>
      <c r="H729" s="6">
        <v>6.8</v>
      </c>
      <c r="I729" s="6">
        <v>8.1</v>
      </c>
      <c r="J729" s="6">
        <v>4.5999999999999996</v>
      </c>
      <c r="K729" s="73"/>
      <c r="L729" s="73"/>
      <c r="M729" s="73"/>
      <c r="N729" s="73"/>
      <c r="O729" s="73"/>
      <c r="P729" s="73"/>
      <c r="Q729" s="6">
        <f t="shared" si="479"/>
        <v>25.6</v>
      </c>
      <c r="R729" s="6">
        <v>27.2</v>
      </c>
      <c r="S729" s="7">
        <f t="shared" si="480"/>
        <v>94.117647058823536</v>
      </c>
    </row>
    <row r="730" spans="1:19" ht="13.5" customHeight="1" x14ac:dyDescent="0.2">
      <c r="A730" s="70"/>
      <c r="B730" s="49"/>
      <c r="C730" s="212" t="s">
        <v>127</v>
      </c>
      <c r="D730" s="56" t="s">
        <v>33</v>
      </c>
      <c r="E730" s="1">
        <v>20.6</v>
      </c>
      <c r="F730" s="1">
        <v>72.900000000000006</v>
      </c>
      <c r="G730" s="1">
        <v>108.4</v>
      </c>
      <c r="H730" s="1">
        <v>153.9</v>
      </c>
      <c r="I730" s="1">
        <v>179</v>
      </c>
      <c r="J730" s="1">
        <v>129.1</v>
      </c>
      <c r="K730" s="71"/>
      <c r="L730" s="71"/>
      <c r="M730" s="71"/>
      <c r="N730" s="71"/>
      <c r="O730" s="71"/>
      <c r="P730" s="71"/>
      <c r="Q730" s="1">
        <f t="shared" si="479"/>
        <v>663.9</v>
      </c>
      <c r="R730" s="1">
        <v>407.8</v>
      </c>
      <c r="S730" s="2">
        <f t="shared" si="480"/>
        <v>162.80039234919076</v>
      </c>
    </row>
    <row r="731" spans="1:19" ht="13" x14ac:dyDescent="0.2">
      <c r="A731" s="70"/>
      <c r="B731" s="49"/>
      <c r="C731" s="213"/>
      <c r="D731" s="61" t="s">
        <v>34</v>
      </c>
      <c r="E731" s="3">
        <v>8.1999999999999993</v>
      </c>
      <c r="F731" s="3">
        <v>29.2</v>
      </c>
      <c r="G731" s="3">
        <v>43.4</v>
      </c>
      <c r="H731" s="3">
        <v>61.6</v>
      </c>
      <c r="I731" s="3">
        <v>71.599999999999994</v>
      </c>
      <c r="J731" s="3">
        <v>51.6</v>
      </c>
      <c r="K731" s="72"/>
      <c r="L731" s="72"/>
      <c r="M731" s="72"/>
      <c r="N731" s="72"/>
      <c r="O731" s="72"/>
      <c r="P731" s="72"/>
      <c r="Q731" s="3">
        <f t="shared" si="479"/>
        <v>265.60000000000002</v>
      </c>
      <c r="R731" s="3">
        <v>163</v>
      </c>
      <c r="S731" s="4">
        <f t="shared" si="480"/>
        <v>162.94478527607365</v>
      </c>
    </row>
    <row r="732" spans="1:19" ht="13" x14ac:dyDescent="0.2">
      <c r="A732" s="70"/>
      <c r="B732" s="49"/>
      <c r="C732" s="213"/>
      <c r="D732" s="61" t="s">
        <v>35</v>
      </c>
      <c r="E732" s="3">
        <f>+E730-E731</f>
        <v>12.400000000000002</v>
      </c>
      <c r="F732" s="3">
        <f t="shared" ref="F732:P732" si="509">+F730-F731</f>
        <v>43.7</v>
      </c>
      <c r="G732" s="3">
        <f t="shared" si="509"/>
        <v>65</v>
      </c>
      <c r="H732" s="3">
        <f t="shared" si="509"/>
        <v>92.300000000000011</v>
      </c>
      <c r="I732" s="3">
        <f t="shared" si="509"/>
        <v>107.4</v>
      </c>
      <c r="J732" s="3">
        <f t="shared" si="509"/>
        <v>77.5</v>
      </c>
      <c r="K732" s="72">
        <f t="shared" si="509"/>
        <v>0</v>
      </c>
      <c r="L732" s="72">
        <f t="shared" si="509"/>
        <v>0</v>
      </c>
      <c r="M732" s="72">
        <f t="shared" si="509"/>
        <v>0</v>
      </c>
      <c r="N732" s="72">
        <f t="shared" si="509"/>
        <v>0</v>
      </c>
      <c r="O732" s="72">
        <f t="shared" si="509"/>
        <v>0</v>
      </c>
      <c r="P732" s="72">
        <f t="shared" si="509"/>
        <v>0</v>
      </c>
      <c r="Q732" s="3">
        <f t="shared" ref="Q732" si="510">+Q730-Q731</f>
        <v>398.29999999999995</v>
      </c>
      <c r="R732" s="3">
        <v>244.8</v>
      </c>
      <c r="S732" s="4">
        <f t="shared" si="480"/>
        <v>162.70424836601305</v>
      </c>
    </row>
    <row r="733" spans="1:19" ht="13" x14ac:dyDescent="0.2">
      <c r="A733" s="70"/>
      <c r="B733" s="75"/>
      <c r="C733" s="213"/>
      <c r="D733" s="61" t="s">
        <v>36</v>
      </c>
      <c r="E733" s="3">
        <f>+E730-E734</f>
        <v>17.600000000000001</v>
      </c>
      <c r="F733" s="3">
        <f t="shared" ref="F733:P733" si="511">+F730-F734</f>
        <v>55.400000000000006</v>
      </c>
      <c r="G733" s="3">
        <f t="shared" si="511"/>
        <v>76.400000000000006</v>
      </c>
      <c r="H733" s="3">
        <f t="shared" si="511"/>
        <v>117.80000000000001</v>
      </c>
      <c r="I733" s="3">
        <f t="shared" si="511"/>
        <v>136</v>
      </c>
      <c r="J733" s="3">
        <f t="shared" si="511"/>
        <v>89.8</v>
      </c>
      <c r="K733" s="72">
        <f t="shared" si="511"/>
        <v>0</v>
      </c>
      <c r="L733" s="72">
        <f t="shared" si="511"/>
        <v>0</v>
      </c>
      <c r="M733" s="72">
        <f t="shared" si="511"/>
        <v>0</v>
      </c>
      <c r="N733" s="72">
        <f t="shared" si="511"/>
        <v>0</v>
      </c>
      <c r="O733" s="72">
        <f t="shared" si="511"/>
        <v>0</v>
      </c>
      <c r="P733" s="72">
        <f t="shared" si="511"/>
        <v>0</v>
      </c>
      <c r="Q733" s="3">
        <f t="shared" ref="Q733" si="512">+Q730-Q734</f>
        <v>493</v>
      </c>
      <c r="R733" s="3">
        <v>327.9</v>
      </c>
      <c r="S733" s="4">
        <f t="shared" si="480"/>
        <v>150.35071668191523</v>
      </c>
    </row>
    <row r="734" spans="1:19" ht="13" x14ac:dyDescent="0.2">
      <c r="A734" s="70"/>
      <c r="B734" s="75"/>
      <c r="C734" s="213"/>
      <c r="D734" s="61" t="s">
        <v>37</v>
      </c>
      <c r="E734" s="3">
        <v>3</v>
      </c>
      <c r="F734" s="3">
        <v>17.5</v>
      </c>
      <c r="G734" s="3">
        <v>32</v>
      </c>
      <c r="H734" s="3">
        <v>36.1</v>
      </c>
      <c r="I734" s="3">
        <v>43</v>
      </c>
      <c r="J734" s="3">
        <v>39.299999999999997</v>
      </c>
      <c r="K734" s="72"/>
      <c r="L734" s="72"/>
      <c r="M734" s="72"/>
      <c r="N734" s="72"/>
      <c r="O734" s="72"/>
      <c r="P734" s="72"/>
      <c r="Q734" s="3">
        <f t="shared" si="479"/>
        <v>170.89999999999998</v>
      </c>
      <c r="R734" s="3">
        <v>79.900000000000006</v>
      </c>
      <c r="S734" s="4">
        <f t="shared" si="480"/>
        <v>213.89236545682101</v>
      </c>
    </row>
    <row r="735" spans="1:19" thickBot="1" x14ac:dyDescent="0.25">
      <c r="A735" s="70"/>
      <c r="B735" s="75"/>
      <c r="C735" s="214"/>
      <c r="D735" s="64" t="s">
        <v>38</v>
      </c>
      <c r="E735" s="6">
        <v>4.9000000000000004</v>
      </c>
      <c r="F735" s="6">
        <v>22.4</v>
      </c>
      <c r="G735" s="6">
        <v>42.9</v>
      </c>
      <c r="H735" s="6">
        <v>52.3</v>
      </c>
      <c r="I735" s="6">
        <v>71.599999999999994</v>
      </c>
      <c r="J735" s="6">
        <v>55.8</v>
      </c>
      <c r="K735" s="73"/>
      <c r="L735" s="73"/>
      <c r="M735" s="73"/>
      <c r="N735" s="73"/>
      <c r="O735" s="73"/>
      <c r="P735" s="73"/>
      <c r="Q735" s="6">
        <f t="shared" si="479"/>
        <v>249.89999999999998</v>
      </c>
      <c r="R735" s="6">
        <v>134.10000000000002</v>
      </c>
      <c r="S735" s="7">
        <f t="shared" si="480"/>
        <v>186.3534675615212</v>
      </c>
    </row>
    <row r="736" spans="1:19" ht="13.5" customHeight="1" x14ac:dyDescent="0.2">
      <c r="A736" s="70"/>
      <c r="B736" s="75"/>
      <c r="C736" s="212" t="s">
        <v>128</v>
      </c>
      <c r="D736" s="56" t="s">
        <v>33</v>
      </c>
      <c r="E736" s="1">
        <v>2.1</v>
      </c>
      <c r="F736" s="1">
        <v>8.5</v>
      </c>
      <c r="G736" s="1">
        <v>4.5999999999999996</v>
      </c>
      <c r="H736" s="1">
        <v>7</v>
      </c>
      <c r="I736" s="1">
        <v>6.1</v>
      </c>
      <c r="J736" s="1">
        <v>4.4000000000000004</v>
      </c>
      <c r="K736" s="71"/>
      <c r="L736" s="71"/>
      <c r="M736" s="71"/>
      <c r="N736" s="71"/>
      <c r="O736" s="71"/>
      <c r="P736" s="71"/>
      <c r="Q736" s="1">
        <f t="shared" si="479"/>
        <v>32.699999999999996</v>
      </c>
      <c r="R736" s="1">
        <v>20.7</v>
      </c>
      <c r="S736" s="2">
        <f t="shared" si="480"/>
        <v>157.97101449275362</v>
      </c>
    </row>
    <row r="737" spans="1:19" ht="13" x14ac:dyDescent="0.2">
      <c r="A737" s="70"/>
      <c r="B737" s="75"/>
      <c r="C737" s="213"/>
      <c r="D737" s="61" t="s">
        <v>34</v>
      </c>
      <c r="E737" s="3">
        <v>0.1</v>
      </c>
      <c r="F737" s="3">
        <v>0.1</v>
      </c>
      <c r="G737" s="3">
        <v>0.2</v>
      </c>
      <c r="H737" s="3">
        <v>0.3</v>
      </c>
      <c r="I737" s="3">
        <v>0.3</v>
      </c>
      <c r="J737" s="3">
        <v>0.3</v>
      </c>
      <c r="K737" s="72"/>
      <c r="L737" s="72"/>
      <c r="M737" s="72"/>
      <c r="N737" s="72"/>
      <c r="O737" s="72"/>
      <c r="P737" s="72"/>
      <c r="Q737" s="3">
        <f t="shared" si="479"/>
        <v>1.3</v>
      </c>
      <c r="R737" s="3">
        <v>0.5</v>
      </c>
      <c r="S737" s="4">
        <f t="shared" si="480"/>
        <v>260</v>
      </c>
    </row>
    <row r="738" spans="1:19" ht="13" x14ac:dyDescent="0.2">
      <c r="A738" s="70"/>
      <c r="B738" s="75"/>
      <c r="C738" s="213"/>
      <c r="D738" s="61" t="s">
        <v>35</v>
      </c>
      <c r="E738" s="3">
        <f>+E736-E737</f>
        <v>2</v>
      </c>
      <c r="F738" s="3">
        <f t="shared" ref="F738:P738" si="513">+F736-F737</f>
        <v>8.4</v>
      </c>
      <c r="G738" s="3">
        <f t="shared" si="513"/>
        <v>4.3999999999999995</v>
      </c>
      <c r="H738" s="3">
        <f t="shared" si="513"/>
        <v>6.7</v>
      </c>
      <c r="I738" s="3">
        <f t="shared" si="513"/>
        <v>5.8</v>
      </c>
      <c r="J738" s="3">
        <f t="shared" si="513"/>
        <v>4.1000000000000005</v>
      </c>
      <c r="K738" s="72">
        <f t="shared" si="513"/>
        <v>0</v>
      </c>
      <c r="L738" s="72">
        <f t="shared" si="513"/>
        <v>0</v>
      </c>
      <c r="M738" s="72">
        <f t="shared" si="513"/>
        <v>0</v>
      </c>
      <c r="N738" s="72">
        <f t="shared" si="513"/>
        <v>0</v>
      </c>
      <c r="O738" s="72">
        <f t="shared" si="513"/>
        <v>0</v>
      </c>
      <c r="P738" s="72">
        <f t="shared" si="513"/>
        <v>0</v>
      </c>
      <c r="Q738" s="3">
        <f t="shared" ref="Q738" si="514">+Q736-Q737</f>
        <v>31.399999999999995</v>
      </c>
      <c r="R738" s="3">
        <v>20.2</v>
      </c>
      <c r="S738" s="4">
        <f t="shared" si="480"/>
        <v>155.44554455445544</v>
      </c>
    </row>
    <row r="739" spans="1:19" ht="13" x14ac:dyDescent="0.2">
      <c r="A739" s="70"/>
      <c r="B739" s="49"/>
      <c r="C739" s="213"/>
      <c r="D739" s="61" t="s">
        <v>36</v>
      </c>
      <c r="E739" s="3">
        <f>+E736-E740</f>
        <v>2</v>
      </c>
      <c r="F739" s="3">
        <f t="shared" ref="F739:P739" si="515">+F736-F740</f>
        <v>8.3000000000000007</v>
      </c>
      <c r="G739" s="3">
        <f t="shared" si="515"/>
        <v>4.3</v>
      </c>
      <c r="H739" s="3">
        <f t="shared" si="515"/>
        <v>6.1</v>
      </c>
      <c r="I739" s="3">
        <f t="shared" si="515"/>
        <v>5.0999999999999996</v>
      </c>
      <c r="J739" s="3">
        <f t="shared" si="515"/>
        <v>4</v>
      </c>
      <c r="K739" s="72">
        <f t="shared" si="515"/>
        <v>0</v>
      </c>
      <c r="L739" s="72">
        <f t="shared" si="515"/>
        <v>0</v>
      </c>
      <c r="M739" s="72">
        <f t="shared" si="515"/>
        <v>0</v>
      </c>
      <c r="N739" s="72">
        <f t="shared" si="515"/>
        <v>0</v>
      </c>
      <c r="O739" s="72">
        <f t="shared" si="515"/>
        <v>0</v>
      </c>
      <c r="P739" s="72">
        <f t="shared" si="515"/>
        <v>0</v>
      </c>
      <c r="Q739" s="3">
        <f t="shared" ref="Q739" si="516">+Q736-Q740</f>
        <v>29.799999999999997</v>
      </c>
      <c r="R739" s="3">
        <v>18.899999999999999</v>
      </c>
      <c r="S739" s="4">
        <f t="shared" si="480"/>
        <v>157.67195767195767</v>
      </c>
    </row>
    <row r="740" spans="1:19" ht="13" x14ac:dyDescent="0.2">
      <c r="A740" s="70"/>
      <c r="B740" s="49"/>
      <c r="C740" s="213"/>
      <c r="D740" s="61" t="s">
        <v>37</v>
      </c>
      <c r="E740" s="3">
        <v>0.1</v>
      </c>
      <c r="F740" s="3">
        <v>0.2</v>
      </c>
      <c r="G740" s="3">
        <v>0.3</v>
      </c>
      <c r="H740" s="3">
        <v>0.9</v>
      </c>
      <c r="I740" s="3">
        <v>1</v>
      </c>
      <c r="J740" s="3">
        <v>0.4</v>
      </c>
      <c r="K740" s="72"/>
      <c r="L740" s="72"/>
      <c r="M740" s="72"/>
      <c r="N740" s="72"/>
      <c r="O740" s="72"/>
      <c r="P740" s="72"/>
      <c r="Q740" s="3">
        <f t="shared" si="479"/>
        <v>2.9</v>
      </c>
      <c r="R740" s="3">
        <v>1.8</v>
      </c>
      <c r="S740" s="4">
        <f t="shared" si="480"/>
        <v>161.11111111111109</v>
      </c>
    </row>
    <row r="741" spans="1:19" thickBot="1" x14ac:dyDescent="0.25">
      <c r="A741" s="70"/>
      <c r="B741" s="49"/>
      <c r="C741" s="214"/>
      <c r="D741" s="64" t="s">
        <v>38</v>
      </c>
      <c r="E741" s="6">
        <v>0.1</v>
      </c>
      <c r="F741" s="6">
        <v>0.3</v>
      </c>
      <c r="G741" s="6">
        <v>0.4</v>
      </c>
      <c r="H741" s="6">
        <v>1</v>
      </c>
      <c r="I741" s="6">
        <v>1.1000000000000001</v>
      </c>
      <c r="J741" s="6">
        <v>0.5</v>
      </c>
      <c r="K741" s="73"/>
      <c r="L741" s="73"/>
      <c r="M741" s="73"/>
      <c r="N741" s="73"/>
      <c r="O741" s="73"/>
      <c r="P741" s="73"/>
      <c r="Q741" s="6">
        <f t="shared" si="479"/>
        <v>3.4000000000000004</v>
      </c>
      <c r="R741" s="6">
        <v>2.3000000000000003</v>
      </c>
      <c r="S741" s="7">
        <f t="shared" si="480"/>
        <v>147.82608695652172</v>
      </c>
    </row>
    <row r="742" spans="1:19" ht="18.75" customHeight="1" x14ac:dyDescent="0.3">
      <c r="A742" s="45" t="str">
        <f>A1</f>
        <v>１　令和４年度（２０２２年度）上期　市町村別・月別観光入込客数</v>
      </c>
      <c r="K742" s="76"/>
      <c r="L742" s="76"/>
      <c r="M742" s="76"/>
      <c r="N742" s="76"/>
      <c r="O742" s="76"/>
      <c r="P742" s="76"/>
      <c r="Q742" s="178"/>
    </row>
    <row r="743" spans="1:19" ht="13.5" customHeight="1" thickBot="1" x14ac:dyDescent="0.25">
      <c r="K743" s="76"/>
      <c r="L743" s="76"/>
      <c r="M743" s="76"/>
      <c r="N743" s="76"/>
      <c r="O743" s="76"/>
      <c r="P743" s="76"/>
      <c r="Q743" s="178"/>
      <c r="S743" s="50" t="s">
        <v>232</v>
      </c>
    </row>
    <row r="744" spans="1:19" ht="13.5" customHeight="1" thickBot="1" x14ac:dyDescent="0.25">
      <c r="A744" s="51" t="s">
        <v>20</v>
      </c>
      <c r="B744" s="51" t="s">
        <v>266</v>
      </c>
      <c r="C744" s="51" t="s">
        <v>21</v>
      </c>
      <c r="D744" s="52" t="s">
        <v>22</v>
      </c>
      <c r="E744" s="53" t="s">
        <v>23</v>
      </c>
      <c r="F744" s="53" t="s">
        <v>24</v>
      </c>
      <c r="G744" s="53" t="s">
        <v>25</v>
      </c>
      <c r="H744" s="53" t="s">
        <v>26</v>
      </c>
      <c r="I744" s="53" t="s">
        <v>27</v>
      </c>
      <c r="J744" s="53" t="s">
        <v>28</v>
      </c>
      <c r="K744" s="74" t="s">
        <v>29</v>
      </c>
      <c r="L744" s="74" t="s">
        <v>30</v>
      </c>
      <c r="M744" s="74" t="s">
        <v>31</v>
      </c>
      <c r="N744" s="74" t="s">
        <v>11</v>
      </c>
      <c r="O744" s="74" t="s">
        <v>12</v>
      </c>
      <c r="P744" s="74" t="s">
        <v>13</v>
      </c>
      <c r="Q744" s="179" t="s">
        <v>301</v>
      </c>
      <c r="R744" s="54" t="str">
        <f>$R$3</f>
        <v>R3年度上期</v>
      </c>
      <c r="S744" s="55" t="s">
        <v>32</v>
      </c>
    </row>
    <row r="745" spans="1:19" ht="13.5" customHeight="1" x14ac:dyDescent="0.2">
      <c r="A745" s="70"/>
      <c r="B745" s="49"/>
      <c r="C745" s="212" t="s">
        <v>129</v>
      </c>
      <c r="D745" s="56" t="s">
        <v>33</v>
      </c>
      <c r="E745" s="1">
        <v>36.9</v>
      </c>
      <c r="F745" s="1">
        <v>49.8</v>
      </c>
      <c r="G745" s="1">
        <v>44</v>
      </c>
      <c r="H745" s="1">
        <v>51</v>
      </c>
      <c r="I745" s="1">
        <v>64</v>
      </c>
      <c r="J745" s="1">
        <v>52</v>
      </c>
      <c r="K745" s="71"/>
      <c r="L745" s="71"/>
      <c r="M745" s="71"/>
      <c r="N745" s="71"/>
      <c r="O745" s="71"/>
      <c r="P745" s="71"/>
      <c r="Q745" s="1">
        <f t="shared" ref="Q745:Q780" si="517">SUM(E745:P745)</f>
        <v>297.7</v>
      </c>
      <c r="R745" s="1">
        <v>260.8</v>
      </c>
      <c r="S745" s="2">
        <f t="shared" ref="S745:S798" si="518">IF(Q745=0,"－",Q745/R745*100)</f>
        <v>114.14877300613495</v>
      </c>
    </row>
    <row r="746" spans="1:19" ht="13" x14ac:dyDescent="0.2">
      <c r="A746" s="70"/>
      <c r="B746" s="49"/>
      <c r="C746" s="213"/>
      <c r="D746" s="61" t="s">
        <v>34</v>
      </c>
      <c r="E746" s="3">
        <v>0.3</v>
      </c>
      <c r="F746" s="3">
        <v>0.9</v>
      </c>
      <c r="G746" s="3">
        <v>1</v>
      </c>
      <c r="H746" s="3">
        <v>2</v>
      </c>
      <c r="I746" s="3">
        <v>3</v>
      </c>
      <c r="J746" s="3">
        <v>1</v>
      </c>
      <c r="K746" s="72"/>
      <c r="L746" s="72"/>
      <c r="M746" s="72"/>
      <c r="N746" s="72"/>
      <c r="O746" s="72"/>
      <c r="P746" s="72"/>
      <c r="Q746" s="3">
        <f t="shared" si="517"/>
        <v>8.1999999999999993</v>
      </c>
      <c r="R746" s="3">
        <v>1.4</v>
      </c>
      <c r="S746" s="4">
        <f t="shared" si="518"/>
        <v>585.71428571428567</v>
      </c>
    </row>
    <row r="747" spans="1:19" ht="13" x14ac:dyDescent="0.2">
      <c r="A747" s="70" t="s">
        <v>274</v>
      </c>
      <c r="B747" s="49" t="s">
        <v>275</v>
      </c>
      <c r="C747" s="213"/>
      <c r="D747" s="61" t="s">
        <v>35</v>
      </c>
      <c r="E747" s="3">
        <f>+E745-E746</f>
        <v>36.6</v>
      </c>
      <c r="F747" s="3">
        <f t="shared" ref="F747:P747" si="519">+F745-F746</f>
        <v>48.9</v>
      </c>
      <c r="G747" s="3">
        <f t="shared" si="519"/>
        <v>43</v>
      </c>
      <c r="H747" s="3">
        <f t="shared" si="519"/>
        <v>49</v>
      </c>
      <c r="I747" s="3">
        <f t="shared" si="519"/>
        <v>61</v>
      </c>
      <c r="J747" s="3">
        <f t="shared" si="519"/>
        <v>51</v>
      </c>
      <c r="K747" s="72">
        <f t="shared" si="519"/>
        <v>0</v>
      </c>
      <c r="L747" s="72">
        <f t="shared" si="519"/>
        <v>0</v>
      </c>
      <c r="M747" s="72">
        <f t="shared" si="519"/>
        <v>0</v>
      </c>
      <c r="N747" s="72">
        <f t="shared" si="519"/>
        <v>0</v>
      </c>
      <c r="O747" s="72">
        <f t="shared" si="519"/>
        <v>0</v>
      </c>
      <c r="P747" s="72">
        <f t="shared" si="519"/>
        <v>0</v>
      </c>
      <c r="Q747" s="3">
        <f t="shared" ref="Q747" si="520">+Q745-Q746</f>
        <v>289.5</v>
      </c>
      <c r="R747" s="3">
        <v>259.40000000000003</v>
      </c>
      <c r="S747" s="4">
        <f t="shared" si="518"/>
        <v>111.60370084811102</v>
      </c>
    </row>
    <row r="748" spans="1:19" ht="13" x14ac:dyDescent="0.2">
      <c r="A748" s="70"/>
      <c r="B748" s="49"/>
      <c r="C748" s="213"/>
      <c r="D748" s="61" t="s">
        <v>36</v>
      </c>
      <c r="E748" s="3">
        <f>+E745-E749</f>
        <v>36.799999999999997</v>
      </c>
      <c r="F748" s="3">
        <f t="shared" ref="F748:P748" si="521">+F745-F749</f>
        <v>49.699999999999996</v>
      </c>
      <c r="G748" s="3">
        <f t="shared" si="521"/>
        <v>43.9</v>
      </c>
      <c r="H748" s="3">
        <f t="shared" si="521"/>
        <v>50.7</v>
      </c>
      <c r="I748" s="3">
        <f t="shared" si="521"/>
        <v>63.7</v>
      </c>
      <c r="J748" s="3">
        <f t="shared" si="521"/>
        <v>51.8</v>
      </c>
      <c r="K748" s="72">
        <f t="shared" si="521"/>
        <v>0</v>
      </c>
      <c r="L748" s="72">
        <f t="shared" si="521"/>
        <v>0</v>
      </c>
      <c r="M748" s="72">
        <f t="shared" si="521"/>
        <v>0</v>
      </c>
      <c r="N748" s="72">
        <f t="shared" si="521"/>
        <v>0</v>
      </c>
      <c r="O748" s="72">
        <f t="shared" si="521"/>
        <v>0</v>
      </c>
      <c r="P748" s="72">
        <f t="shared" si="521"/>
        <v>0</v>
      </c>
      <c r="Q748" s="3">
        <f t="shared" ref="Q748" si="522">+Q745-Q749</f>
        <v>296.59999999999997</v>
      </c>
      <c r="R748" s="3">
        <v>259.2</v>
      </c>
      <c r="S748" s="4">
        <f t="shared" si="518"/>
        <v>114.429012345679</v>
      </c>
    </row>
    <row r="749" spans="1:19" ht="13" x14ac:dyDescent="0.2">
      <c r="A749" s="70"/>
      <c r="B749" s="49"/>
      <c r="C749" s="213"/>
      <c r="D749" s="61" t="s">
        <v>37</v>
      </c>
      <c r="E749" s="3">
        <v>0.1</v>
      </c>
      <c r="F749" s="3">
        <v>0.1</v>
      </c>
      <c r="G749" s="3">
        <v>0.1</v>
      </c>
      <c r="H749" s="3">
        <v>0.3</v>
      </c>
      <c r="I749" s="3">
        <v>0.3</v>
      </c>
      <c r="J749" s="3">
        <v>0.2</v>
      </c>
      <c r="K749" s="72"/>
      <c r="L749" s="72"/>
      <c r="M749" s="72"/>
      <c r="N749" s="72"/>
      <c r="O749" s="72"/>
      <c r="P749" s="72"/>
      <c r="Q749" s="3">
        <f t="shared" si="517"/>
        <v>1.1000000000000001</v>
      </c>
      <c r="R749" s="3">
        <v>1.5999999999999999</v>
      </c>
      <c r="S749" s="4">
        <f t="shared" si="518"/>
        <v>68.750000000000014</v>
      </c>
    </row>
    <row r="750" spans="1:19" thickBot="1" x14ac:dyDescent="0.25">
      <c r="A750" s="70"/>
      <c r="B750" s="49"/>
      <c r="C750" s="214"/>
      <c r="D750" s="64" t="s">
        <v>38</v>
      </c>
      <c r="E750" s="6">
        <v>0.4</v>
      </c>
      <c r="F750" s="6">
        <v>0.6</v>
      </c>
      <c r="G750" s="6">
        <v>0.6</v>
      </c>
      <c r="H750" s="6">
        <v>0.8</v>
      </c>
      <c r="I750" s="6">
        <v>0.7</v>
      </c>
      <c r="J750" s="6">
        <v>0.6</v>
      </c>
      <c r="K750" s="73"/>
      <c r="L750" s="73"/>
      <c r="M750" s="73"/>
      <c r="N750" s="73"/>
      <c r="O750" s="73"/>
      <c r="P750" s="73"/>
      <c r="Q750" s="6">
        <f t="shared" si="517"/>
        <v>3.7000000000000006</v>
      </c>
      <c r="R750" s="6">
        <v>2.8</v>
      </c>
      <c r="S750" s="7">
        <f t="shared" si="518"/>
        <v>132.1428571428572</v>
      </c>
    </row>
    <row r="751" spans="1:19" ht="13.5" customHeight="1" x14ac:dyDescent="0.2">
      <c r="A751" s="70"/>
      <c r="B751" s="49"/>
      <c r="C751" s="212" t="s">
        <v>130</v>
      </c>
      <c r="D751" s="56" t="s">
        <v>33</v>
      </c>
      <c r="E751" s="1">
        <v>7.9</v>
      </c>
      <c r="F751" s="1">
        <v>9.5</v>
      </c>
      <c r="G751" s="1">
        <v>8.5</v>
      </c>
      <c r="H751" s="1">
        <v>9.6</v>
      </c>
      <c r="I751" s="1">
        <v>14.3</v>
      </c>
      <c r="J751" s="1">
        <v>8.9</v>
      </c>
      <c r="K751" s="71"/>
      <c r="L751" s="71"/>
      <c r="M751" s="71"/>
      <c r="N751" s="71"/>
      <c r="O751" s="71"/>
      <c r="P751" s="71"/>
      <c r="Q751" s="1">
        <f t="shared" si="517"/>
        <v>58.699999999999996</v>
      </c>
      <c r="R751" s="1">
        <v>42.8</v>
      </c>
      <c r="S751" s="2">
        <f t="shared" si="518"/>
        <v>137.14953271028037</v>
      </c>
    </row>
    <row r="752" spans="1:19" ht="13" x14ac:dyDescent="0.2">
      <c r="A752" s="70"/>
      <c r="B752" s="49"/>
      <c r="C752" s="213"/>
      <c r="D752" s="61" t="s">
        <v>34</v>
      </c>
      <c r="E752" s="3">
        <v>0.3</v>
      </c>
      <c r="F752" s="3">
        <v>0.3</v>
      </c>
      <c r="G752" s="3">
        <v>0.4</v>
      </c>
      <c r="H752" s="3">
        <v>0.4</v>
      </c>
      <c r="I752" s="3">
        <v>0.5</v>
      </c>
      <c r="J752" s="3">
        <v>0.3</v>
      </c>
      <c r="K752" s="72"/>
      <c r="L752" s="72"/>
      <c r="M752" s="72"/>
      <c r="N752" s="72"/>
      <c r="O752" s="72"/>
      <c r="P752" s="72"/>
      <c r="Q752" s="3">
        <f t="shared" si="517"/>
        <v>2.1999999999999997</v>
      </c>
      <c r="R752" s="3">
        <v>1.2</v>
      </c>
      <c r="S752" s="4">
        <f t="shared" si="518"/>
        <v>183.33333333333331</v>
      </c>
    </row>
    <row r="753" spans="1:19" ht="13" x14ac:dyDescent="0.2">
      <c r="A753" s="70"/>
      <c r="B753" s="49"/>
      <c r="C753" s="213"/>
      <c r="D753" s="61" t="s">
        <v>35</v>
      </c>
      <c r="E753" s="3">
        <f>+E751-E752</f>
        <v>7.6000000000000005</v>
      </c>
      <c r="F753" s="3">
        <f t="shared" ref="F753:P753" si="523">+F751-F752</f>
        <v>9.1999999999999993</v>
      </c>
      <c r="G753" s="3">
        <f t="shared" si="523"/>
        <v>8.1</v>
      </c>
      <c r="H753" s="3">
        <f t="shared" si="523"/>
        <v>9.1999999999999993</v>
      </c>
      <c r="I753" s="3">
        <f t="shared" si="523"/>
        <v>13.8</v>
      </c>
      <c r="J753" s="3">
        <f t="shared" si="523"/>
        <v>8.6</v>
      </c>
      <c r="K753" s="72">
        <f t="shared" si="523"/>
        <v>0</v>
      </c>
      <c r="L753" s="72">
        <f t="shared" si="523"/>
        <v>0</v>
      </c>
      <c r="M753" s="72">
        <f t="shared" si="523"/>
        <v>0</v>
      </c>
      <c r="N753" s="72">
        <f t="shared" si="523"/>
        <v>0</v>
      </c>
      <c r="O753" s="72">
        <f t="shared" si="523"/>
        <v>0</v>
      </c>
      <c r="P753" s="72">
        <f t="shared" si="523"/>
        <v>0</v>
      </c>
      <c r="Q753" s="3">
        <f t="shared" ref="Q753" si="524">+Q751-Q752</f>
        <v>56.499999999999993</v>
      </c>
      <c r="R753" s="3">
        <v>41.6</v>
      </c>
      <c r="S753" s="4">
        <f t="shared" si="518"/>
        <v>135.81730769230768</v>
      </c>
    </row>
    <row r="754" spans="1:19" ht="13" x14ac:dyDescent="0.2">
      <c r="A754" s="70"/>
      <c r="B754" s="49"/>
      <c r="C754" s="213"/>
      <c r="D754" s="61" t="s">
        <v>36</v>
      </c>
      <c r="E754" s="3">
        <f>+E751-E755</f>
        <v>7.4</v>
      </c>
      <c r="F754" s="3">
        <f t="shared" ref="F754:P754" si="525">+F751-F755</f>
        <v>8.9</v>
      </c>
      <c r="G754" s="3">
        <f t="shared" si="525"/>
        <v>7.9</v>
      </c>
      <c r="H754" s="3">
        <f t="shared" si="525"/>
        <v>8.9</v>
      </c>
      <c r="I754" s="3">
        <f t="shared" si="525"/>
        <v>13.600000000000001</v>
      </c>
      <c r="J754" s="3">
        <f t="shared" si="525"/>
        <v>8.3000000000000007</v>
      </c>
      <c r="K754" s="72">
        <f t="shared" si="525"/>
        <v>0</v>
      </c>
      <c r="L754" s="72">
        <f t="shared" si="525"/>
        <v>0</v>
      </c>
      <c r="M754" s="72">
        <f t="shared" si="525"/>
        <v>0</v>
      </c>
      <c r="N754" s="72">
        <f t="shared" si="525"/>
        <v>0</v>
      </c>
      <c r="O754" s="72">
        <f t="shared" si="525"/>
        <v>0</v>
      </c>
      <c r="P754" s="72">
        <f t="shared" si="525"/>
        <v>0</v>
      </c>
      <c r="Q754" s="3">
        <f t="shared" ref="Q754" si="526">+Q751-Q755</f>
        <v>54.999999999999993</v>
      </c>
      <c r="R754" s="3">
        <v>40.799999999999997</v>
      </c>
      <c r="S754" s="4">
        <f t="shared" si="518"/>
        <v>134.80392156862743</v>
      </c>
    </row>
    <row r="755" spans="1:19" ht="13" x14ac:dyDescent="0.2">
      <c r="A755" s="70"/>
      <c r="B755" s="49"/>
      <c r="C755" s="213"/>
      <c r="D755" s="61" t="s">
        <v>37</v>
      </c>
      <c r="E755" s="3">
        <v>0.5</v>
      </c>
      <c r="F755" s="3">
        <v>0.6</v>
      </c>
      <c r="G755" s="3">
        <v>0.6</v>
      </c>
      <c r="H755" s="3">
        <v>0.7</v>
      </c>
      <c r="I755" s="3">
        <v>0.7</v>
      </c>
      <c r="J755" s="3">
        <v>0.6</v>
      </c>
      <c r="K755" s="72"/>
      <c r="L755" s="72"/>
      <c r="M755" s="72"/>
      <c r="N755" s="72"/>
      <c r="O755" s="72"/>
      <c r="P755" s="72"/>
      <c r="Q755" s="3">
        <f t="shared" si="517"/>
        <v>3.7000000000000006</v>
      </c>
      <c r="R755" s="3">
        <v>2</v>
      </c>
      <c r="S755" s="4">
        <f t="shared" si="518"/>
        <v>185.00000000000003</v>
      </c>
    </row>
    <row r="756" spans="1:19" thickBot="1" x14ac:dyDescent="0.25">
      <c r="A756" s="70"/>
      <c r="B756" s="49"/>
      <c r="C756" s="214"/>
      <c r="D756" s="64" t="s">
        <v>38</v>
      </c>
      <c r="E756" s="6">
        <v>1</v>
      </c>
      <c r="F756" s="6">
        <v>1.3</v>
      </c>
      <c r="G756" s="6">
        <v>1.3</v>
      </c>
      <c r="H756" s="6">
        <v>1.5</v>
      </c>
      <c r="I756" s="6">
        <v>1.7</v>
      </c>
      <c r="J756" s="6">
        <v>1.4</v>
      </c>
      <c r="K756" s="73"/>
      <c r="L756" s="73"/>
      <c r="M756" s="73"/>
      <c r="N756" s="73"/>
      <c r="O756" s="73"/>
      <c r="P756" s="73"/>
      <c r="Q756" s="6">
        <f t="shared" si="517"/>
        <v>8.1999999999999993</v>
      </c>
      <c r="R756" s="6">
        <v>6.3</v>
      </c>
      <c r="S756" s="7">
        <f t="shared" si="518"/>
        <v>130.15873015873015</v>
      </c>
    </row>
    <row r="757" spans="1:19" ht="13.5" customHeight="1" x14ac:dyDescent="0.2">
      <c r="A757" s="70"/>
      <c r="B757" s="49"/>
      <c r="C757" s="212" t="s">
        <v>131</v>
      </c>
      <c r="D757" s="56" t="s">
        <v>33</v>
      </c>
      <c r="E757" s="1">
        <v>19.600000000000001</v>
      </c>
      <c r="F757" s="1">
        <v>34.6</v>
      </c>
      <c r="G757" s="1">
        <v>31.5</v>
      </c>
      <c r="H757" s="1">
        <v>48.9</v>
      </c>
      <c r="I757" s="1">
        <v>58.8</v>
      </c>
      <c r="J757" s="1">
        <v>39.5</v>
      </c>
      <c r="K757" s="71"/>
      <c r="L757" s="71"/>
      <c r="M757" s="71"/>
      <c r="N757" s="71"/>
      <c r="O757" s="71"/>
      <c r="P757" s="71"/>
      <c r="Q757" s="1">
        <f t="shared" si="517"/>
        <v>232.89999999999998</v>
      </c>
      <c r="R757" s="1">
        <v>222</v>
      </c>
      <c r="S757" s="2">
        <f t="shared" si="518"/>
        <v>104.9099099099099</v>
      </c>
    </row>
    <row r="758" spans="1:19" ht="13" x14ac:dyDescent="0.2">
      <c r="A758" s="70"/>
      <c r="B758" s="49"/>
      <c r="C758" s="213"/>
      <c r="D758" s="61" t="s">
        <v>34</v>
      </c>
      <c r="E758" s="3">
        <v>3.8</v>
      </c>
      <c r="F758" s="3">
        <v>6.9</v>
      </c>
      <c r="G758" s="3">
        <v>7.9</v>
      </c>
      <c r="H758" s="3">
        <v>12</v>
      </c>
      <c r="I758" s="3">
        <v>13.9</v>
      </c>
      <c r="J758" s="3">
        <v>8.8000000000000007</v>
      </c>
      <c r="K758" s="72"/>
      <c r="L758" s="72"/>
      <c r="M758" s="72"/>
      <c r="N758" s="72"/>
      <c r="O758" s="72"/>
      <c r="P758" s="72"/>
      <c r="Q758" s="3">
        <f t="shared" si="517"/>
        <v>53.3</v>
      </c>
      <c r="R758" s="3">
        <v>48.8</v>
      </c>
      <c r="S758" s="4">
        <f t="shared" si="518"/>
        <v>109.22131147540983</v>
      </c>
    </row>
    <row r="759" spans="1:19" ht="13" x14ac:dyDescent="0.2">
      <c r="A759" s="70"/>
      <c r="B759" s="49"/>
      <c r="C759" s="213"/>
      <c r="D759" s="61" t="s">
        <v>35</v>
      </c>
      <c r="E759" s="3">
        <f>+E757-E758</f>
        <v>15.8</v>
      </c>
      <c r="F759" s="3">
        <f t="shared" ref="F759:P759" si="527">+F757-F758</f>
        <v>27.700000000000003</v>
      </c>
      <c r="G759" s="3">
        <f t="shared" si="527"/>
        <v>23.6</v>
      </c>
      <c r="H759" s="3">
        <f t="shared" si="527"/>
        <v>36.9</v>
      </c>
      <c r="I759" s="3">
        <f t="shared" si="527"/>
        <v>44.9</v>
      </c>
      <c r="J759" s="3">
        <f t="shared" si="527"/>
        <v>30.7</v>
      </c>
      <c r="K759" s="72">
        <f t="shared" si="527"/>
        <v>0</v>
      </c>
      <c r="L759" s="72">
        <f t="shared" si="527"/>
        <v>0</v>
      </c>
      <c r="M759" s="72">
        <f t="shared" si="527"/>
        <v>0</v>
      </c>
      <c r="N759" s="72">
        <f t="shared" si="527"/>
        <v>0</v>
      </c>
      <c r="O759" s="72">
        <f t="shared" si="527"/>
        <v>0</v>
      </c>
      <c r="P759" s="72">
        <f t="shared" si="527"/>
        <v>0</v>
      </c>
      <c r="Q759" s="3">
        <f t="shared" ref="Q759" si="528">+Q757-Q758</f>
        <v>179.59999999999997</v>
      </c>
      <c r="R759" s="3">
        <v>173.20000000000002</v>
      </c>
      <c r="S759" s="4">
        <f t="shared" si="518"/>
        <v>103.69515011547341</v>
      </c>
    </row>
    <row r="760" spans="1:19" ht="13" x14ac:dyDescent="0.2">
      <c r="A760" s="70"/>
      <c r="B760" s="49"/>
      <c r="C760" s="213"/>
      <c r="D760" s="61" t="s">
        <v>36</v>
      </c>
      <c r="E760" s="3">
        <f>+E757-E761</f>
        <v>19.200000000000003</v>
      </c>
      <c r="F760" s="3">
        <v>33.799999999999997</v>
      </c>
      <c r="G760" s="3">
        <v>30.3</v>
      </c>
      <c r="H760" s="3">
        <v>47</v>
      </c>
      <c r="I760" s="3">
        <v>56.6</v>
      </c>
      <c r="J760" s="3">
        <v>38.1</v>
      </c>
      <c r="K760" s="72">
        <f t="shared" ref="K760:P760" si="529">+K757-K761</f>
        <v>0</v>
      </c>
      <c r="L760" s="72">
        <f t="shared" si="529"/>
        <v>0</v>
      </c>
      <c r="M760" s="72">
        <f t="shared" si="529"/>
        <v>0</v>
      </c>
      <c r="N760" s="72">
        <f t="shared" si="529"/>
        <v>0</v>
      </c>
      <c r="O760" s="72">
        <f t="shared" si="529"/>
        <v>0</v>
      </c>
      <c r="P760" s="72">
        <f t="shared" si="529"/>
        <v>0</v>
      </c>
      <c r="Q760" s="3">
        <f t="shared" ref="Q760" si="530">+Q757-Q761</f>
        <v>224.99999999999997</v>
      </c>
      <c r="R760" s="3">
        <v>210.3</v>
      </c>
      <c r="S760" s="4">
        <f t="shared" si="518"/>
        <v>106.9900142653352</v>
      </c>
    </row>
    <row r="761" spans="1:19" ht="13" x14ac:dyDescent="0.2">
      <c r="A761" s="70"/>
      <c r="B761" s="49"/>
      <c r="C761" s="213"/>
      <c r="D761" s="61" t="s">
        <v>37</v>
      </c>
      <c r="E761" s="3">
        <v>0.4</v>
      </c>
      <c r="F761" s="3">
        <v>0.8</v>
      </c>
      <c r="G761" s="3">
        <v>1.2</v>
      </c>
      <c r="H761" s="3">
        <v>1.9</v>
      </c>
      <c r="I761" s="3">
        <v>2.2000000000000002</v>
      </c>
      <c r="J761" s="3">
        <v>1.4</v>
      </c>
      <c r="K761" s="72"/>
      <c r="L761" s="72"/>
      <c r="M761" s="72"/>
      <c r="N761" s="72"/>
      <c r="O761" s="72"/>
      <c r="P761" s="72"/>
      <c r="Q761" s="3">
        <f t="shared" si="517"/>
        <v>7.9</v>
      </c>
      <c r="R761" s="3">
        <v>11.7</v>
      </c>
      <c r="S761" s="4">
        <f t="shared" si="518"/>
        <v>67.521367521367523</v>
      </c>
    </row>
    <row r="762" spans="1:19" thickBot="1" x14ac:dyDescent="0.25">
      <c r="A762" s="70"/>
      <c r="B762" s="49"/>
      <c r="C762" s="214"/>
      <c r="D762" s="64" t="s">
        <v>38</v>
      </c>
      <c r="E762" s="6">
        <v>0.6</v>
      </c>
      <c r="F762" s="6">
        <v>1.3</v>
      </c>
      <c r="G762" s="6">
        <v>1.8</v>
      </c>
      <c r="H762" s="6">
        <v>2.9</v>
      </c>
      <c r="I762" s="6">
        <v>3.2</v>
      </c>
      <c r="J762" s="6">
        <v>2</v>
      </c>
      <c r="K762" s="73"/>
      <c r="L762" s="73"/>
      <c r="M762" s="73"/>
      <c r="N762" s="73"/>
      <c r="O762" s="73"/>
      <c r="P762" s="73"/>
      <c r="Q762" s="6">
        <f t="shared" si="517"/>
        <v>11.8</v>
      </c>
      <c r="R762" s="6">
        <v>12.4</v>
      </c>
      <c r="S762" s="7">
        <f t="shared" si="518"/>
        <v>95.161290322580655</v>
      </c>
    </row>
    <row r="763" spans="1:19" ht="13.5" customHeight="1" x14ac:dyDescent="0.2">
      <c r="A763" s="70"/>
      <c r="B763" s="49"/>
      <c r="C763" s="212" t="s">
        <v>132</v>
      </c>
      <c r="D763" s="56" t="s">
        <v>33</v>
      </c>
      <c r="E763" s="1">
        <v>4.3</v>
      </c>
      <c r="F763" s="1">
        <v>6.4</v>
      </c>
      <c r="G763" s="1">
        <v>6.6</v>
      </c>
      <c r="H763" s="1">
        <v>7.9</v>
      </c>
      <c r="I763" s="1">
        <v>8.1999999999999993</v>
      </c>
      <c r="J763" s="1">
        <v>2.7</v>
      </c>
      <c r="K763" s="71"/>
      <c r="L763" s="71"/>
      <c r="M763" s="71"/>
      <c r="N763" s="71"/>
      <c r="O763" s="71"/>
      <c r="P763" s="71"/>
      <c r="Q763" s="1">
        <f t="shared" si="517"/>
        <v>36.099999999999994</v>
      </c>
      <c r="R763" s="1">
        <v>29.4</v>
      </c>
      <c r="S763" s="2">
        <f t="shared" si="518"/>
        <v>122.78911564625849</v>
      </c>
    </row>
    <row r="764" spans="1:19" ht="13" x14ac:dyDescent="0.2">
      <c r="A764" s="70"/>
      <c r="B764" s="49"/>
      <c r="C764" s="213"/>
      <c r="D764" s="61" t="s">
        <v>34</v>
      </c>
      <c r="E764" s="3">
        <v>0.5</v>
      </c>
      <c r="F764" s="3">
        <v>1.2</v>
      </c>
      <c r="G764" s="3">
        <v>1.4</v>
      </c>
      <c r="H764" s="3">
        <v>2</v>
      </c>
      <c r="I764" s="3">
        <v>2.5</v>
      </c>
      <c r="J764" s="3">
        <v>0.3</v>
      </c>
      <c r="K764" s="72"/>
      <c r="L764" s="72"/>
      <c r="M764" s="72"/>
      <c r="N764" s="72"/>
      <c r="O764" s="72"/>
      <c r="P764" s="72"/>
      <c r="Q764" s="3">
        <f t="shared" si="517"/>
        <v>7.8999999999999995</v>
      </c>
      <c r="R764" s="3">
        <v>3.7</v>
      </c>
      <c r="S764" s="4">
        <f t="shared" si="518"/>
        <v>213.51351351351352</v>
      </c>
    </row>
    <row r="765" spans="1:19" ht="13" x14ac:dyDescent="0.2">
      <c r="A765" s="70"/>
      <c r="B765" s="49"/>
      <c r="C765" s="213"/>
      <c r="D765" s="61" t="s">
        <v>35</v>
      </c>
      <c r="E765" s="3">
        <f>+E763-E764</f>
        <v>3.8</v>
      </c>
      <c r="F765" s="3">
        <f t="shared" ref="F765:P765" si="531">+F763-F764</f>
        <v>5.2</v>
      </c>
      <c r="G765" s="3">
        <f t="shared" si="531"/>
        <v>5.1999999999999993</v>
      </c>
      <c r="H765" s="3">
        <f t="shared" si="531"/>
        <v>5.9</v>
      </c>
      <c r="I765" s="3">
        <f t="shared" si="531"/>
        <v>5.6999999999999993</v>
      </c>
      <c r="J765" s="3">
        <f t="shared" si="531"/>
        <v>2.4000000000000004</v>
      </c>
      <c r="K765" s="72">
        <f t="shared" si="531"/>
        <v>0</v>
      </c>
      <c r="L765" s="72">
        <f t="shared" si="531"/>
        <v>0</v>
      </c>
      <c r="M765" s="72">
        <f t="shared" si="531"/>
        <v>0</v>
      </c>
      <c r="N765" s="72">
        <f t="shared" si="531"/>
        <v>0</v>
      </c>
      <c r="O765" s="72">
        <f t="shared" si="531"/>
        <v>0</v>
      </c>
      <c r="P765" s="72">
        <f t="shared" si="531"/>
        <v>0</v>
      </c>
      <c r="Q765" s="3">
        <f t="shared" ref="Q765" si="532">+Q763-Q764</f>
        <v>28.199999999999996</v>
      </c>
      <c r="R765" s="3">
        <v>25.7</v>
      </c>
      <c r="S765" s="4">
        <f t="shared" si="518"/>
        <v>109.72762645914396</v>
      </c>
    </row>
    <row r="766" spans="1:19" ht="13" x14ac:dyDescent="0.2">
      <c r="A766" s="70"/>
      <c r="B766" s="49"/>
      <c r="C766" s="213"/>
      <c r="D766" s="61" t="s">
        <v>36</v>
      </c>
      <c r="E766" s="3">
        <f>+E763-E767</f>
        <v>4.0999999999999996</v>
      </c>
      <c r="F766" s="3">
        <f t="shared" ref="F766:P766" si="533">+F763-F767</f>
        <v>6.1000000000000005</v>
      </c>
      <c r="G766" s="3">
        <f t="shared" si="533"/>
        <v>6.3</v>
      </c>
      <c r="H766" s="3">
        <f t="shared" si="533"/>
        <v>7.4</v>
      </c>
      <c r="I766" s="3">
        <f t="shared" si="533"/>
        <v>7.6999999999999993</v>
      </c>
      <c r="J766" s="3">
        <f t="shared" si="533"/>
        <v>2.3000000000000003</v>
      </c>
      <c r="K766" s="72">
        <f t="shared" si="533"/>
        <v>0</v>
      </c>
      <c r="L766" s="72">
        <f t="shared" si="533"/>
        <v>0</v>
      </c>
      <c r="M766" s="72">
        <f t="shared" si="533"/>
        <v>0</v>
      </c>
      <c r="N766" s="72">
        <f t="shared" si="533"/>
        <v>0</v>
      </c>
      <c r="O766" s="72">
        <f t="shared" si="533"/>
        <v>0</v>
      </c>
      <c r="P766" s="72">
        <f t="shared" si="533"/>
        <v>0</v>
      </c>
      <c r="Q766" s="3">
        <f t="shared" ref="Q766" si="534">+Q763-Q767</f>
        <v>33.899999999999991</v>
      </c>
      <c r="R766" s="3">
        <v>27</v>
      </c>
      <c r="S766" s="4">
        <f t="shared" si="518"/>
        <v>125.55555555555553</v>
      </c>
    </row>
    <row r="767" spans="1:19" ht="13" x14ac:dyDescent="0.2">
      <c r="A767" s="70"/>
      <c r="B767" s="49"/>
      <c r="C767" s="213"/>
      <c r="D767" s="61" t="s">
        <v>37</v>
      </c>
      <c r="E767" s="3">
        <v>0.2</v>
      </c>
      <c r="F767" s="3">
        <v>0.3</v>
      </c>
      <c r="G767" s="3">
        <v>0.3</v>
      </c>
      <c r="H767" s="3">
        <v>0.5</v>
      </c>
      <c r="I767" s="3">
        <v>0.5</v>
      </c>
      <c r="J767" s="3">
        <v>0.4</v>
      </c>
      <c r="K767" s="72"/>
      <c r="L767" s="72"/>
      <c r="M767" s="72"/>
      <c r="N767" s="72"/>
      <c r="O767" s="72"/>
      <c r="P767" s="72"/>
      <c r="Q767" s="3">
        <f t="shared" si="517"/>
        <v>2.2000000000000002</v>
      </c>
      <c r="R767" s="3">
        <v>2.4</v>
      </c>
      <c r="S767" s="4">
        <f t="shared" si="518"/>
        <v>91.666666666666671</v>
      </c>
    </row>
    <row r="768" spans="1:19" thickBot="1" x14ac:dyDescent="0.25">
      <c r="A768" s="70"/>
      <c r="B768" s="49"/>
      <c r="C768" s="214"/>
      <c r="D768" s="64" t="s">
        <v>38</v>
      </c>
      <c r="E768" s="6">
        <v>0.3</v>
      </c>
      <c r="F768" s="6">
        <v>0.5</v>
      </c>
      <c r="G768" s="6">
        <v>1</v>
      </c>
      <c r="H768" s="6">
        <v>1.1000000000000001</v>
      </c>
      <c r="I768" s="6">
        <v>1</v>
      </c>
      <c r="J768" s="6">
        <v>1</v>
      </c>
      <c r="K768" s="73"/>
      <c r="L768" s="73"/>
      <c r="M768" s="73"/>
      <c r="N768" s="73"/>
      <c r="O768" s="73"/>
      <c r="P768" s="73"/>
      <c r="Q768" s="6">
        <f t="shared" si="517"/>
        <v>4.9000000000000004</v>
      </c>
      <c r="R768" s="6">
        <v>5.8</v>
      </c>
      <c r="S768" s="7">
        <f t="shared" si="518"/>
        <v>84.482758620689665</v>
      </c>
    </row>
    <row r="769" spans="1:19" ht="13.5" customHeight="1" x14ac:dyDescent="0.2">
      <c r="A769" s="70"/>
      <c r="B769" s="49"/>
      <c r="C769" s="212" t="s">
        <v>133</v>
      </c>
      <c r="D769" s="56" t="s">
        <v>33</v>
      </c>
      <c r="E769" s="1">
        <v>6.9</v>
      </c>
      <c r="F769" s="1">
        <v>9.1999999999999993</v>
      </c>
      <c r="G769" s="1">
        <v>8.9</v>
      </c>
      <c r="H769" s="1">
        <v>12</v>
      </c>
      <c r="I769" s="1">
        <v>13.9</v>
      </c>
      <c r="J769" s="1">
        <v>10.9</v>
      </c>
      <c r="K769" s="71"/>
      <c r="L769" s="71"/>
      <c r="M769" s="71"/>
      <c r="N769" s="71"/>
      <c r="O769" s="71"/>
      <c r="P769" s="71"/>
      <c r="Q769" s="1">
        <f t="shared" si="517"/>
        <v>61.8</v>
      </c>
      <c r="R769" s="1">
        <v>54.300000000000004</v>
      </c>
      <c r="S769" s="2">
        <f t="shared" si="518"/>
        <v>113.81215469613257</v>
      </c>
    </row>
    <row r="770" spans="1:19" ht="13" x14ac:dyDescent="0.2">
      <c r="A770" s="70"/>
      <c r="B770" s="49"/>
      <c r="C770" s="213"/>
      <c r="D770" s="61" t="s">
        <v>34</v>
      </c>
      <c r="E770" s="3">
        <v>0.3</v>
      </c>
      <c r="F770" s="3">
        <v>0.4</v>
      </c>
      <c r="G770" s="3">
        <v>0.5</v>
      </c>
      <c r="H770" s="3">
        <v>0.7</v>
      </c>
      <c r="I770" s="3">
        <v>0.8</v>
      </c>
      <c r="J770" s="3">
        <v>0.6</v>
      </c>
      <c r="K770" s="72"/>
      <c r="L770" s="72"/>
      <c r="M770" s="72"/>
      <c r="N770" s="72"/>
      <c r="O770" s="72"/>
      <c r="P770" s="72"/>
      <c r="Q770" s="3">
        <f t="shared" si="517"/>
        <v>3.3000000000000003</v>
      </c>
      <c r="R770" s="3">
        <v>2.6</v>
      </c>
      <c r="S770" s="4">
        <f t="shared" si="518"/>
        <v>126.92307692307693</v>
      </c>
    </row>
    <row r="771" spans="1:19" ht="13" x14ac:dyDescent="0.2">
      <c r="A771" s="70"/>
      <c r="B771" s="49"/>
      <c r="C771" s="213"/>
      <c r="D771" s="61" t="s">
        <v>35</v>
      </c>
      <c r="E771" s="3">
        <f>+E769-E770</f>
        <v>6.6000000000000005</v>
      </c>
      <c r="F771" s="3">
        <f t="shared" ref="F771:P771" si="535">+F769-F770</f>
        <v>8.7999999999999989</v>
      </c>
      <c r="G771" s="3">
        <f t="shared" si="535"/>
        <v>8.4</v>
      </c>
      <c r="H771" s="3">
        <f t="shared" si="535"/>
        <v>11.3</v>
      </c>
      <c r="I771" s="3">
        <f t="shared" si="535"/>
        <v>13.1</v>
      </c>
      <c r="J771" s="3">
        <f t="shared" si="535"/>
        <v>10.3</v>
      </c>
      <c r="K771" s="72">
        <f t="shared" si="535"/>
        <v>0</v>
      </c>
      <c r="L771" s="72">
        <f t="shared" si="535"/>
        <v>0</v>
      </c>
      <c r="M771" s="72">
        <f t="shared" si="535"/>
        <v>0</v>
      </c>
      <c r="N771" s="72">
        <f t="shared" si="535"/>
        <v>0</v>
      </c>
      <c r="O771" s="72">
        <f t="shared" si="535"/>
        <v>0</v>
      </c>
      <c r="P771" s="72">
        <f t="shared" si="535"/>
        <v>0</v>
      </c>
      <c r="Q771" s="3">
        <f t="shared" ref="Q771" si="536">+Q769-Q770</f>
        <v>58.5</v>
      </c>
      <c r="R771" s="3">
        <v>51.7</v>
      </c>
      <c r="S771" s="4">
        <f t="shared" si="518"/>
        <v>113.15280464216634</v>
      </c>
    </row>
    <row r="772" spans="1:19" ht="13" x14ac:dyDescent="0.2">
      <c r="A772" s="70"/>
      <c r="B772" s="49"/>
      <c r="C772" s="213"/>
      <c r="D772" s="61" t="s">
        <v>36</v>
      </c>
      <c r="E772" s="3">
        <f>+E769-E773</f>
        <v>6.7</v>
      </c>
      <c r="F772" s="3">
        <f t="shared" ref="F772:P772" si="537">+F769-F773</f>
        <v>8.8999999999999986</v>
      </c>
      <c r="G772" s="3">
        <f t="shared" si="537"/>
        <v>8.5</v>
      </c>
      <c r="H772" s="3">
        <f t="shared" si="537"/>
        <v>11.6</v>
      </c>
      <c r="I772" s="3">
        <f t="shared" si="537"/>
        <v>13.5</v>
      </c>
      <c r="J772" s="3">
        <f t="shared" si="537"/>
        <v>10.5</v>
      </c>
      <c r="K772" s="72">
        <f t="shared" si="537"/>
        <v>0</v>
      </c>
      <c r="L772" s="72">
        <f t="shared" si="537"/>
        <v>0</v>
      </c>
      <c r="M772" s="72">
        <f t="shared" si="537"/>
        <v>0</v>
      </c>
      <c r="N772" s="72">
        <f t="shared" si="537"/>
        <v>0</v>
      </c>
      <c r="O772" s="72">
        <f t="shared" si="537"/>
        <v>0</v>
      </c>
      <c r="P772" s="72">
        <f t="shared" si="537"/>
        <v>0</v>
      </c>
      <c r="Q772" s="3">
        <f t="shared" ref="Q772" si="538">+Q769-Q773</f>
        <v>59.699999999999996</v>
      </c>
      <c r="R772" s="3">
        <v>50.1</v>
      </c>
      <c r="S772" s="4">
        <f t="shared" si="518"/>
        <v>119.16167664670658</v>
      </c>
    </row>
    <row r="773" spans="1:19" ht="13" x14ac:dyDescent="0.2">
      <c r="A773" s="70"/>
      <c r="B773" s="75"/>
      <c r="C773" s="213"/>
      <c r="D773" s="61" t="s">
        <v>37</v>
      </c>
      <c r="E773" s="3">
        <v>0.2</v>
      </c>
      <c r="F773" s="3">
        <v>0.3</v>
      </c>
      <c r="G773" s="3">
        <v>0.4</v>
      </c>
      <c r="H773" s="3">
        <v>0.4</v>
      </c>
      <c r="I773" s="3">
        <v>0.4</v>
      </c>
      <c r="J773" s="3">
        <v>0.4</v>
      </c>
      <c r="K773" s="72"/>
      <c r="L773" s="72"/>
      <c r="M773" s="72"/>
      <c r="N773" s="72"/>
      <c r="O773" s="72"/>
      <c r="P773" s="72"/>
      <c r="Q773" s="3">
        <f t="shared" si="517"/>
        <v>2.1</v>
      </c>
      <c r="R773" s="3">
        <v>4.2</v>
      </c>
      <c r="S773" s="4">
        <f t="shared" si="518"/>
        <v>50</v>
      </c>
    </row>
    <row r="774" spans="1:19" thickBot="1" x14ac:dyDescent="0.25">
      <c r="A774" s="70"/>
      <c r="B774" s="75"/>
      <c r="C774" s="214"/>
      <c r="D774" s="64" t="s">
        <v>38</v>
      </c>
      <c r="E774" s="6">
        <v>0.6</v>
      </c>
      <c r="F774" s="6">
        <v>0.7</v>
      </c>
      <c r="G774" s="6">
        <v>0.8</v>
      </c>
      <c r="H774" s="6">
        <v>0.8</v>
      </c>
      <c r="I774" s="6">
        <v>0.8</v>
      </c>
      <c r="J774" s="6">
        <v>0.9</v>
      </c>
      <c r="K774" s="73"/>
      <c r="L774" s="73"/>
      <c r="M774" s="73"/>
      <c r="N774" s="73"/>
      <c r="O774" s="73"/>
      <c r="P774" s="73"/>
      <c r="Q774" s="6">
        <f t="shared" si="517"/>
        <v>4.5999999999999996</v>
      </c>
      <c r="R774" s="6">
        <v>6.5</v>
      </c>
      <c r="S774" s="7">
        <f t="shared" si="518"/>
        <v>70.769230769230759</v>
      </c>
    </row>
    <row r="775" spans="1:19" ht="13.5" customHeight="1" x14ac:dyDescent="0.2">
      <c r="A775" s="70"/>
      <c r="B775" s="75"/>
      <c r="C775" s="212" t="s">
        <v>102</v>
      </c>
      <c r="D775" s="56" t="s">
        <v>33</v>
      </c>
      <c r="E775" s="1">
        <v>4.2</v>
      </c>
      <c r="F775" s="1">
        <v>10.9</v>
      </c>
      <c r="G775" s="1">
        <v>11.2</v>
      </c>
      <c r="H775" s="1">
        <v>19.899999999999999</v>
      </c>
      <c r="I775" s="1">
        <v>27</v>
      </c>
      <c r="J775" s="1">
        <v>62.2</v>
      </c>
      <c r="K775" s="71"/>
      <c r="L775" s="71"/>
      <c r="M775" s="71"/>
      <c r="N775" s="71"/>
      <c r="O775" s="71"/>
      <c r="P775" s="71"/>
      <c r="Q775" s="1">
        <f t="shared" si="517"/>
        <v>135.4</v>
      </c>
      <c r="R775" s="1">
        <v>97.500000000000014</v>
      </c>
      <c r="S775" s="2">
        <f t="shared" si="518"/>
        <v>138.87179487179486</v>
      </c>
    </row>
    <row r="776" spans="1:19" ht="13" x14ac:dyDescent="0.2">
      <c r="A776" s="70"/>
      <c r="B776" s="75"/>
      <c r="C776" s="213"/>
      <c r="D776" s="61" t="s">
        <v>34</v>
      </c>
      <c r="E776" s="3">
        <v>0.5</v>
      </c>
      <c r="F776" s="3">
        <v>1.2</v>
      </c>
      <c r="G776" s="3">
        <v>1.3</v>
      </c>
      <c r="H776" s="3">
        <v>1.6</v>
      </c>
      <c r="I776" s="3">
        <v>2.2000000000000002</v>
      </c>
      <c r="J776" s="3">
        <v>5</v>
      </c>
      <c r="K776" s="72"/>
      <c r="L776" s="72"/>
      <c r="M776" s="72"/>
      <c r="N776" s="72"/>
      <c r="O776" s="72"/>
      <c r="P776" s="72"/>
      <c r="Q776" s="3">
        <f t="shared" si="517"/>
        <v>11.8</v>
      </c>
      <c r="R776" s="3">
        <v>8.6</v>
      </c>
      <c r="S776" s="4">
        <f t="shared" si="518"/>
        <v>137.2093023255814</v>
      </c>
    </row>
    <row r="777" spans="1:19" ht="13" x14ac:dyDescent="0.2">
      <c r="A777" s="70"/>
      <c r="B777" s="75"/>
      <c r="C777" s="213"/>
      <c r="D777" s="61" t="s">
        <v>35</v>
      </c>
      <c r="E777" s="3">
        <f>+E775-E776</f>
        <v>3.7</v>
      </c>
      <c r="F777" s="3">
        <f t="shared" ref="F777:P777" si="539">+F775-F776</f>
        <v>9.7000000000000011</v>
      </c>
      <c r="G777" s="3">
        <f t="shared" si="539"/>
        <v>9.8999999999999986</v>
      </c>
      <c r="H777" s="3">
        <f t="shared" si="539"/>
        <v>18.299999999999997</v>
      </c>
      <c r="I777" s="3">
        <f t="shared" si="539"/>
        <v>24.8</v>
      </c>
      <c r="J777" s="3">
        <f t="shared" si="539"/>
        <v>57.2</v>
      </c>
      <c r="K777" s="72">
        <f t="shared" si="539"/>
        <v>0</v>
      </c>
      <c r="L777" s="72">
        <f t="shared" si="539"/>
        <v>0</v>
      </c>
      <c r="M777" s="72">
        <f t="shared" si="539"/>
        <v>0</v>
      </c>
      <c r="N777" s="72">
        <f t="shared" si="539"/>
        <v>0</v>
      </c>
      <c r="O777" s="72">
        <f t="shared" si="539"/>
        <v>0</v>
      </c>
      <c r="P777" s="72">
        <f t="shared" si="539"/>
        <v>0</v>
      </c>
      <c r="Q777" s="3">
        <f t="shared" ref="Q777" si="540">+Q775-Q776</f>
        <v>123.60000000000001</v>
      </c>
      <c r="R777" s="3">
        <v>88.9</v>
      </c>
      <c r="S777" s="4">
        <f t="shared" si="518"/>
        <v>139.03262092238469</v>
      </c>
    </row>
    <row r="778" spans="1:19" ht="13" x14ac:dyDescent="0.2">
      <c r="A778" s="70"/>
      <c r="B778" s="75"/>
      <c r="C778" s="213"/>
      <c r="D778" s="61" t="s">
        <v>36</v>
      </c>
      <c r="E778" s="3">
        <f>+E775-E779</f>
        <v>4.2</v>
      </c>
      <c r="F778" s="3">
        <f t="shared" ref="F778:P778" si="541">+F775-F779</f>
        <v>10.3</v>
      </c>
      <c r="G778" s="3">
        <f t="shared" si="541"/>
        <v>9.6</v>
      </c>
      <c r="H778" s="3">
        <f t="shared" si="541"/>
        <v>16.799999999999997</v>
      </c>
      <c r="I778" s="3">
        <f t="shared" si="541"/>
        <v>22.5</v>
      </c>
      <c r="J778" s="3">
        <f t="shared" si="541"/>
        <v>58.900000000000006</v>
      </c>
      <c r="K778" s="72">
        <f t="shared" si="541"/>
        <v>0</v>
      </c>
      <c r="L778" s="72">
        <f t="shared" si="541"/>
        <v>0</v>
      </c>
      <c r="M778" s="72">
        <f t="shared" si="541"/>
        <v>0</v>
      </c>
      <c r="N778" s="72">
        <f t="shared" si="541"/>
        <v>0</v>
      </c>
      <c r="O778" s="72">
        <f t="shared" si="541"/>
        <v>0</v>
      </c>
      <c r="P778" s="72">
        <f t="shared" si="541"/>
        <v>0</v>
      </c>
      <c r="Q778" s="3">
        <f t="shared" ref="Q778" si="542">+Q775-Q779</f>
        <v>122.30000000000001</v>
      </c>
      <c r="R778" s="3">
        <v>82.199999999999989</v>
      </c>
      <c r="S778" s="4">
        <f t="shared" si="518"/>
        <v>148.78345498783457</v>
      </c>
    </row>
    <row r="779" spans="1:19" ht="13" x14ac:dyDescent="0.2">
      <c r="A779" s="70"/>
      <c r="B779" s="49"/>
      <c r="C779" s="213"/>
      <c r="D779" s="61" t="s">
        <v>37</v>
      </c>
      <c r="E779" s="3">
        <v>0</v>
      </c>
      <c r="F779" s="3">
        <v>0.6</v>
      </c>
      <c r="G779" s="3">
        <v>1.6</v>
      </c>
      <c r="H779" s="3">
        <v>3.1</v>
      </c>
      <c r="I779" s="3">
        <v>4.5</v>
      </c>
      <c r="J779" s="3">
        <v>3.3</v>
      </c>
      <c r="K779" s="72"/>
      <c r="L779" s="72"/>
      <c r="M779" s="72"/>
      <c r="N779" s="72"/>
      <c r="O779" s="72"/>
      <c r="P779" s="72"/>
      <c r="Q779" s="3">
        <f t="shared" si="517"/>
        <v>13.100000000000001</v>
      </c>
      <c r="R779" s="3">
        <v>15.3</v>
      </c>
      <c r="S779" s="4">
        <f t="shared" si="518"/>
        <v>85.620915032679747</v>
      </c>
    </row>
    <row r="780" spans="1:19" thickBot="1" x14ac:dyDescent="0.25">
      <c r="A780" s="70"/>
      <c r="B780" s="77"/>
      <c r="C780" s="214"/>
      <c r="D780" s="64" t="s">
        <v>38</v>
      </c>
      <c r="E780" s="6">
        <v>0</v>
      </c>
      <c r="F780" s="6">
        <v>0.6</v>
      </c>
      <c r="G780" s="6">
        <v>1.6</v>
      </c>
      <c r="H780" s="6">
        <v>3.2</v>
      </c>
      <c r="I780" s="6">
        <v>4.5</v>
      </c>
      <c r="J780" s="6">
        <v>3.4</v>
      </c>
      <c r="K780" s="73"/>
      <c r="L780" s="73"/>
      <c r="M780" s="73"/>
      <c r="N780" s="73"/>
      <c r="O780" s="73"/>
      <c r="P780" s="73"/>
      <c r="Q780" s="6">
        <f t="shared" si="517"/>
        <v>13.3</v>
      </c>
      <c r="R780" s="6">
        <v>15.3</v>
      </c>
      <c r="S780" s="7">
        <f t="shared" si="518"/>
        <v>86.928104575163403</v>
      </c>
    </row>
    <row r="781" spans="1:19" ht="13" x14ac:dyDescent="0.2">
      <c r="A781" s="70"/>
      <c r="B781" s="215" t="s">
        <v>257</v>
      </c>
      <c r="C781" s="216"/>
      <c r="D781" s="56" t="s">
        <v>33</v>
      </c>
      <c r="E781" s="1">
        <f t="shared" ref="E781:Q786" si="543">+E787+E793+E802+E808+E814+E820+E826+E832</f>
        <v>84.4</v>
      </c>
      <c r="F781" s="1">
        <f t="shared" si="543"/>
        <v>136.80000000000001</v>
      </c>
      <c r="G781" s="1">
        <f t="shared" si="543"/>
        <v>144</v>
      </c>
      <c r="H781" s="1">
        <f t="shared" si="543"/>
        <v>257.29999999999995</v>
      </c>
      <c r="I781" s="1">
        <f t="shared" si="543"/>
        <v>286.89999999999998</v>
      </c>
      <c r="J781" s="1">
        <f t="shared" si="543"/>
        <v>184.10000000000002</v>
      </c>
      <c r="K781" s="71">
        <f t="shared" si="543"/>
        <v>0</v>
      </c>
      <c r="L781" s="71">
        <f t="shared" si="543"/>
        <v>0</v>
      </c>
      <c r="M781" s="71">
        <f t="shared" si="543"/>
        <v>0</v>
      </c>
      <c r="N781" s="71">
        <f t="shared" si="543"/>
        <v>0</v>
      </c>
      <c r="O781" s="71">
        <f t="shared" si="543"/>
        <v>0</v>
      </c>
      <c r="P781" s="71">
        <f t="shared" si="543"/>
        <v>0</v>
      </c>
      <c r="Q781" s="1">
        <f t="shared" si="543"/>
        <v>1093.5</v>
      </c>
      <c r="R781" s="1">
        <f t="shared" ref="R781" si="544">+R787+R793+R802+R808+R814+R820+R826+R832</f>
        <v>832</v>
      </c>
      <c r="S781" s="2">
        <f t="shared" si="518"/>
        <v>131.43028846153845</v>
      </c>
    </row>
    <row r="782" spans="1:19" ht="13" x14ac:dyDescent="0.2">
      <c r="A782" s="70"/>
      <c r="B782" s="217"/>
      <c r="C782" s="218"/>
      <c r="D782" s="61" t="s">
        <v>34</v>
      </c>
      <c r="E782" s="3">
        <f t="shared" si="543"/>
        <v>8.4</v>
      </c>
      <c r="F782" s="3">
        <f t="shared" si="543"/>
        <v>16.099999999999998</v>
      </c>
      <c r="G782" s="3">
        <f t="shared" si="543"/>
        <v>16.3</v>
      </c>
      <c r="H782" s="3">
        <f t="shared" si="543"/>
        <v>31.900000000000002</v>
      </c>
      <c r="I782" s="3">
        <f t="shared" si="543"/>
        <v>38.9</v>
      </c>
      <c r="J782" s="3">
        <f t="shared" si="543"/>
        <v>17.399999999999999</v>
      </c>
      <c r="K782" s="72">
        <f t="shared" si="543"/>
        <v>0</v>
      </c>
      <c r="L782" s="72">
        <f t="shared" si="543"/>
        <v>0</v>
      </c>
      <c r="M782" s="72">
        <f t="shared" si="543"/>
        <v>0</v>
      </c>
      <c r="N782" s="72">
        <f t="shared" si="543"/>
        <v>0</v>
      </c>
      <c r="O782" s="72">
        <f t="shared" si="543"/>
        <v>0</v>
      </c>
      <c r="P782" s="72">
        <f t="shared" si="543"/>
        <v>0</v>
      </c>
      <c r="Q782" s="3">
        <f t="shared" si="543"/>
        <v>129</v>
      </c>
      <c r="R782" s="3">
        <f t="shared" ref="R782" si="545">+R788+R794+R803+R809+R815+R821+R827+R833</f>
        <v>81.7</v>
      </c>
      <c r="S782" s="4">
        <f t="shared" si="518"/>
        <v>157.89473684210526</v>
      </c>
    </row>
    <row r="783" spans="1:19" ht="13" x14ac:dyDescent="0.2">
      <c r="A783" s="70"/>
      <c r="B783" s="217"/>
      <c r="C783" s="218"/>
      <c r="D783" s="61" t="s">
        <v>35</v>
      </c>
      <c r="E783" s="3">
        <f t="shared" si="543"/>
        <v>76</v>
      </c>
      <c r="F783" s="3">
        <f t="shared" si="543"/>
        <v>120.7</v>
      </c>
      <c r="G783" s="3">
        <f t="shared" si="543"/>
        <v>127.70000000000002</v>
      </c>
      <c r="H783" s="3">
        <f t="shared" si="543"/>
        <v>225.39999999999998</v>
      </c>
      <c r="I783" s="3">
        <f t="shared" si="543"/>
        <v>248</v>
      </c>
      <c r="J783" s="3">
        <f t="shared" si="543"/>
        <v>166.7</v>
      </c>
      <c r="K783" s="72">
        <f t="shared" si="543"/>
        <v>0</v>
      </c>
      <c r="L783" s="72">
        <f t="shared" si="543"/>
        <v>0</v>
      </c>
      <c r="M783" s="72">
        <f t="shared" si="543"/>
        <v>0</v>
      </c>
      <c r="N783" s="72">
        <f t="shared" si="543"/>
        <v>0</v>
      </c>
      <c r="O783" s="72">
        <f t="shared" si="543"/>
        <v>0</v>
      </c>
      <c r="P783" s="72">
        <f t="shared" si="543"/>
        <v>0</v>
      </c>
      <c r="Q783" s="3">
        <f t="shared" si="543"/>
        <v>964.5</v>
      </c>
      <c r="R783" s="3">
        <f t="shared" ref="R783" si="546">+R789+R795+R804+R810+R816+R822+R828+R834</f>
        <v>750.3</v>
      </c>
      <c r="S783" s="4">
        <f t="shared" si="518"/>
        <v>128.54858056777289</v>
      </c>
    </row>
    <row r="784" spans="1:19" ht="13" x14ac:dyDescent="0.2">
      <c r="A784" s="70"/>
      <c r="B784" s="217"/>
      <c r="C784" s="218"/>
      <c r="D784" s="61" t="s">
        <v>36</v>
      </c>
      <c r="E784" s="3">
        <f t="shared" si="543"/>
        <v>78.899999999999991</v>
      </c>
      <c r="F784" s="3">
        <f t="shared" si="543"/>
        <v>128.79999999999998</v>
      </c>
      <c r="G784" s="3">
        <f t="shared" si="543"/>
        <v>133.6</v>
      </c>
      <c r="H784" s="3">
        <f t="shared" si="543"/>
        <v>239.09999999999997</v>
      </c>
      <c r="I784" s="3">
        <f t="shared" si="543"/>
        <v>264.79999999999995</v>
      </c>
      <c r="J784" s="3">
        <f t="shared" si="543"/>
        <v>173.29999999999998</v>
      </c>
      <c r="K784" s="72">
        <f t="shared" si="543"/>
        <v>0</v>
      </c>
      <c r="L784" s="72">
        <f t="shared" si="543"/>
        <v>0</v>
      </c>
      <c r="M784" s="72">
        <f t="shared" si="543"/>
        <v>0</v>
      </c>
      <c r="N784" s="72">
        <f t="shared" si="543"/>
        <v>0</v>
      </c>
      <c r="O784" s="72">
        <f t="shared" si="543"/>
        <v>0</v>
      </c>
      <c r="P784" s="72">
        <f t="shared" si="543"/>
        <v>0</v>
      </c>
      <c r="Q784" s="3">
        <f t="shared" si="543"/>
        <v>1018.5</v>
      </c>
      <c r="R784" s="3">
        <f t="shared" ref="R784" si="547">+R790+R796+R805+R811+R817+R823+R829+R835</f>
        <v>771.59999999999991</v>
      </c>
      <c r="S784" s="4">
        <f t="shared" si="518"/>
        <v>131.99844479004668</v>
      </c>
    </row>
    <row r="785" spans="1:19" ht="13" x14ac:dyDescent="0.2">
      <c r="A785" s="70"/>
      <c r="B785" s="217"/>
      <c r="C785" s="218"/>
      <c r="D785" s="61" t="s">
        <v>37</v>
      </c>
      <c r="E785" s="3">
        <f t="shared" si="543"/>
        <v>5.5</v>
      </c>
      <c r="F785" s="3">
        <f t="shared" si="543"/>
        <v>8</v>
      </c>
      <c r="G785" s="3">
        <f t="shared" si="543"/>
        <v>10.399999999999999</v>
      </c>
      <c r="H785" s="3">
        <f t="shared" si="543"/>
        <v>18.2</v>
      </c>
      <c r="I785" s="3">
        <f t="shared" si="543"/>
        <v>22.099999999999998</v>
      </c>
      <c r="J785" s="3">
        <f t="shared" si="543"/>
        <v>10.8</v>
      </c>
      <c r="K785" s="72">
        <f t="shared" si="543"/>
        <v>0</v>
      </c>
      <c r="L785" s="72">
        <f t="shared" si="543"/>
        <v>0</v>
      </c>
      <c r="M785" s="72">
        <f t="shared" si="543"/>
        <v>0</v>
      </c>
      <c r="N785" s="72">
        <f t="shared" si="543"/>
        <v>0</v>
      </c>
      <c r="O785" s="72">
        <f t="shared" si="543"/>
        <v>0</v>
      </c>
      <c r="P785" s="72">
        <f t="shared" si="543"/>
        <v>0</v>
      </c>
      <c r="Q785" s="3">
        <f t="shared" si="543"/>
        <v>75</v>
      </c>
      <c r="R785" s="3">
        <f t="shared" ref="R785" si="548">+R791+R797+R806+R812+R818+R824+R830+R836</f>
        <v>60.4</v>
      </c>
      <c r="S785" s="4">
        <f t="shared" si="518"/>
        <v>124.17218543046357</v>
      </c>
    </row>
    <row r="786" spans="1:19" thickBot="1" x14ac:dyDescent="0.25">
      <c r="A786" s="70"/>
      <c r="B786" s="217"/>
      <c r="C786" s="219"/>
      <c r="D786" s="64" t="s">
        <v>38</v>
      </c>
      <c r="E786" s="6">
        <f t="shared" si="543"/>
        <v>6.6000000000000005</v>
      </c>
      <c r="F786" s="6">
        <f t="shared" si="543"/>
        <v>9.1</v>
      </c>
      <c r="G786" s="6">
        <f t="shared" si="543"/>
        <v>12.399999999999999</v>
      </c>
      <c r="H786" s="6">
        <f t="shared" si="543"/>
        <v>20.399999999999999</v>
      </c>
      <c r="I786" s="6">
        <f t="shared" si="543"/>
        <v>24.4</v>
      </c>
      <c r="J786" s="6">
        <f t="shared" si="543"/>
        <v>16.100000000000001</v>
      </c>
      <c r="K786" s="73">
        <f t="shared" si="543"/>
        <v>0</v>
      </c>
      <c r="L786" s="73">
        <f t="shared" si="543"/>
        <v>0</v>
      </c>
      <c r="M786" s="73">
        <f t="shared" si="543"/>
        <v>0</v>
      </c>
      <c r="N786" s="73">
        <f t="shared" si="543"/>
        <v>0</v>
      </c>
      <c r="O786" s="73">
        <f t="shared" si="543"/>
        <v>0</v>
      </c>
      <c r="P786" s="73">
        <f t="shared" si="543"/>
        <v>0</v>
      </c>
      <c r="Q786" s="6">
        <f t="shared" si="543"/>
        <v>89</v>
      </c>
      <c r="R786" s="6">
        <f t="shared" ref="R786" si="549">+R792+R798+R807+R813+R819+R825+R831+R837</f>
        <v>70.8</v>
      </c>
      <c r="S786" s="7">
        <f t="shared" si="518"/>
        <v>125.70621468926555</v>
      </c>
    </row>
    <row r="787" spans="1:19" ht="13.5" customHeight="1" x14ac:dyDescent="0.2">
      <c r="A787" s="70"/>
      <c r="B787" s="70"/>
      <c r="C787" s="212" t="s">
        <v>134</v>
      </c>
      <c r="D787" s="56" t="s">
        <v>33</v>
      </c>
      <c r="E787" s="1">
        <v>20.9</v>
      </c>
      <c r="F787" s="1">
        <v>44</v>
      </c>
      <c r="G787" s="1">
        <v>42.2</v>
      </c>
      <c r="H787" s="1">
        <v>75.3</v>
      </c>
      <c r="I787" s="1">
        <v>87.3</v>
      </c>
      <c r="J787" s="1">
        <v>49.6</v>
      </c>
      <c r="K787" s="71"/>
      <c r="L787" s="71"/>
      <c r="M787" s="71"/>
      <c r="N787" s="71"/>
      <c r="O787" s="71"/>
      <c r="P787" s="71"/>
      <c r="Q787" s="1">
        <f t="shared" ref="Q787:Q798" si="550">SUM(E787:P787)</f>
        <v>319.3</v>
      </c>
      <c r="R787" s="1">
        <v>193.5</v>
      </c>
      <c r="S787" s="2">
        <f t="shared" si="518"/>
        <v>165.01291989664085</v>
      </c>
    </row>
    <row r="788" spans="1:19" ht="13" x14ac:dyDescent="0.2">
      <c r="A788" s="70"/>
      <c r="B788" s="49"/>
      <c r="C788" s="213"/>
      <c r="D788" s="61" t="s">
        <v>34</v>
      </c>
      <c r="E788" s="3">
        <v>0.6</v>
      </c>
      <c r="F788" s="3">
        <v>1.3</v>
      </c>
      <c r="G788" s="3">
        <v>1.3</v>
      </c>
      <c r="H788" s="3">
        <v>2.2999999999999998</v>
      </c>
      <c r="I788" s="3">
        <v>2.6</v>
      </c>
      <c r="J788" s="3">
        <v>1.5</v>
      </c>
      <c r="K788" s="72"/>
      <c r="L788" s="72"/>
      <c r="M788" s="72"/>
      <c r="N788" s="72"/>
      <c r="O788" s="72"/>
      <c r="P788" s="72"/>
      <c r="Q788" s="3">
        <f t="shared" si="550"/>
        <v>9.6</v>
      </c>
      <c r="R788" s="3">
        <v>5.8</v>
      </c>
      <c r="S788" s="4">
        <f t="shared" si="518"/>
        <v>165.51724137931035</v>
      </c>
    </row>
    <row r="789" spans="1:19" ht="13" x14ac:dyDescent="0.2">
      <c r="A789" s="70"/>
      <c r="B789" s="49"/>
      <c r="C789" s="213"/>
      <c r="D789" s="61" t="s">
        <v>35</v>
      </c>
      <c r="E789" s="3">
        <f>+E787-E788</f>
        <v>20.299999999999997</v>
      </c>
      <c r="F789" s="3">
        <f t="shared" ref="F789:P789" si="551">+F787-F788</f>
        <v>42.7</v>
      </c>
      <c r="G789" s="3">
        <f t="shared" si="551"/>
        <v>40.900000000000006</v>
      </c>
      <c r="H789" s="3">
        <f t="shared" si="551"/>
        <v>73</v>
      </c>
      <c r="I789" s="3">
        <f t="shared" si="551"/>
        <v>84.7</v>
      </c>
      <c r="J789" s="3">
        <f t="shared" si="551"/>
        <v>48.1</v>
      </c>
      <c r="K789" s="72">
        <f t="shared" si="551"/>
        <v>0</v>
      </c>
      <c r="L789" s="72">
        <f t="shared" si="551"/>
        <v>0</v>
      </c>
      <c r="M789" s="72">
        <f t="shared" si="551"/>
        <v>0</v>
      </c>
      <c r="N789" s="72">
        <f t="shared" si="551"/>
        <v>0</v>
      </c>
      <c r="O789" s="72">
        <f t="shared" si="551"/>
        <v>0</v>
      </c>
      <c r="P789" s="72">
        <f t="shared" si="551"/>
        <v>0</v>
      </c>
      <c r="Q789" s="3">
        <f t="shared" ref="Q789" si="552">+Q787-Q788</f>
        <v>309.7</v>
      </c>
      <c r="R789" s="3">
        <v>187.7</v>
      </c>
      <c r="S789" s="4">
        <f t="shared" si="518"/>
        <v>164.99733617474695</v>
      </c>
    </row>
    <row r="790" spans="1:19" ht="13" x14ac:dyDescent="0.2">
      <c r="A790" s="70"/>
      <c r="B790" s="49"/>
      <c r="C790" s="213"/>
      <c r="D790" s="61" t="s">
        <v>36</v>
      </c>
      <c r="E790" s="3">
        <f>+E787-E791</f>
        <v>20</v>
      </c>
      <c r="F790" s="3">
        <f t="shared" ref="F790:P790" si="553">+F787-F791</f>
        <v>42.8</v>
      </c>
      <c r="G790" s="3">
        <f t="shared" si="553"/>
        <v>41</v>
      </c>
      <c r="H790" s="3">
        <f t="shared" si="553"/>
        <v>73.599999999999994</v>
      </c>
      <c r="I790" s="3">
        <f t="shared" si="553"/>
        <v>85.2</v>
      </c>
      <c r="J790" s="3">
        <f t="shared" si="553"/>
        <v>48</v>
      </c>
      <c r="K790" s="72">
        <f t="shared" si="553"/>
        <v>0</v>
      </c>
      <c r="L790" s="72">
        <f t="shared" si="553"/>
        <v>0</v>
      </c>
      <c r="M790" s="72">
        <f t="shared" si="553"/>
        <v>0</v>
      </c>
      <c r="N790" s="72">
        <f t="shared" si="553"/>
        <v>0</v>
      </c>
      <c r="O790" s="72">
        <f t="shared" si="553"/>
        <v>0</v>
      </c>
      <c r="P790" s="72">
        <f t="shared" si="553"/>
        <v>0</v>
      </c>
      <c r="Q790" s="3">
        <f t="shared" ref="Q790" si="554">+Q787-Q791</f>
        <v>310.60000000000002</v>
      </c>
      <c r="R790" s="3">
        <v>187.29999999999998</v>
      </c>
      <c r="S790" s="4">
        <f t="shared" si="518"/>
        <v>165.83021890016022</v>
      </c>
    </row>
    <row r="791" spans="1:19" ht="13" x14ac:dyDescent="0.2">
      <c r="A791" s="70"/>
      <c r="B791" s="49"/>
      <c r="C791" s="213"/>
      <c r="D791" s="61" t="s">
        <v>37</v>
      </c>
      <c r="E791" s="3">
        <v>0.9</v>
      </c>
      <c r="F791" s="3">
        <v>1.2</v>
      </c>
      <c r="G791" s="3">
        <v>1.2</v>
      </c>
      <c r="H791" s="3">
        <v>1.7</v>
      </c>
      <c r="I791" s="3">
        <v>2.1</v>
      </c>
      <c r="J791" s="3">
        <v>1.6</v>
      </c>
      <c r="K791" s="72"/>
      <c r="L791" s="72"/>
      <c r="M791" s="72"/>
      <c r="N791" s="72"/>
      <c r="O791" s="72"/>
      <c r="P791" s="72"/>
      <c r="Q791" s="3">
        <f t="shared" si="550"/>
        <v>8.6999999999999993</v>
      </c>
      <c r="R791" s="3">
        <v>6.2</v>
      </c>
      <c r="S791" s="4">
        <f t="shared" si="518"/>
        <v>140.32258064516128</v>
      </c>
    </row>
    <row r="792" spans="1:19" thickBot="1" x14ac:dyDescent="0.25">
      <c r="A792" s="70"/>
      <c r="B792" s="49"/>
      <c r="C792" s="214"/>
      <c r="D792" s="64" t="s">
        <v>38</v>
      </c>
      <c r="E792" s="6">
        <v>1.5</v>
      </c>
      <c r="F792" s="6">
        <v>1.5</v>
      </c>
      <c r="G792" s="6">
        <v>1.9</v>
      </c>
      <c r="H792" s="6">
        <v>2.5</v>
      </c>
      <c r="I792" s="6">
        <v>2.8</v>
      </c>
      <c r="J792" s="6">
        <v>2.1</v>
      </c>
      <c r="K792" s="73"/>
      <c r="L792" s="73"/>
      <c r="M792" s="73"/>
      <c r="N792" s="73"/>
      <c r="O792" s="73"/>
      <c r="P792" s="73"/>
      <c r="Q792" s="6">
        <f t="shared" si="550"/>
        <v>12.299999999999999</v>
      </c>
      <c r="R792" s="6">
        <v>12</v>
      </c>
      <c r="S792" s="7">
        <f t="shared" si="518"/>
        <v>102.49999999999999</v>
      </c>
    </row>
    <row r="793" spans="1:19" ht="13.5" customHeight="1" x14ac:dyDescent="0.2">
      <c r="A793" s="70"/>
      <c r="B793" s="49"/>
      <c r="C793" s="212" t="s">
        <v>135</v>
      </c>
      <c r="D793" s="56" t="s">
        <v>33</v>
      </c>
      <c r="E793" s="1">
        <v>13.5</v>
      </c>
      <c r="F793" s="1">
        <v>23.5</v>
      </c>
      <c r="G793" s="1">
        <v>20.7</v>
      </c>
      <c r="H793" s="1">
        <v>45.9</v>
      </c>
      <c r="I793" s="1">
        <v>47.8</v>
      </c>
      <c r="J793" s="1">
        <v>31.1</v>
      </c>
      <c r="K793" s="71"/>
      <c r="L793" s="71"/>
      <c r="M793" s="71"/>
      <c r="N793" s="71"/>
      <c r="O793" s="71"/>
      <c r="P793" s="71"/>
      <c r="Q793" s="1">
        <f t="shared" si="550"/>
        <v>182.49999999999997</v>
      </c>
      <c r="R793" s="1">
        <v>163</v>
      </c>
      <c r="S793" s="2">
        <f t="shared" si="518"/>
        <v>111.96319018404905</v>
      </c>
    </row>
    <row r="794" spans="1:19" ht="13" x14ac:dyDescent="0.2">
      <c r="A794" s="70"/>
      <c r="B794" s="49"/>
      <c r="C794" s="213"/>
      <c r="D794" s="61" t="s">
        <v>34</v>
      </c>
      <c r="E794" s="3">
        <v>0.6</v>
      </c>
      <c r="F794" s="3">
        <v>1.2</v>
      </c>
      <c r="G794" s="3">
        <v>1.2</v>
      </c>
      <c r="H794" s="3">
        <v>3.5</v>
      </c>
      <c r="I794" s="3">
        <v>3.4</v>
      </c>
      <c r="J794" s="3">
        <v>2</v>
      </c>
      <c r="K794" s="72"/>
      <c r="L794" s="72"/>
      <c r="M794" s="72"/>
      <c r="N794" s="72"/>
      <c r="O794" s="72"/>
      <c r="P794" s="72"/>
      <c r="Q794" s="3">
        <f t="shared" si="550"/>
        <v>11.9</v>
      </c>
      <c r="R794" s="3">
        <v>10.3</v>
      </c>
      <c r="S794" s="4">
        <f t="shared" si="518"/>
        <v>115.53398058252426</v>
      </c>
    </row>
    <row r="795" spans="1:19" ht="13" x14ac:dyDescent="0.2">
      <c r="A795" s="70"/>
      <c r="B795" s="49"/>
      <c r="C795" s="213"/>
      <c r="D795" s="61" t="s">
        <v>35</v>
      </c>
      <c r="E795" s="3">
        <f>+E793-E794</f>
        <v>12.9</v>
      </c>
      <c r="F795" s="3">
        <f t="shared" ref="F795:P795" si="555">+F793-F794</f>
        <v>22.3</v>
      </c>
      <c r="G795" s="3">
        <f t="shared" si="555"/>
        <v>19.5</v>
      </c>
      <c r="H795" s="3">
        <f t="shared" si="555"/>
        <v>42.4</v>
      </c>
      <c r="I795" s="3">
        <f t="shared" si="555"/>
        <v>44.4</v>
      </c>
      <c r="J795" s="3">
        <f t="shared" si="555"/>
        <v>29.1</v>
      </c>
      <c r="K795" s="72">
        <f t="shared" si="555"/>
        <v>0</v>
      </c>
      <c r="L795" s="72">
        <f t="shared" si="555"/>
        <v>0</v>
      </c>
      <c r="M795" s="72">
        <f t="shared" si="555"/>
        <v>0</v>
      </c>
      <c r="N795" s="72">
        <f t="shared" si="555"/>
        <v>0</v>
      </c>
      <c r="O795" s="72">
        <f t="shared" si="555"/>
        <v>0</v>
      </c>
      <c r="P795" s="72">
        <f t="shared" si="555"/>
        <v>0</v>
      </c>
      <c r="Q795" s="3">
        <f>+Q793-Q794</f>
        <v>170.59999999999997</v>
      </c>
      <c r="R795" s="3">
        <v>152.70000000000002</v>
      </c>
      <c r="S795" s="4">
        <f t="shared" si="518"/>
        <v>111.72233136869676</v>
      </c>
    </row>
    <row r="796" spans="1:19" ht="13" x14ac:dyDescent="0.2">
      <c r="A796" s="70"/>
      <c r="B796" s="49"/>
      <c r="C796" s="213"/>
      <c r="D796" s="61" t="s">
        <v>36</v>
      </c>
      <c r="E796" s="3">
        <f>+E793-E797</f>
        <v>12.9</v>
      </c>
      <c r="F796" s="3">
        <f t="shared" ref="F796:P796" si="556">+F793-F797</f>
        <v>22.5</v>
      </c>
      <c r="G796" s="3">
        <f t="shared" si="556"/>
        <v>19.5</v>
      </c>
      <c r="H796" s="3">
        <f t="shared" si="556"/>
        <v>43.3</v>
      </c>
      <c r="I796" s="3">
        <f t="shared" si="556"/>
        <v>44.599999999999994</v>
      </c>
      <c r="J796" s="3">
        <f t="shared" si="556"/>
        <v>29.8</v>
      </c>
      <c r="K796" s="72">
        <f t="shared" si="556"/>
        <v>0</v>
      </c>
      <c r="L796" s="72">
        <f t="shared" si="556"/>
        <v>0</v>
      </c>
      <c r="M796" s="72">
        <f t="shared" si="556"/>
        <v>0</v>
      </c>
      <c r="N796" s="72">
        <f t="shared" si="556"/>
        <v>0</v>
      </c>
      <c r="O796" s="72">
        <f t="shared" si="556"/>
        <v>0</v>
      </c>
      <c r="P796" s="72">
        <f t="shared" si="556"/>
        <v>0</v>
      </c>
      <c r="Q796" s="3">
        <f>+Q793-Q797</f>
        <v>172.59999999999997</v>
      </c>
      <c r="R796" s="3">
        <v>156.00000000000003</v>
      </c>
      <c r="S796" s="4">
        <f t="shared" si="518"/>
        <v>110.64102564102561</v>
      </c>
    </row>
    <row r="797" spans="1:19" ht="13" x14ac:dyDescent="0.2">
      <c r="A797" s="70"/>
      <c r="B797" s="49"/>
      <c r="C797" s="213"/>
      <c r="D797" s="61" t="s">
        <v>37</v>
      </c>
      <c r="E797" s="3">
        <v>0.6</v>
      </c>
      <c r="F797" s="3">
        <v>1</v>
      </c>
      <c r="G797" s="3">
        <v>1.2</v>
      </c>
      <c r="H797" s="3">
        <v>2.6</v>
      </c>
      <c r="I797" s="3">
        <v>3.2</v>
      </c>
      <c r="J797" s="3">
        <v>1.3</v>
      </c>
      <c r="K797" s="72"/>
      <c r="L797" s="72"/>
      <c r="M797" s="72"/>
      <c r="N797" s="72"/>
      <c r="O797" s="72"/>
      <c r="P797" s="72"/>
      <c r="Q797" s="3">
        <f t="shared" si="550"/>
        <v>9.9000000000000021</v>
      </c>
      <c r="R797" s="3">
        <v>7</v>
      </c>
      <c r="S797" s="4">
        <f t="shared" si="518"/>
        <v>141.42857142857144</v>
      </c>
    </row>
    <row r="798" spans="1:19" thickBot="1" x14ac:dyDescent="0.25">
      <c r="A798" s="70"/>
      <c r="B798" s="49"/>
      <c r="C798" s="214"/>
      <c r="D798" s="64" t="s">
        <v>38</v>
      </c>
      <c r="E798" s="6">
        <f t="shared" ref="E798:J798" si="557">+E797</f>
        <v>0.6</v>
      </c>
      <c r="F798" s="6">
        <f t="shared" si="557"/>
        <v>1</v>
      </c>
      <c r="G798" s="6">
        <f t="shared" si="557"/>
        <v>1.2</v>
      </c>
      <c r="H798" s="6">
        <f t="shared" si="557"/>
        <v>2.6</v>
      </c>
      <c r="I798" s="6">
        <f t="shared" si="557"/>
        <v>3.2</v>
      </c>
      <c r="J798" s="6">
        <f t="shared" si="557"/>
        <v>1.3</v>
      </c>
      <c r="K798" s="73"/>
      <c r="L798" s="73"/>
      <c r="M798" s="73"/>
      <c r="N798" s="73"/>
      <c r="O798" s="73"/>
      <c r="P798" s="73"/>
      <c r="Q798" s="6">
        <f t="shared" si="550"/>
        <v>9.9000000000000021</v>
      </c>
      <c r="R798" s="6">
        <v>7</v>
      </c>
      <c r="S798" s="7">
        <f t="shared" si="518"/>
        <v>141.42857142857144</v>
      </c>
    </row>
    <row r="799" spans="1:19" ht="18.75" customHeight="1" x14ac:dyDescent="0.3">
      <c r="A799" s="45" t="str">
        <f>A1</f>
        <v>１　令和４年度（２０２２年度）上期　市町村別・月別観光入込客数</v>
      </c>
      <c r="K799" s="76"/>
      <c r="L799" s="76"/>
      <c r="M799" s="76"/>
      <c r="N799" s="76"/>
      <c r="O799" s="76"/>
      <c r="P799" s="76"/>
      <c r="Q799" s="178"/>
    </row>
    <row r="800" spans="1:19" ht="13.5" customHeight="1" thickBot="1" x14ac:dyDescent="0.25">
      <c r="K800" s="76"/>
      <c r="L800" s="76"/>
      <c r="M800" s="76"/>
      <c r="N800" s="76"/>
      <c r="O800" s="76"/>
      <c r="P800" s="76"/>
      <c r="Q800" s="178"/>
      <c r="S800" s="50" t="s">
        <v>232</v>
      </c>
    </row>
    <row r="801" spans="1:19" ht="13.5" customHeight="1" thickBot="1" x14ac:dyDescent="0.25">
      <c r="A801" s="51" t="s">
        <v>20</v>
      </c>
      <c r="B801" s="51" t="s">
        <v>266</v>
      </c>
      <c r="C801" s="51" t="s">
        <v>21</v>
      </c>
      <c r="D801" s="52" t="s">
        <v>22</v>
      </c>
      <c r="E801" s="53" t="s">
        <v>23</v>
      </c>
      <c r="F801" s="53" t="s">
        <v>24</v>
      </c>
      <c r="G801" s="53" t="s">
        <v>25</v>
      </c>
      <c r="H801" s="53" t="s">
        <v>26</v>
      </c>
      <c r="I801" s="53" t="s">
        <v>27</v>
      </c>
      <c r="J801" s="53" t="s">
        <v>28</v>
      </c>
      <c r="K801" s="74" t="s">
        <v>29</v>
      </c>
      <c r="L801" s="74" t="s">
        <v>30</v>
      </c>
      <c r="M801" s="74" t="s">
        <v>31</v>
      </c>
      <c r="N801" s="74" t="s">
        <v>11</v>
      </c>
      <c r="O801" s="74" t="s">
        <v>12</v>
      </c>
      <c r="P801" s="74" t="s">
        <v>13</v>
      </c>
      <c r="Q801" s="179" t="s">
        <v>301</v>
      </c>
      <c r="R801" s="54" t="str">
        <f>$R$3</f>
        <v>R3年度上期</v>
      </c>
      <c r="S801" s="55" t="s">
        <v>32</v>
      </c>
    </row>
    <row r="802" spans="1:19" ht="13.5" customHeight="1" x14ac:dyDescent="0.2">
      <c r="A802" s="70"/>
      <c r="B802" s="49"/>
      <c r="C802" s="212" t="s">
        <v>136</v>
      </c>
      <c r="D802" s="56" t="s">
        <v>33</v>
      </c>
      <c r="E802" s="1">
        <v>9.1999999999999993</v>
      </c>
      <c r="F802" s="1">
        <v>14.1</v>
      </c>
      <c r="G802" s="1">
        <v>14</v>
      </c>
      <c r="H802" s="1">
        <v>29</v>
      </c>
      <c r="I802" s="1">
        <v>33.5</v>
      </c>
      <c r="J802" s="1">
        <v>14.9</v>
      </c>
      <c r="K802" s="71"/>
      <c r="L802" s="71"/>
      <c r="M802" s="71"/>
      <c r="N802" s="71"/>
      <c r="O802" s="71"/>
      <c r="P802" s="71"/>
      <c r="Q802" s="1">
        <f t="shared" ref="Q802:Q837" si="558">SUM(E802:P802)</f>
        <v>114.7</v>
      </c>
      <c r="R802" s="1">
        <v>78.5</v>
      </c>
      <c r="S802" s="2">
        <f t="shared" ref="S802:S855" si="559">IF(Q802=0,"－",Q802/R802*100)</f>
        <v>146.11464968152868</v>
      </c>
    </row>
    <row r="803" spans="1:19" ht="13" x14ac:dyDescent="0.2">
      <c r="A803" s="70"/>
      <c r="B803" s="49"/>
      <c r="C803" s="213"/>
      <c r="D803" s="61" t="s">
        <v>34</v>
      </c>
      <c r="E803" s="3">
        <v>3.2</v>
      </c>
      <c r="F803" s="3">
        <v>6.1</v>
      </c>
      <c r="G803" s="3">
        <v>5.8</v>
      </c>
      <c r="H803" s="3">
        <v>15.4</v>
      </c>
      <c r="I803" s="3">
        <v>18.7</v>
      </c>
      <c r="J803" s="3">
        <v>6.1</v>
      </c>
      <c r="K803" s="72"/>
      <c r="L803" s="72"/>
      <c r="M803" s="72"/>
      <c r="N803" s="72"/>
      <c r="O803" s="72"/>
      <c r="P803" s="72"/>
      <c r="Q803" s="3">
        <f t="shared" si="558"/>
        <v>55.300000000000004</v>
      </c>
      <c r="R803" s="3">
        <v>32</v>
      </c>
      <c r="S803" s="4">
        <f t="shared" si="559"/>
        <v>172.8125</v>
      </c>
    </row>
    <row r="804" spans="1:19" ht="13" x14ac:dyDescent="0.2">
      <c r="A804" s="70" t="s">
        <v>274</v>
      </c>
      <c r="B804" s="49" t="s">
        <v>276</v>
      </c>
      <c r="C804" s="213"/>
      <c r="D804" s="61" t="s">
        <v>35</v>
      </c>
      <c r="E804" s="3">
        <f>+E802-E803</f>
        <v>5.9999999999999991</v>
      </c>
      <c r="F804" s="3">
        <f t="shared" ref="F804:P804" si="560">+F802-F803</f>
        <v>8</v>
      </c>
      <c r="G804" s="3">
        <f t="shared" si="560"/>
        <v>8.1999999999999993</v>
      </c>
      <c r="H804" s="3">
        <f t="shared" si="560"/>
        <v>13.6</v>
      </c>
      <c r="I804" s="3">
        <f t="shared" si="560"/>
        <v>14.8</v>
      </c>
      <c r="J804" s="3">
        <f t="shared" si="560"/>
        <v>8.8000000000000007</v>
      </c>
      <c r="K804" s="72">
        <f t="shared" si="560"/>
        <v>0</v>
      </c>
      <c r="L804" s="72">
        <f t="shared" si="560"/>
        <v>0</v>
      </c>
      <c r="M804" s="72">
        <f t="shared" si="560"/>
        <v>0</v>
      </c>
      <c r="N804" s="72">
        <f t="shared" si="560"/>
        <v>0</v>
      </c>
      <c r="O804" s="72">
        <f t="shared" si="560"/>
        <v>0</v>
      </c>
      <c r="P804" s="72">
        <f t="shared" si="560"/>
        <v>0</v>
      </c>
      <c r="Q804" s="3">
        <f t="shared" ref="Q804" si="561">+Q802-Q803</f>
        <v>59.4</v>
      </c>
      <c r="R804" s="3">
        <v>46.5</v>
      </c>
      <c r="S804" s="4">
        <f t="shared" si="559"/>
        <v>127.74193548387096</v>
      </c>
    </row>
    <row r="805" spans="1:19" ht="13" x14ac:dyDescent="0.2">
      <c r="A805" s="70"/>
      <c r="B805" s="49"/>
      <c r="C805" s="213"/>
      <c r="D805" s="61" t="s">
        <v>36</v>
      </c>
      <c r="E805" s="3">
        <f>+E802-E806</f>
        <v>8.7999999999999989</v>
      </c>
      <c r="F805" s="3">
        <f t="shared" ref="F805:P805" si="562">+F802-F806</f>
        <v>13.799999999999999</v>
      </c>
      <c r="G805" s="3">
        <f t="shared" si="562"/>
        <v>13.3</v>
      </c>
      <c r="H805" s="3">
        <f t="shared" si="562"/>
        <v>26.2</v>
      </c>
      <c r="I805" s="3">
        <f t="shared" si="562"/>
        <v>30</v>
      </c>
      <c r="J805" s="3">
        <f t="shared" si="562"/>
        <v>14.6</v>
      </c>
      <c r="K805" s="72">
        <f t="shared" si="562"/>
        <v>0</v>
      </c>
      <c r="L805" s="72">
        <f t="shared" si="562"/>
        <v>0</v>
      </c>
      <c r="M805" s="72">
        <f t="shared" si="562"/>
        <v>0</v>
      </c>
      <c r="N805" s="72">
        <f t="shared" si="562"/>
        <v>0</v>
      </c>
      <c r="O805" s="72">
        <f t="shared" si="562"/>
        <v>0</v>
      </c>
      <c r="P805" s="72">
        <f t="shared" si="562"/>
        <v>0</v>
      </c>
      <c r="Q805" s="3">
        <f t="shared" ref="Q805" si="563">+Q802-Q806</f>
        <v>106.7</v>
      </c>
      <c r="R805" s="3">
        <v>76.599999999999994</v>
      </c>
      <c r="S805" s="4">
        <f t="shared" si="559"/>
        <v>139.29503916449087</v>
      </c>
    </row>
    <row r="806" spans="1:19" ht="13" x14ac:dyDescent="0.2">
      <c r="A806" s="70"/>
      <c r="B806" s="49"/>
      <c r="C806" s="213"/>
      <c r="D806" s="61" t="s">
        <v>37</v>
      </c>
      <c r="E806" s="3">
        <v>0.4</v>
      </c>
      <c r="F806" s="3">
        <v>0.3</v>
      </c>
      <c r="G806" s="3">
        <v>0.7</v>
      </c>
      <c r="H806" s="3">
        <v>2.8</v>
      </c>
      <c r="I806" s="3">
        <v>3.5</v>
      </c>
      <c r="J806" s="3">
        <v>0.3</v>
      </c>
      <c r="K806" s="72"/>
      <c r="L806" s="72"/>
      <c r="M806" s="72"/>
      <c r="N806" s="72"/>
      <c r="O806" s="72"/>
      <c r="P806" s="72"/>
      <c r="Q806" s="3">
        <f t="shared" si="558"/>
        <v>7.9999999999999991</v>
      </c>
      <c r="R806" s="3">
        <v>1.9</v>
      </c>
      <c r="S806" s="4">
        <f t="shared" si="559"/>
        <v>421.05263157894734</v>
      </c>
    </row>
    <row r="807" spans="1:19" thickBot="1" x14ac:dyDescent="0.25">
      <c r="A807" s="70"/>
      <c r="B807" s="49"/>
      <c r="C807" s="214"/>
      <c r="D807" s="64" t="s">
        <v>38</v>
      </c>
      <c r="E807" s="6">
        <v>0.4</v>
      </c>
      <c r="F807" s="6">
        <v>0.3</v>
      </c>
      <c r="G807" s="6">
        <v>0.7</v>
      </c>
      <c r="H807" s="6">
        <v>3.1</v>
      </c>
      <c r="I807" s="6">
        <v>3.9</v>
      </c>
      <c r="J807" s="6">
        <v>0.5</v>
      </c>
      <c r="K807" s="73"/>
      <c r="L807" s="73"/>
      <c r="M807" s="73"/>
      <c r="N807" s="73"/>
      <c r="O807" s="73"/>
      <c r="P807" s="73"/>
      <c r="Q807" s="6">
        <f t="shared" si="558"/>
        <v>8.9</v>
      </c>
      <c r="R807" s="6">
        <v>2.9</v>
      </c>
      <c r="S807" s="7">
        <f t="shared" si="559"/>
        <v>306.89655172413796</v>
      </c>
    </row>
    <row r="808" spans="1:19" ht="13.5" customHeight="1" x14ac:dyDescent="0.2">
      <c r="A808" s="70"/>
      <c r="B808" s="49"/>
      <c r="C808" s="212" t="s">
        <v>137</v>
      </c>
      <c r="D808" s="56" t="s">
        <v>33</v>
      </c>
      <c r="E808" s="1">
        <v>0.4</v>
      </c>
      <c r="F808" s="1">
        <v>1.5</v>
      </c>
      <c r="G808" s="1">
        <v>1.8</v>
      </c>
      <c r="H808" s="1">
        <v>4.9000000000000004</v>
      </c>
      <c r="I808" s="1">
        <v>6.7</v>
      </c>
      <c r="J808" s="1">
        <v>2.4</v>
      </c>
      <c r="K808" s="71"/>
      <c r="L808" s="71"/>
      <c r="M808" s="71"/>
      <c r="N808" s="71"/>
      <c r="O808" s="71"/>
      <c r="P808" s="71"/>
      <c r="Q808" s="1">
        <f t="shared" si="558"/>
        <v>17.7</v>
      </c>
      <c r="R808" s="1">
        <v>48.199999999999996</v>
      </c>
      <c r="S808" s="2">
        <f t="shared" si="559"/>
        <v>36.721991701244818</v>
      </c>
    </row>
    <row r="809" spans="1:19" ht="13" x14ac:dyDescent="0.2">
      <c r="A809" s="70"/>
      <c r="B809" s="49"/>
      <c r="C809" s="213"/>
      <c r="D809" s="61" t="s">
        <v>34</v>
      </c>
      <c r="E809" s="3">
        <v>0</v>
      </c>
      <c r="F809" s="3">
        <v>0.5</v>
      </c>
      <c r="G809" s="3">
        <v>0.8</v>
      </c>
      <c r="H809" s="3">
        <v>1</v>
      </c>
      <c r="I809" s="3">
        <v>2.9</v>
      </c>
      <c r="J809" s="3">
        <v>0.9</v>
      </c>
      <c r="K809" s="72"/>
      <c r="L809" s="72"/>
      <c r="M809" s="72"/>
      <c r="N809" s="72"/>
      <c r="O809" s="72"/>
      <c r="P809" s="72"/>
      <c r="Q809" s="3">
        <f t="shared" si="558"/>
        <v>6.1</v>
      </c>
      <c r="R809" s="3">
        <v>5.8</v>
      </c>
      <c r="S809" s="4">
        <f t="shared" si="559"/>
        <v>105.17241379310344</v>
      </c>
    </row>
    <row r="810" spans="1:19" ht="13" x14ac:dyDescent="0.2">
      <c r="A810" s="70"/>
      <c r="B810" s="49"/>
      <c r="C810" s="213"/>
      <c r="D810" s="61" t="s">
        <v>35</v>
      </c>
      <c r="E810" s="3">
        <f>+E808-E809</f>
        <v>0.4</v>
      </c>
      <c r="F810" s="3">
        <f t="shared" ref="F810:P810" si="564">+F808-F809</f>
        <v>1</v>
      </c>
      <c r="G810" s="3">
        <f t="shared" si="564"/>
        <v>1</v>
      </c>
      <c r="H810" s="3">
        <f t="shared" si="564"/>
        <v>3.9000000000000004</v>
      </c>
      <c r="I810" s="3">
        <f t="shared" si="564"/>
        <v>3.8000000000000003</v>
      </c>
      <c r="J810" s="3">
        <f t="shared" si="564"/>
        <v>1.5</v>
      </c>
      <c r="K810" s="72">
        <f t="shared" si="564"/>
        <v>0</v>
      </c>
      <c r="L810" s="72">
        <f t="shared" si="564"/>
        <v>0</v>
      </c>
      <c r="M810" s="72">
        <f t="shared" si="564"/>
        <v>0</v>
      </c>
      <c r="N810" s="72">
        <f t="shared" si="564"/>
        <v>0</v>
      </c>
      <c r="O810" s="72">
        <f t="shared" si="564"/>
        <v>0</v>
      </c>
      <c r="P810" s="72">
        <f t="shared" si="564"/>
        <v>0</v>
      </c>
      <c r="Q810" s="3">
        <f t="shared" ref="Q810" si="565">+Q808-Q809</f>
        <v>11.6</v>
      </c>
      <c r="R810" s="3">
        <v>42.400000000000006</v>
      </c>
      <c r="S810" s="4">
        <f t="shared" si="559"/>
        <v>27.35849056603773</v>
      </c>
    </row>
    <row r="811" spans="1:19" ht="13" x14ac:dyDescent="0.2">
      <c r="A811" s="70"/>
      <c r="B811" s="49"/>
      <c r="C811" s="213"/>
      <c r="D811" s="61" t="s">
        <v>36</v>
      </c>
      <c r="E811" s="3">
        <f>+E808-E812</f>
        <v>0</v>
      </c>
      <c r="F811" s="3">
        <f t="shared" ref="F811:P811" si="566">+F808-F812</f>
        <v>1</v>
      </c>
      <c r="G811" s="3">
        <f t="shared" si="566"/>
        <v>1.2000000000000002</v>
      </c>
      <c r="H811" s="3">
        <f t="shared" si="566"/>
        <v>3.7</v>
      </c>
      <c r="I811" s="3">
        <f t="shared" si="566"/>
        <v>4.9000000000000004</v>
      </c>
      <c r="J811" s="3">
        <f t="shared" si="566"/>
        <v>1.5999999999999999</v>
      </c>
      <c r="K811" s="72">
        <f t="shared" si="566"/>
        <v>0</v>
      </c>
      <c r="L811" s="72">
        <f t="shared" si="566"/>
        <v>0</v>
      </c>
      <c r="M811" s="72">
        <f t="shared" si="566"/>
        <v>0</v>
      </c>
      <c r="N811" s="72">
        <f t="shared" si="566"/>
        <v>0</v>
      </c>
      <c r="O811" s="72">
        <f t="shared" si="566"/>
        <v>0</v>
      </c>
      <c r="P811" s="72">
        <f t="shared" si="566"/>
        <v>0</v>
      </c>
      <c r="Q811" s="3">
        <f t="shared" ref="Q811" si="567">+Q808-Q812</f>
        <v>12.399999999999999</v>
      </c>
      <c r="R811" s="3">
        <v>41.499999999999993</v>
      </c>
      <c r="S811" s="4">
        <f t="shared" si="559"/>
        <v>29.879518072289159</v>
      </c>
    </row>
    <row r="812" spans="1:19" ht="13" x14ac:dyDescent="0.2">
      <c r="A812" s="70"/>
      <c r="B812" s="49"/>
      <c r="C812" s="213"/>
      <c r="D812" s="61" t="s">
        <v>37</v>
      </c>
      <c r="E812" s="3">
        <v>0.4</v>
      </c>
      <c r="F812" s="3">
        <v>0.5</v>
      </c>
      <c r="G812" s="3">
        <v>0.6</v>
      </c>
      <c r="H812" s="3">
        <v>1.2</v>
      </c>
      <c r="I812" s="3">
        <v>1.8</v>
      </c>
      <c r="J812" s="3">
        <v>0.8</v>
      </c>
      <c r="K812" s="72"/>
      <c r="L812" s="72"/>
      <c r="M812" s="72"/>
      <c r="N812" s="72"/>
      <c r="O812" s="72"/>
      <c r="P812" s="72"/>
      <c r="Q812" s="3">
        <f t="shared" si="558"/>
        <v>5.3</v>
      </c>
      <c r="R812" s="3">
        <v>6.7</v>
      </c>
      <c r="S812" s="4">
        <f t="shared" si="559"/>
        <v>79.104477611940297</v>
      </c>
    </row>
    <row r="813" spans="1:19" thickBot="1" x14ac:dyDescent="0.25">
      <c r="A813" s="70"/>
      <c r="B813" s="49"/>
      <c r="C813" s="214"/>
      <c r="D813" s="64" t="s">
        <v>38</v>
      </c>
      <c r="E813" s="6">
        <v>0.4</v>
      </c>
      <c r="F813" s="6">
        <v>0.5</v>
      </c>
      <c r="G813" s="6">
        <v>0.6</v>
      </c>
      <c r="H813" s="6">
        <v>1.2</v>
      </c>
      <c r="I813" s="6">
        <v>1.8</v>
      </c>
      <c r="J813" s="6">
        <v>0.8</v>
      </c>
      <c r="K813" s="73"/>
      <c r="L813" s="73"/>
      <c r="M813" s="73"/>
      <c r="N813" s="73"/>
      <c r="O813" s="73"/>
      <c r="P813" s="73"/>
      <c r="Q813" s="6">
        <f t="shared" si="558"/>
        <v>5.3</v>
      </c>
      <c r="R813" s="6">
        <v>6.7</v>
      </c>
      <c r="S813" s="7">
        <f t="shared" si="559"/>
        <v>79.104477611940297</v>
      </c>
    </row>
    <row r="814" spans="1:19" ht="13.5" customHeight="1" x14ac:dyDescent="0.2">
      <c r="A814" s="70"/>
      <c r="B814" s="49"/>
      <c r="C814" s="212" t="s">
        <v>138</v>
      </c>
      <c r="D814" s="56" t="s">
        <v>33</v>
      </c>
      <c r="E814" s="1">
        <v>1.7</v>
      </c>
      <c r="F814" s="1">
        <v>2.7</v>
      </c>
      <c r="G814" s="1">
        <v>3.4</v>
      </c>
      <c r="H814" s="1">
        <v>4.5999999999999996</v>
      </c>
      <c r="I814" s="1">
        <v>4.9000000000000004</v>
      </c>
      <c r="J814" s="1">
        <v>2.6</v>
      </c>
      <c r="K814" s="71"/>
      <c r="L814" s="71"/>
      <c r="M814" s="71"/>
      <c r="N814" s="71"/>
      <c r="O814" s="71"/>
      <c r="P814" s="71"/>
      <c r="Q814" s="1">
        <f t="shared" si="558"/>
        <v>19.900000000000002</v>
      </c>
      <c r="R814" s="1">
        <v>14.900000000000002</v>
      </c>
      <c r="S814" s="2">
        <f t="shared" si="559"/>
        <v>133.55704697986576</v>
      </c>
    </row>
    <row r="815" spans="1:19" ht="13" x14ac:dyDescent="0.2">
      <c r="A815" s="70"/>
      <c r="B815" s="49"/>
      <c r="C815" s="213"/>
      <c r="D815" s="61" t="s">
        <v>34</v>
      </c>
      <c r="E815" s="3">
        <v>0.2</v>
      </c>
      <c r="F815" s="3">
        <v>0.6</v>
      </c>
      <c r="G815" s="3">
        <v>1.2</v>
      </c>
      <c r="H815" s="3">
        <v>1</v>
      </c>
      <c r="I815" s="3">
        <v>1</v>
      </c>
      <c r="J815" s="3">
        <v>0.6</v>
      </c>
      <c r="K815" s="72"/>
      <c r="L815" s="72"/>
      <c r="M815" s="72"/>
      <c r="N815" s="72"/>
      <c r="O815" s="72"/>
      <c r="P815" s="72"/>
      <c r="Q815" s="3">
        <f t="shared" si="558"/>
        <v>4.5999999999999996</v>
      </c>
      <c r="R815" s="3">
        <v>2.8</v>
      </c>
      <c r="S815" s="4">
        <f t="shared" si="559"/>
        <v>164.28571428571428</v>
      </c>
    </row>
    <row r="816" spans="1:19" ht="13" x14ac:dyDescent="0.2">
      <c r="A816" s="70"/>
      <c r="B816" s="49"/>
      <c r="C816" s="213"/>
      <c r="D816" s="61" t="s">
        <v>35</v>
      </c>
      <c r="E816" s="3">
        <f>+E814-E815</f>
        <v>1.5</v>
      </c>
      <c r="F816" s="3">
        <f t="shared" ref="F816:P816" si="568">+F814-F815</f>
        <v>2.1</v>
      </c>
      <c r="G816" s="3">
        <f t="shared" si="568"/>
        <v>2.2000000000000002</v>
      </c>
      <c r="H816" s="3">
        <f t="shared" si="568"/>
        <v>3.5999999999999996</v>
      </c>
      <c r="I816" s="3">
        <f t="shared" si="568"/>
        <v>3.9000000000000004</v>
      </c>
      <c r="J816" s="3">
        <f t="shared" si="568"/>
        <v>2</v>
      </c>
      <c r="K816" s="72">
        <f t="shared" si="568"/>
        <v>0</v>
      </c>
      <c r="L816" s="72">
        <f t="shared" si="568"/>
        <v>0</v>
      </c>
      <c r="M816" s="72">
        <f t="shared" si="568"/>
        <v>0</v>
      </c>
      <c r="N816" s="72">
        <f t="shared" si="568"/>
        <v>0</v>
      </c>
      <c r="O816" s="72">
        <f t="shared" si="568"/>
        <v>0</v>
      </c>
      <c r="P816" s="72">
        <f t="shared" si="568"/>
        <v>0</v>
      </c>
      <c r="Q816" s="3">
        <f t="shared" ref="Q816" si="569">+Q814-Q815</f>
        <v>15.300000000000002</v>
      </c>
      <c r="R816" s="3">
        <v>12.100000000000001</v>
      </c>
      <c r="S816" s="4">
        <f t="shared" si="559"/>
        <v>126.44628099173553</v>
      </c>
    </row>
    <row r="817" spans="1:19" ht="13" x14ac:dyDescent="0.2">
      <c r="A817" s="70"/>
      <c r="B817" s="49"/>
      <c r="C817" s="213"/>
      <c r="D817" s="61" t="s">
        <v>36</v>
      </c>
      <c r="E817" s="3">
        <f>+E814-E818</f>
        <v>0.39999999999999991</v>
      </c>
      <c r="F817" s="3">
        <f t="shared" ref="F817:P817" si="570">+F814-F818</f>
        <v>0.80000000000000027</v>
      </c>
      <c r="G817" s="3">
        <f t="shared" si="570"/>
        <v>1</v>
      </c>
      <c r="H817" s="3">
        <f t="shared" si="570"/>
        <v>1.5999999999999996</v>
      </c>
      <c r="I817" s="3">
        <f t="shared" si="570"/>
        <v>1.7000000000000002</v>
      </c>
      <c r="J817" s="3">
        <f t="shared" si="570"/>
        <v>0.60000000000000009</v>
      </c>
      <c r="K817" s="72">
        <f t="shared" si="570"/>
        <v>0</v>
      </c>
      <c r="L817" s="72">
        <f t="shared" si="570"/>
        <v>0</v>
      </c>
      <c r="M817" s="72">
        <f t="shared" si="570"/>
        <v>0</v>
      </c>
      <c r="N817" s="72">
        <f t="shared" si="570"/>
        <v>0</v>
      </c>
      <c r="O817" s="72">
        <f t="shared" si="570"/>
        <v>0</v>
      </c>
      <c r="P817" s="72">
        <f t="shared" si="570"/>
        <v>0</v>
      </c>
      <c r="Q817" s="3">
        <f t="shared" ref="Q817" si="571">+Q814-Q818</f>
        <v>6.1000000000000014</v>
      </c>
      <c r="R817" s="3">
        <v>4.1000000000000005</v>
      </c>
      <c r="S817" s="4">
        <f t="shared" si="559"/>
        <v>148.78048780487808</v>
      </c>
    </row>
    <row r="818" spans="1:19" ht="13" x14ac:dyDescent="0.2">
      <c r="A818" s="70"/>
      <c r="B818" s="49"/>
      <c r="C818" s="213"/>
      <c r="D818" s="61" t="s">
        <v>37</v>
      </c>
      <c r="E818" s="3">
        <v>1.3</v>
      </c>
      <c r="F818" s="3">
        <v>1.9</v>
      </c>
      <c r="G818" s="3">
        <v>2.4</v>
      </c>
      <c r="H818" s="3">
        <v>3</v>
      </c>
      <c r="I818" s="3">
        <v>3.2</v>
      </c>
      <c r="J818" s="3">
        <v>2</v>
      </c>
      <c r="K818" s="72"/>
      <c r="L818" s="72"/>
      <c r="M818" s="72"/>
      <c r="N818" s="72"/>
      <c r="O818" s="72"/>
      <c r="P818" s="72"/>
      <c r="Q818" s="3">
        <f t="shared" si="558"/>
        <v>13.8</v>
      </c>
      <c r="R818" s="3">
        <v>10.8</v>
      </c>
      <c r="S818" s="4">
        <f t="shared" si="559"/>
        <v>127.77777777777777</v>
      </c>
    </row>
    <row r="819" spans="1:19" thickBot="1" x14ac:dyDescent="0.25">
      <c r="A819" s="70"/>
      <c r="B819" s="49"/>
      <c r="C819" s="214"/>
      <c r="D819" s="64" t="s">
        <v>38</v>
      </c>
      <c r="E819" s="6">
        <v>1.3</v>
      </c>
      <c r="F819" s="6">
        <v>2.2000000000000002</v>
      </c>
      <c r="G819" s="6">
        <v>2.7</v>
      </c>
      <c r="H819" s="6">
        <v>3.3</v>
      </c>
      <c r="I819" s="6">
        <v>3.6</v>
      </c>
      <c r="J819" s="6">
        <v>2.1</v>
      </c>
      <c r="K819" s="73"/>
      <c r="L819" s="73"/>
      <c r="M819" s="73"/>
      <c r="N819" s="73"/>
      <c r="O819" s="73"/>
      <c r="P819" s="73"/>
      <c r="Q819" s="6">
        <f t="shared" si="558"/>
        <v>15.2</v>
      </c>
      <c r="R819" s="6">
        <v>11.8</v>
      </c>
      <c r="S819" s="7">
        <f t="shared" si="559"/>
        <v>128.81355932203388</v>
      </c>
    </row>
    <row r="820" spans="1:19" ht="13.5" customHeight="1" x14ac:dyDescent="0.2">
      <c r="A820" s="70"/>
      <c r="B820" s="49"/>
      <c r="C820" s="212" t="s">
        <v>139</v>
      </c>
      <c r="D820" s="56" t="s">
        <v>33</v>
      </c>
      <c r="E820" s="1">
        <v>2.6</v>
      </c>
      <c r="F820" s="1">
        <v>4.2</v>
      </c>
      <c r="G820" s="1">
        <v>5</v>
      </c>
      <c r="H820" s="1">
        <v>9.6999999999999993</v>
      </c>
      <c r="I820" s="1">
        <v>10.9</v>
      </c>
      <c r="J820" s="1">
        <v>6</v>
      </c>
      <c r="K820" s="71"/>
      <c r="L820" s="71"/>
      <c r="M820" s="71"/>
      <c r="N820" s="71"/>
      <c r="O820" s="71"/>
      <c r="P820" s="71"/>
      <c r="Q820" s="1">
        <f t="shared" si="558"/>
        <v>38.4</v>
      </c>
      <c r="R820" s="1">
        <v>35.9</v>
      </c>
      <c r="S820" s="2">
        <f t="shared" si="559"/>
        <v>106.96378830083566</v>
      </c>
    </row>
    <row r="821" spans="1:19" ht="13" x14ac:dyDescent="0.2">
      <c r="A821" s="70"/>
      <c r="B821" s="49"/>
      <c r="C821" s="213"/>
      <c r="D821" s="61" t="s">
        <v>34</v>
      </c>
      <c r="E821" s="3">
        <v>0.4</v>
      </c>
      <c r="F821" s="3">
        <v>0.7</v>
      </c>
      <c r="G821" s="3">
        <v>0.8</v>
      </c>
      <c r="H821" s="3">
        <v>1.6</v>
      </c>
      <c r="I821" s="3">
        <v>1.7</v>
      </c>
      <c r="J821" s="3">
        <v>1</v>
      </c>
      <c r="K821" s="72"/>
      <c r="L821" s="72"/>
      <c r="M821" s="72"/>
      <c r="N821" s="72"/>
      <c r="O821" s="72"/>
      <c r="P821" s="72"/>
      <c r="Q821" s="3">
        <f t="shared" si="558"/>
        <v>6.2</v>
      </c>
      <c r="R821" s="3">
        <v>5.8000000000000007</v>
      </c>
      <c r="S821" s="4">
        <f t="shared" si="559"/>
        <v>106.89655172413792</v>
      </c>
    </row>
    <row r="822" spans="1:19" ht="13" x14ac:dyDescent="0.2">
      <c r="A822" s="70"/>
      <c r="B822" s="49"/>
      <c r="C822" s="213"/>
      <c r="D822" s="61" t="s">
        <v>35</v>
      </c>
      <c r="E822" s="3">
        <f>+E820-E821</f>
        <v>2.2000000000000002</v>
      </c>
      <c r="F822" s="3">
        <f t="shared" ref="F822:P822" si="572">+F820-F821</f>
        <v>3.5</v>
      </c>
      <c r="G822" s="3">
        <f t="shared" si="572"/>
        <v>4.2</v>
      </c>
      <c r="H822" s="3">
        <f t="shared" si="572"/>
        <v>8.1</v>
      </c>
      <c r="I822" s="3">
        <f t="shared" si="572"/>
        <v>9.2000000000000011</v>
      </c>
      <c r="J822" s="3">
        <f t="shared" si="572"/>
        <v>5</v>
      </c>
      <c r="K822" s="72">
        <f t="shared" si="572"/>
        <v>0</v>
      </c>
      <c r="L822" s="72">
        <f t="shared" si="572"/>
        <v>0</v>
      </c>
      <c r="M822" s="72">
        <f t="shared" si="572"/>
        <v>0</v>
      </c>
      <c r="N822" s="72">
        <f t="shared" si="572"/>
        <v>0</v>
      </c>
      <c r="O822" s="72">
        <f t="shared" si="572"/>
        <v>0</v>
      </c>
      <c r="P822" s="72">
        <f t="shared" si="572"/>
        <v>0</v>
      </c>
      <c r="Q822" s="3">
        <f t="shared" ref="Q822" si="573">+Q820-Q821</f>
        <v>32.199999999999996</v>
      </c>
      <c r="R822" s="3">
        <v>30.099999999999998</v>
      </c>
      <c r="S822" s="4">
        <f t="shared" si="559"/>
        <v>106.9767441860465</v>
      </c>
    </row>
    <row r="823" spans="1:19" ht="13" x14ac:dyDescent="0.2">
      <c r="A823" s="70"/>
      <c r="B823" s="49"/>
      <c r="C823" s="213"/>
      <c r="D823" s="61" t="s">
        <v>36</v>
      </c>
      <c r="E823" s="3">
        <f>+E820-E824</f>
        <v>2.3000000000000003</v>
      </c>
      <c r="F823" s="3">
        <f t="shared" ref="F823:P823" si="574">+F820-F824</f>
        <v>3.6</v>
      </c>
      <c r="G823" s="3">
        <f t="shared" si="574"/>
        <v>4.2</v>
      </c>
      <c r="H823" s="3">
        <f t="shared" si="574"/>
        <v>7.6999999999999993</v>
      </c>
      <c r="I823" s="3">
        <f t="shared" si="574"/>
        <v>8.1999999999999993</v>
      </c>
      <c r="J823" s="3">
        <f t="shared" si="574"/>
        <v>5</v>
      </c>
      <c r="K823" s="72">
        <f t="shared" si="574"/>
        <v>0</v>
      </c>
      <c r="L823" s="72">
        <f t="shared" si="574"/>
        <v>0</v>
      </c>
      <c r="M823" s="72">
        <f t="shared" si="574"/>
        <v>0</v>
      </c>
      <c r="N823" s="72">
        <f t="shared" si="574"/>
        <v>0</v>
      </c>
      <c r="O823" s="72">
        <f t="shared" si="574"/>
        <v>0</v>
      </c>
      <c r="P823" s="72">
        <f t="shared" si="574"/>
        <v>0</v>
      </c>
      <c r="Q823" s="3">
        <f t="shared" ref="Q823" si="575">+Q820-Q824</f>
        <v>31</v>
      </c>
      <c r="R823" s="3">
        <v>26.4</v>
      </c>
      <c r="S823" s="4">
        <f t="shared" si="559"/>
        <v>117.42424242424244</v>
      </c>
    </row>
    <row r="824" spans="1:19" ht="13" x14ac:dyDescent="0.2">
      <c r="A824" s="70"/>
      <c r="B824" s="49"/>
      <c r="C824" s="213"/>
      <c r="D824" s="61" t="s">
        <v>37</v>
      </c>
      <c r="E824" s="3">
        <v>0.3</v>
      </c>
      <c r="F824" s="3">
        <v>0.6</v>
      </c>
      <c r="G824" s="3">
        <v>0.8</v>
      </c>
      <c r="H824" s="3">
        <v>2</v>
      </c>
      <c r="I824" s="3">
        <v>2.7</v>
      </c>
      <c r="J824" s="3">
        <v>1</v>
      </c>
      <c r="K824" s="72"/>
      <c r="L824" s="72"/>
      <c r="M824" s="72"/>
      <c r="N824" s="72"/>
      <c r="O824" s="72"/>
      <c r="P824" s="72"/>
      <c r="Q824" s="3">
        <f t="shared" si="558"/>
        <v>7.4</v>
      </c>
      <c r="R824" s="3">
        <v>9.5</v>
      </c>
      <c r="S824" s="4">
        <f t="shared" si="559"/>
        <v>77.894736842105274</v>
      </c>
    </row>
    <row r="825" spans="1:19" thickBot="1" x14ac:dyDescent="0.25">
      <c r="A825" s="70"/>
      <c r="B825" s="49"/>
      <c r="C825" s="214"/>
      <c r="D825" s="64" t="s">
        <v>38</v>
      </c>
      <c r="E825" s="6">
        <v>0.3</v>
      </c>
      <c r="F825" s="6">
        <v>0.6</v>
      </c>
      <c r="G825" s="6">
        <v>0.8</v>
      </c>
      <c r="H825" s="6">
        <v>2</v>
      </c>
      <c r="I825" s="6">
        <v>2.7</v>
      </c>
      <c r="J825" s="6">
        <v>1</v>
      </c>
      <c r="K825" s="73"/>
      <c r="L825" s="73"/>
      <c r="M825" s="73"/>
      <c r="N825" s="73"/>
      <c r="O825" s="73"/>
      <c r="P825" s="73"/>
      <c r="Q825" s="6">
        <f t="shared" si="558"/>
        <v>7.4</v>
      </c>
      <c r="R825" s="6">
        <v>9.5</v>
      </c>
      <c r="S825" s="7">
        <f t="shared" si="559"/>
        <v>77.894736842105274</v>
      </c>
    </row>
    <row r="826" spans="1:19" ht="13.5" customHeight="1" x14ac:dyDescent="0.2">
      <c r="A826" s="70"/>
      <c r="B826" s="49"/>
      <c r="C826" s="212" t="s">
        <v>140</v>
      </c>
      <c r="D826" s="56" t="s">
        <v>33</v>
      </c>
      <c r="E826" s="1">
        <v>12.1</v>
      </c>
      <c r="F826" s="1">
        <v>19.2</v>
      </c>
      <c r="G826" s="1">
        <v>16.3</v>
      </c>
      <c r="H826" s="1">
        <v>21.3</v>
      </c>
      <c r="I826" s="1">
        <v>16.5</v>
      </c>
      <c r="J826" s="1">
        <v>16.5</v>
      </c>
      <c r="K826" s="71"/>
      <c r="L826" s="71"/>
      <c r="M826" s="71"/>
      <c r="N826" s="71"/>
      <c r="O826" s="71"/>
      <c r="P826" s="71"/>
      <c r="Q826" s="1">
        <f t="shared" si="558"/>
        <v>101.89999999999999</v>
      </c>
      <c r="R826" s="1">
        <v>78.899999999999991</v>
      </c>
      <c r="S826" s="2">
        <f t="shared" si="559"/>
        <v>129.15082382762992</v>
      </c>
    </row>
    <row r="827" spans="1:19" ht="13" x14ac:dyDescent="0.2">
      <c r="A827" s="70"/>
      <c r="B827" s="49"/>
      <c r="C827" s="213"/>
      <c r="D827" s="61" t="s">
        <v>34</v>
      </c>
      <c r="E827" s="3">
        <v>3.3</v>
      </c>
      <c r="F827" s="3">
        <v>5.3</v>
      </c>
      <c r="G827" s="3">
        <v>4.5</v>
      </c>
      <c r="H827" s="3">
        <v>5.8</v>
      </c>
      <c r="I827" s="3">
        <v>6.9</v>
      </c>
      <c r="J827" s="3">
        <v>4.5999999999999996</v>
      </c>
      <c r="K827" s="72"/>
      <c r="L827" s="72"/>
      <c r="M827" s="72"/>
      <c r="N827" s="72"/>
      <c r="O827" s="72"/>
      <c r="P827" s="72"/>
      <c r="Q827" s="3">
        <f t="shared" si="558"/>
        <v>30.4</v>
      </c>
      <c r="R827" s="3">
        <v>15.9</v>
      </c>
      <c r="S827" s="4">
        <f t="shared" si="559"/>
        <v>191.19496855345909</v>
      </c>
    </row>
    <row r="828" spans="1:19" ht="13" x14ac:dyDescent="0.2">
      <c r="A828" s="70"/>
      <c r="B828" s="49"/>
      <c r="C828" s="213"/>
      <c r="D828" s="61" t="s">
        <v>35</v>
      </c>
      <c r="E828" s="3">
        <f>+E826-E827</f>
        <v>8.8000000000000007</v>
      </c>
      <c r="F828" s="3">
        <f t="shared" ref="F828:P828" si="576">+F826-F827</f>
        <v>13.899999999999999</v>
      </c>
      <c r="G828" s="3">
        <f t="shared" si="576"/>
        <v>11.8</v>
      </c>
      <c r="H828" s="3">
        <f t="shared" si="576"/>
        <v>15.5</v>
      </c>
      <c r="I828" s="3">
        <f t="shared" si="576"/>
        <v>9.6</v>
      </c>
      <c r="J828" s="3">
        <f t="shared" si="576"/>
        <v>11.9</v>
      </c>
      <c r="K828" s="72">
        <f t="shared" si="576"/>
        <v>0</v>
      </c>
      <c r="L828" s="72">
        <f t="shared" si="576"/>
        <v>0</v>
      </c>
      <c r="M828" s="72">
        <f t="shared" si="576"/>
        <v>0</v>
      </c>
      <c r="N828" s="72">
        <f t="shared" si="576"/>
        <v>0</v>
      </c>
      <c r="O828" s="72">
        <f t="shared" si="576"/>
        <v>0</v>
      </c>
      <c r="P828" s="72">
        <f t="shared" si="576"/>
        <v>0</v>
      </c>
      <c r="Q828" s="3">
        <f t="shared" ref="Q828" si="577">+Q826-Q827</f>
        <v>71.5</v>
      </c>
      <c r="R828" s="3">
        <v>63</v>
      </c>
      <c r="S828" s="4">
        <f t="shared" si="559"/>
        <v>113.49206349206349</v>
      </c>
    </row>
    <row r="829" spans="1:19" ht="13" x14ac:dyDescent="0.2">
      <c r="A829" s="70"/>
      <c r="B829" s="49"/>
      <c r="C829" s="213"/>
      <c r="D829" s="61" t="s">
        <v>36</v>
      </c>
      <c r="E829" s="3">
        <f>+E826-E830</f>
        <v>11.7</v>
      </c>
      <c r="F829" s="3">
        <f t="shared" ref="F829:P829" si="578">+F826-F830</f>
        <v>18.899999999999999</v>
      </c>
      <c r="G829" s="3">
        <f t="shared" si="578"/>
        <v>15.8</v>
      </c>
      <c r="H829" s="3">
        <f t="shared" si="578"/>
        <v>20.7</v>
      </c>
      <c r="I829" s="3">
        <f t="shared" si="578"/>
        <v>16.100000000000001</v>
      </c>
      <c r="J829" s="3">
        <f t="shared" si="578"/>
        <v>16</v>
      </c>
      <c r="K829" s="72">
        <f t="shared" si="578"/>
        <v>0</v>
      </c>
      <c r="L829" s="72">
        <f t="shared" si="578"/>
        <v>0</v>
      </c>
      <c r="M829" s="72">
        <f t="shared" si="578"/>
        <v>0</v>
      </c>
      <c r="N829" s="72">
        <f t="shared" si="578"/>
        <v>0</v>
      </c>
      <c r="O829" s="72">
        <f t="shared" si="578"/>
        <v>0</v>
      </c>
      <c r="P829" s="72">
        <f t="shared" si="578"/>
        <v>0</v>
      </c>
      <c r="Q829" s="3">
        <f t="shared" ref="Q829" si="579">+Q826-Q830</f>
        <v>99.199999999999989</v>
      </c>
      <c r="R829" s="3">
        <v>77</v>
      </c>
      <c r="S829" s="4">
        <f t="shared" si="559"/>
        <v>128.83116883116881</v>
      </c>
    </row>
    <row r="830" spans="1:19" ht="13" x14ac:dyDescent="0.2">
      <c r="A830" s="70"/>
      <c r="B830" s="49"/>
      <c r="C830" s="213"/>
      <c r="D830" s="61" t="s">
        <v>37</v>
      </c>
      <c r="E830" s="3">
        <v>0.4</v>
      </c>
      <c r="F830" s="3">
        <v>0.3</v>
      </c>
      <c r="G830" s="3">
        <v>0.5</v>
      </c>
      <c r="H830" s="3">
        <v>0.6</v>
      </c>
      <c r="I830" s="3">
        <v>0.4</v>
      </c>
      <c r="J830" s="3">
        <v>0.5</v>
      </c>
      <c r="K830" s="72"/>
      <c r="L830" s="72"/>
      <c r="M830" s="72"/>
      <c r="N830" s="72"/>
      <c r="O830" s="72"/>
      <c r="P830" s="72"/>
      <c r="Q830" s="3">
        <f t="shared" si="558"/>
        <v>2.6999999999999997</v>
      </c>
      <c r="R830" s="3">
        <v>1.9000000000000001</v>
      </c>
      <c r="S830" s="4">
        <f t="shared" si="559"/>
        <v>142.10526315789471</v>
      </c>
    </row>
    <row r="831" spans="1:19" thickBot="1" x14ac:dyDescent="0.25">
      <c r="A831" s="70"/>
      <c r="B831" s="49"/>
      <c r="C831" s="214"/>
      <c r="D831" s="64" t="s">
        <v>38</v>
      </c>
      <c r="E831" s="6">
        <v>0.9</v>
      </c>
      <c r="F831" s="6">
        <v>0.8</v>
      </c>
      <c r="G831" s="6">
        <v>1.5</v>
      </c>
      <c r="H831" s="6">
        <v>1.4</v>
      </c>
      <c r="I831" s="6">
        <v>1.2</v>
      </c>
      <c r="J831" s="6">
        <v>5</v>
      </c>
      <c r="K831" s="73"/>
      <c r="L831" s="73"/>
      <c r="M831" s="73"/>
      <c r="N831" s="73"/>
      <c r="O831" s="73"/>
      <c r="P831" s="73"/>
      <c r="Q831" s="6">
        <f t="shared" si="558"/>
        <v>10.8</v>
      </c>
      <c r="R831" s="6">
        <v>4.5</v>
      </c>
      <c r="S831" s="7">
        <f t="shared" si="559"/>
        <v>240.00000000000003</v>
      </c>
    </row>
    <row r="832" spans="1:19" ht="13.5" customHeight="1" x14ac:dyDescent="0.2">
      <c r="A832" s="70"/>
      <c r="B832" s="49"/>
      <c r="C832" s="212" t="s">
        <v>141</v>
      </c>
      <c r="D832" s="56" t="s">
        <v>33</v>
      </c>
      <c r="E832" s="1">
        <v>24</v>
      </c>
      <c r="F832" s="1">
        <v>27.6</v>
      </c>
      <c r="G832" s="1">
        <v>40.6</v>
      </c>
      <c r="H832" s="1">
        <v>66.599999999999994</v>
      </c>
      <c r="I832" s="1">
        <v>79.3</v>
      </c>
      <c r="J832" s="1">
        <v>61</v>
      </c>
      <c r="K832" s="71"/>
      <c r="L832" s="71"/>
      <c r="M832" s="71"/>
      <c r="N832" s="71"/>
      <c r="O832" s="71"/>
      <c r="P832" s="71"/>
      <c r="Q832" s="1">
        <f t="shared" si="558"/>
        <v>299.10000000000002</v>
      </c>
      <c r="R832" s="1">
        <v>219.10000000000002</v>
      </c>
      <c r="S832" s="2">
        <f t="shared" si="559"/>
        <v>136.51300775901413</v>
      </c>
    </row>
    <row r="833" spans="1:19" ht="13" x14ac:dyDescent="0.2">
      <c r="A833" s="70"/>
      <c r="B833" s="49"/>
      <c r="C833" s="213"/>
      <c r="D833" s="61" t="s">
        <v>34</v>
      </c>
      <c r="E833" s="3">
        <v>0.1</v>
      </c>
      <c r="F833" s="3">
        <v>0.4</v>
      </c>
      <c r="G833" s="3">
        <v>0.7</v>
      </c>
      <c r="H833" s="3">
        <v>1.3</v>
      </c>
      <c r="I833" s="3">
        <v>1.7</v>
      </c>
      <c r="J833" s="3">
        <v>0.7</v>
      </c>
      <c r="K833" s="72"/>
      <c r="L833" s="72"/>
      <c r="M833" s="72"/>
      <c r="N833" s="72"/>
      <c r="O833" s="72"/>
      <c r="P833" s="72"/>
      <c r="Q833" s="3">
        <f t="shared" si="558"/>
        <v>4.9000000000000004</v>
      </c>
      <c r="R833" s="3">
        <v>3.3</v>
      </c>
      <c r="S833" s="4">
        <f t="shared" si="559"/>
        <v>148.4848484848485</v>
      </c>
    </row>
    <row r="834" spans="1:19" ht="13" x14ac:dyDescent="0.2">
      <c r="A834" s="70"/>
      <c r="B834" s="49"/>
      <c r="C834" s="213"/>
      <c r="D834" s="61" t="s">
        <v>35</v>
      </c>
      <c r="E834" s="3">
        <f>+E832-E833</f>
        <v>23.9</v>
      </c>
      <c r="F834" s="3">
        <f t="shared" ref="F834:P834" si="580">+F832-F833</f>
        <v>27.200000000000003</v>
      </c>
      <c r="G834" s="3">
        <f t="shared" si="580"/>
        <v>39.9</v>
      </c>
      <c r="H834" s="3">
        <f t="shared" si="580"/>
        <v>65.3</v>
      </c>
      <c r="I834" s="3">
        <f t="shared" si="580"/>
        <v>77.599999999999994</v>
      </c>
      <c r="J834" s="3">
        <f t="shared" si="580"/>
        <v>60.3</v>
      </c>
      <c r="K834" s="72">
        <f t="shared" si="580"/>
        <v>0</v>
      </c>
      <c r="L834" s="72">
        <f t="shared" si="580"/>
        <v>0</v>
      </c>
      <c r="M834" s="72">
        <f t="shared" si="580"/>
        <v>0</v>
      </c>
      <c r="N834" s="72">
        <f t="shared" si="580"/>
        <v>0</v>
      </c>
      <c r="O834" s="72">
        <f t="shared" si="580"/>
        <v>0</v>
      </c>
      <c r="P834" s="72">
        <f t="shared" si="580"/>
        <v>0</v>
      </c>
      <c r="Q834" s="3">
        <f t="shared" ref="Q834" si="581">+Q832-Q833</f>
        <v>294.20000000000005</v>
      </c>
      <c r="R834" s="3">
        <v>215.8</v>
      </c>
      <c r="S834" s="4">
        <f t="shared" si="559"/>
        <v>136.32993512511587</v>
      </c>
    </row>
    <row r="835" spans="1:19" ht="13" x14ac:dyDescent="0.2">
      <c r="A835" s="70"/>
      <c r="B835" s="49"/>
      <c r="C835" s="213"/>
      <c r="D835" s="61" t="s">
        <v>36</v>
      </c>
      <c r="E835" s="3">
        <f>+E832-E836</f>
        <v>22.8</v>
      </c>
      <c r="F835" s="3">
        <f t="shared" ref="F835:P835" si="582">+F832-F836</f>
        <v>25.400000000000002</v>
      </c>
      <c r="G835" s="3">
        <f t="shared" si="582"/>
        <v>37.6</v>
      </c>
      <c r="H835" s="3">
        <f t="shared" si="582"/>
        <v>62.3</v>
      </c>
      <c r="I835" s="3">
        <f t="shared" si="582"/>
        <v>74.099999999999994</v>
      </c>
      <c r="J835" s="3">
        <f t="shared" si="582"/>
        <v>57.7</v>
      </c>
      <c r="K835" s="72">
        <f t="shared" si="582"/>
        <v>0</v>
      </c>
      <c r="L835" s="72">
        <f t="shared" si="582"/>
        <v>0</v>
      </c>
      <c r="M835" s="72">
        <f t="shared" si="582"/>
        <v>0</v>
      </c>
      <c r="N835" s="72">
        <f t="shared" si="582"/>
        <v>0</v>
      </c>
      <c r="O835" s="72">
        <f t="shared" si="582"/>
        <v>0</v>
      </c>
      <c r="P835" s="72">
        <f t="shared" si="582"/>
        <v>0</v>
      </c>
      <c r="Q835" s="3">
        <f t="shared" ref="Q835" si="583">+Q832-Q836</f>
        <v>279.90000000000003</v>
      </c>
      <c r="R835" s="3">
        <v>202.7</v>
      </c>
      <c r="S835" s="4">
        <f t="shared" si="559"/>
        <v>138.08584114454862</v>
      </c>
    </row>
    <row r="836" spans="1:19" ht="13" x14ac:dyDescent="0.2">
      <c r="A836" s="70"/>
      <c r="B836" s="49"/>
      <c r="C836" s="213"/>
      <c r="D836" s="61" t="s">
        <v>37</v>
      </c>
      <c r="E836" s="3">
        <v>1.2</v>
      </c>
      <c r="F836" s="3">
        <v>2.2000000000000002</v>
      </c>
      <c r="G836" s="3">
        <v>3</v>
      </c>
      <c r="H836" s="3">
        <v>4.3</v>
      </c>
      <c r="I836" s="3">
        <v>5.2</v>
      </c>
      <c r="J836" s="3">
        <v>3.3</v>
      </c>
      <c r="K836" s="72"/>
      <c r="L836" s="72"/>
      <c r="M836" s="72"/>
      <c r="N836" s="72"/>
      <c r="O836" s="72"/>
      <c r="P836" s="72"/>
      <c r="Q836" s="3">
        <f t="shared" si="558"/>
        <v>19.2</v>
      </c>
      <c r="R836" s="3">
        <v>16.399999999999999</v>
      </c>
      <c r="S836" s="4">
        <f t="shared" si="559"/>
        <v>117.07317073170734</v>
      </c>
    </row>
    <row r="837" spans="1:19" thickBot="1" x14ac:dyDescent="0.25">
      <c r="A837" s="70"/>
      <c r="B837" s="77"/>
      <c r="C837" s="214"/>
      <c r="D837" s="64" t="s">
        <v>38</v>
      </c>
      <c r="E837" s="6">
        <v>1.2</v>
      </c>
      <c r="F837" s="6">
        <v>2.2000000000000002</v>
      </c>
      <c r="G837" s="6">
        <v>3</v>
      </c>
      <c r="H837" s="6">
        <v>4.3</v>
      </c>
      <c r="I837" s="6">
        <v>5.2</v>
      </c>
      <c r="J837" s="6">
        <v>3.3</v>
      </c>
      <c r="K837" s="73"/>
      <c r="L837" s="73"/>
      <c r="M837" s="73"/>
      <c r="N837" s="73"/>
      <c r="O837" s="73"/>
      <c r="P837" s="73"/>
      <c r="Q837" s="6">
        <f t="shared" si="558"/>
        <v>19.2</v>
      </c>
      <c r="R837" s="6">
        <v>16.399999999999999</v>
      </c>
      <c r="S837" s="7">
        <f t="shared" si="559"/>
        <v>117.07317073170734</v>
      </c>
    </row>
    <row r="838" spans="1:19" ht="13" x14ac:dyDescent="0.2">
      <c r="A838" s="70"/>
      <c r="B838" s="215" t="s">
        <v>258</v>
      </c>
      <c r="C838" s="216"/>
      <c r="D838" s="56" t="s">
        <v>33</v>
      </c>
      <c r="E838" s="1">
        <f t="shared" ref="E838:Q843" si="584">+E844+E850+E859+E865+E871+E877+E883+E889+E895+E901</f>
        <v>88.09999999999998</v>
      </c>
      <c r="F838" s="1">
        <f t="shared" si="584"/>
        <v>157.70000000000005</v>
      </c>
      <c r="G838" s="1">
        <f t="shared" si="584"/>
        <v>227.50000000000006</v>
      </c>
      <c r="H838" s="1">
        <f t="shared" si="584"/>
        <v>283.19999999999993</v>
      </c>
      <c r="I838" s="1">
        <f t="shared" si="584"/>
        <v>272.70000000000005</v>
      </c>
      <c r="J838" s="1">
        <f t="shared" si="584"/>
        <v>208.49999999999994</v>
      </c>
      <c r="K838" s="71">
        <f t="shared" si="584"/>
        <v>0</v>
      </c>
      <c r="L838" s="71">
        <f t="shared" si="584"/>
        <v>0</v>
      </c>
      <c r="M838" s="71">
        <f t="shared" si="584"/>
        <v>0</v>
      </c>
      <c r="N838" s="71">
        <f t="shared" si="584"/>
        <v>0</v>
      </c>
      <c r="O838" s="71">
        <f t="shared" si="584"/>
        <v>0</v>
      </c>
      <c r="P838" s="71">
        <f t="shared" si="584"/>
        <v>0</v>
      </c>
      <c r="Q838" s="1">
        <f t="shared" si="584"/>
        <v>1237.6999999999998</v>
      </c>
      <c r="R838" s="1">
        <f t="shared" ref="R838" si="585">+R844+R850+R859+R865+R871+R877+R883+R889+R895+R901</f>
        <v>778.4</v>
      </c>
      <c r="S838" s="2">
        <f t="shared" si="559"/>
        <v>159.00565262076051</v>
      </c>
    </row>
    <row r="839" spans="1:19" ht="13" x14ac:dyDescent="0.2">
      <c r="A839" s="70"/>
      <c r="B839" s="217"/>
      <c r="C839" s="218"/>
      <c r="D839" s="61" t="s">
        <v>34</v>
      </c>
      <c r="E839" s="3">
        <f t="shared" si="584"/>
        <v>34.79999999999999</v>
      </c>
      <c r="F839" s="3">
        <f t="shared" si="584"/>
        <v>70.500000000000014</v>
      </c>
      <c r="G839" s="3">
        <f t="shared" si="584"/>
        <v>100.5</v>
      </c>
      <c r="H839" s="3">
        <f t="shared" si="584"/>
        <v>116.9</v>
      </c>
      <c r="I839" s="3">
        <f t="shared" si="584"/>
        <v>106.39999999999999</v>
      </c>
      <c r="J839" s="3">
        <f t="shared" si="584"/>
        <v>81.7</v>
      </c>
      <c r="K839" s="72">
        <f t="shared" si="584"/>
        <v>0</v>
      </c>
      <c r="L839" s="72">
        <f t="shared" si="584"/>
        <v>0</v>
      </c>
      <c r="M839" s="72">
        <f t="shared" si="584"/>
        <v>0</v>
      </c>
      <c r="N839" s="72">
        <f t="shared" si="584"/>
        <v>0</v>
      </c>
      <c r="O839" s="72">
        <f t="shared" si="584"/>
        <v>0</v>
      </c>
      <c r="P839" s="72">
        <f t="shared" si="584"/>
        <v>0</v>
      </c>
      <c r="Q839" s="3">
        <f t="shared" si="584"/>
        <v>510.80000000000007</v>
      </c>
      <c r="R839" s="3">
        <f t="shared" ref="R839" si="586">+R845+R851+R860+R866+R872+R878+R884+R890+R896+R902</f>
        <v>271.79999999999995</v>
      </c>
      <c r="S839" s="4">
        <f t="shared" si="559"/>
        <v>187.93230316409131</v>
      </c>
    </row>
    <row r="840" spans="1:19" ht="13" x14ac:dyDescent="0.2">
      <c r="A840" s="70"/>
      <c r="B840" s="217"/>
      <c r="C840" s="218"/>
      <c r="D840" s="61" t="s">
        <v>35</v>
      </c>
      <c r="E840" s="3">
        <f t="shared" si="584"/>
        <v>53.3</v>
      </c>
      <c r="F840" s="3">
        <f t="shared" si="584"/>
        <v>87.2</v>
      </c>
      <c r="G840" s="3">
        <f t="shared" si="584"/>
        <v>127</v>
      </c>
      <c r="H840" s="3">
        <f t="shared" si="584"/>
        <v>166.30000000000004</v>
      </c>
      <c r="I840" s="3">
        <f t="shared" si="584"/>
        <v>166.29999999999995</v>
      </c>
      <c r="J840" s="3">
        <f t="shared" si="584"/>
        <v>126.80000000000001</v>
      </c>
      <c r="K840" s="72">
        <f t="shared" si="584"/>
        <v>0</v>
      </c>
      <c r="L840" s="72">
        <f t="shared" si="584"/>
        <v>0</v>
      </c>
      <c r="M840" s="72">
        <f t="shared" si="584"/>
        <v>0</v>
      </c>
      <c r="N840" s="72">
        <f t="shared" si="584"/>
        <v>0</v>
      </c>
      <c r="O840" s="72">
        <f t="shared" si="584"/>
        <v>0</v>
      </c>
      <c r="P840" s="72">
        <f t="shared" si="584"/>
        <v>0</v>
      </c>
      <c r="Q840" s="3">
        <f t="shared" si="584"/>
        <v>726.9</v>
      </c>
      <c r="R840" s="3">
        <f t="shared" ref="R840" si="587">+R846+R852+R861+R867+R873+R879+R885+R891+R897+R903</f>
        <v>506.59999999999991</v>
      </c>
      <c r="S840" s="4">
        <f t="shared" si="559"/>
        <v>143.48598499802608</v>
      </c>
    </row>
    <row r="841" spans="1:19" ht="13" x14ac:dyDescent="0.2">
      <c r="A841" s="70"/>
      <c r="B841" s="217"/>
      <c r="C841" s="218"/>
      <c r="D841" s="61" t="s">
        <v>36</v>
      </c>
      <c r="E841" s="3">
        <f t="shared" si="584"/>
        <v>64.199999999999989</v>
      </c>
      <c r="F841" s="3">
        <f t="shared" si="584"/>
        <v>114.39999999999999</v>
      </c>
      <c r="G841" s="3">
        <f t="shared" si="584"/>
        <v>162.60000000000002</v>
      </c>
      <c r="H841" s="3">
        <f t="shared" si="584"/>
        <v>212.00000000000003</v>
      </c>
      <c r="I841" s="3">
        <f t="shared" si="584"/>
        <v>205.19999999999996</v>
      </c>
      <c r="J841" s="3">
        <f t="shared" si="584"/>
        <v>158.19999999999999</v>
      </c>
      <c r="K841" s="72">
        <f t="shared" si="584"/>
        <v>0</v>
      </c>
      <c r="L841" s="72">
        <f t="shared" si="584"/>
        <v>0</v>
      </c>
      <c r="M841" s="72">
        <f t="shared" si="584"/>
        <v>0</v>
      </c>
      <c r="N841" s="72">
        <f t="shared" si="584"/>
        <v>0</v>
      </c>
      <c r="O841" s="72">
        <f t="shared" si="584"/>
        <v>0</v>
      </c>
      <c r="P841" s="72">
        <f t="shared" si="584"/>
        <v>0</v>
      </c>
      <c r="Q841" s="3">
        <f t="shared" si="584"/>
        <v>916.6</v>
      </c>
      <c r="R841" s="3">
        <f t="shared" ref="R841" si="588">+R847+R853+R862+R868+R874+R880+R886+R892+R898+R904</f>
        <v>559.09999999999991</v>
      </c>
      <c r="S841" s="4">
        <f t="shared" si="559"/>
        <v>163.94204972276876</v>
      </c>
    </row>
    <row r="842" spans="1:19" ht="13" x14ac:dyDescent="0.2">
      <c r="A842" s="70"/>
      <c r="B842" s="217"/>
      <c r="C842" s="218"/>
      <c r="D842" s="61" t="s">
        <v>37</v>
      </c>
      <c r="E842" s="3">
        <f t="shared" si="584"/>
        <v>23.900000000000002</v>
      </c>
      <c r="F842" s="3">
        <f t="shared" si="584"/>
        <v>43.300000000000004</v>
      </c>
      <c r="G842" s="3">
        <f t="shared" si="584"/>
        <v>64.899999999999991</v>
      </c>
      <c r="H842" s="3">
        <f t="shared" si="584"/>
        <v>71.2</v>
      </c>
      <c r="I842" s="3">
        <f t="shared" si="584"/>
        <v>67.5</v>
      </c>
      <c r="J842" s="3">
        <f t="shared" si="584"/>
        <v>50.300000000000004</v>
      </c>
      <c r="K842" s="72">
        <f t="shared" si="584"/>
        <v>0</v>
      </c>
      <c r="L842" s="72">
        <f t="shared" si="584"/>
        <v>0</v>
      </c>
      <c r="M842" s="72">
        <f t="shared" si="584"/>
        <v>0</v>
      </c>
      <c r="N842" s="72">
        <f t="shared" si="584"/>
        <v>0</v>
      </c>
      <c r="O842" s="72">
        <f t="shared" si="584"/>
        <v>0</v>
      </c>
      <c r="P842" s="72">
        <f t="shared" si="584"/>
        <v>0</v>
      </c>
      <c r="Q842" s="3">
        <f t="shared" si="584"/>
        <v>321.10000000000002</v>
      </c>
      <c r="R842" s="3">
        <f t="shared" ref="R842" si="589">+R848+R854+R863+R869+R875+R881+R887+R893+R899+R905</f>
        <v>219.3</v>
      </c>
      <c r="S842" s="4">
        <f t="shared" si="559"/>
        <v>146.42042863657093</v>
      </c>
    </row>
    <row r="843" spans="1:19" thickBot="1" x14ac:dyDescent="0.25">
      <c r="A843" s="70"/>
      <c r="B843" s="217"/>
      <c r="C843" s="219"/>
      <c r="D843" s="64" t="s">
        <v>38</v>
      </c>
      <c r="E843" s="6">
        <f t="shared" si="584"/>
        <v>30.100000000000005</v>
      </c>
      <c r="F843" s="6">
        <f t="shared" si="584"/>
        <v>52.5</v>
      </c>
      <c r="G843" s="6">
        <f t="shared" si="584"/>
        <v>80.399999999999991</v>
      </c>
      <c r="H843" s="6">
        <f t="shared" si="584"/>
        <v>88.5</v>
      </c>
      <c r="I843" s="6">
        <f t="shared" si="584"/>
        <v>83.600000000000009</v>
      </c>
      <c r="J843" s="6">
        <f t="shared" si="584"/>
        <v>63.700000000000017</v>
      </c>
      <c r="K843" s="73">
        <f t="shared" si="584"/>
        <v>0</v>
      </c>
      <c r="L843" s="73">
        <f t="shared" si="584"/>
        <v>0</v>
      </c>
      <c r="M843" s="73">
        <f t="shared" si="584"/>
        <v>0</v>
      </c>
      <c r="N843" s="73">
        <f t="shared" si="584"/>
        <v>0</v>
      </c>
      <c r="O843" s="73">
        <f t="shared" si="584"/>
        <v>0</v>
      </c>
      <c r="P843" s="73">
        <f t="shared" si="584"/>
        <v>0</v>
      </c>
      <c r="Q843" s="6">
        <f t="shared" si="584"/>
        <v>398.80000000000007</v>
      </c>
      <c r="R843" s="6">
        <f t="shared" ref="R843" si="590">+R849+R855+R864+R870+R876+R882+R888+R894+R900+R906</f>
        <v>280.99999999999994</v>
      </c>
      <c r="S843" s="7">
        <f t="shared" si="559"/>
        <v>141.92170818505343</v>
      </c>
    </row>
    <row r="844" spans="1:19" ht="13.5" customHeight="1" x14ac:dyDescent="0.2">
      <c r="A844" s="70"/>
      <c r="B844" s="70"/>
      <c r="C844" s="212" t="s">
        <v>143</v>
      </c>
      <c r="D844" s="56" t="s">
        <v>33</v>
      </c>
      <c r="E844" s="1">
        <v>34.5</v>
      </c>
      <c r="F844" s="1">
        <v>51.7</v>
      </c>
      <c r="G844" s="1">
        <v>57.9</v>
      </c>
      <c r="H844" s="1">
        <v>68</v>
      </c>
      <c r="I844" s="1">
        <v>71.400000000000006</v>
      </c>
      <c r="J844" s="1">
        <v>56.2</v>
      </c>
      <c r="K844" s="71"/>
      <c r="L844" s="71"/>
      <c r="M844" s="71"/>
      <c r="N844" s="71"/>
      <c r="O844" s="71"/>
      <c r="P844" s="71"/>
      <c r="Q844" s="1">
        <f t="shared" ref="Q844:Q855" si="591">SUM(E844:P844)</f>
        <v>339.7</v>
      </c>
      <c r="R844" s="1">
        <v>191.8</v>
      </c>
      <c r="S844" s="2">
        <f t="shared" si="559"/>
        <v>177.11157455683002</v>
      </c>
    </row>
    <row r="845" spans="1:19" ht="13" x14ac:dyDescent="0.2">
      <c r="A845" s="70"/>
      <c r="B845" s="49"/>
      <c r="C845" s="213"/>
      <c r="D845" s="61" t="s">
        <v>34</v>
      </c>
      <c r="E845" s="3">
        <v>20.2</v>
      </c>
      <c r="F845" s="3">
        <v>36.6</v>
      </c>
      <c r="G845" s="3">
        <v>41.7</v>
      </c>
      <c r="H845" s="3">
        <v>46</v>
      </c>
      <c r="I845" s="3">
        <v>45.4</v>
      </c>
      <c r="J845" s="3">
        <v>37.200000000000003</v>
      </c>
      <c r="K845" s="72"/>
      <c r="L845" s="72"/>
      <c r="M845" s="72"/>
      <c r="N845" s="72"/>
      <c r="O845" s="72"/>
      <c r="P845" s="72"/>
      <c r="Q845" s="3">
        <f t="shared" si="591"/>
        <v>227.10000000000002</v>
      </c>
      <c r="R845" s="3">
        <v>86.800000000000011</v>
      </c>
      <c r="S845" s="4">
        <f t="shared" si="559"/>
        <v>261.63594470046081</v>
      </c>
    </row>
    <row r="846" spans="1:19" ht="13" x14ac:dyDescent="0.2">
      <c r="A846" s="70"/>
      <c r="B846" s="49"/>
      <c r="C846" s="213"/>
      <c r="D846" s="61" t="s">
        <v>35</v>
      </c>
      <c r="E846" s="3">
        <f>+E844-E845</f>
        <v>14.3</v>
      </c>
      <c r="F846" s="3">
        <f t="shared" ref="F846:P846" si="592">+F844-F845</f>
        <v>15.100000000000001</v>
      </c>
      <c r="G846" s="3">
        <f t="shared" si="592"/>
        <v>16.199999999999996</v>
      </c>
      <c r="H846" s="3">
        <f t="shared" si="592"/>
        <v>22</v>
      </c>
      <c r="I846" s="3">
        <f t="shared" si="592"/>
        <v>26.000000000000007</v>
      </c>
      <c r="J846" s="3">
        <f t="shared" si="592"/>
        <v>19</v>
      </c>
      <c r="K846" s="72">
        <f t="shared" si="592"/>
        <v>0</v>
      </c>
      <c r="L846" s="72">
        <f t="shared" si="592"/>
        <v>0</v>
      </c>
      <c r="M846" s="72">
        <f t="shared" si="592"/>
        <v>0</v>
      </c>
      <c r="N846" s="72">
        <f t="shared" si="592"/>
        <v>0</v>
      </c>
      <c r="O846" s="72">
        <f t="shared" si="592"/>
        <v>0</v>
      </c>
      <c r="P846" s="72">
        <f t="shared" si="592"/>
        <v>0</v>
      </c>
      <c r="Q846" s="3">
        <f t="shared" ref="Q846" si="593">+Q844-Q845</f>
        <v>112.59999999999997</v>
      </c>
      <c r="R846" s="3">
        <v>105</v>
      </c>
      <c r="S846" s="4">
        <f t="shared" si="559"/>
        <v>107.2380952380952</v>
      </c>
    </row>
    <row r="847" spans="1:19" ht="13" x14ac:dyDescent="0.2">
      <c r="A847" s="70"/>
      <c r="B847" s="49"/>
      <c r="C847" s="213"/>
      <c r="D847" s="61" t="s">
        <v>36</v>
      </c>
      <c r="E847" s="3">
        <f>+E844-E848</f>
        <v>17.600000000000001</v>
      </c>
      <c r="F847" s="3">
        <f t="shared" ref="F847:P847" si="594">+F844-F848</f>
        <v>25.1</v>
      </c>
      <c r="G847" s="3">
        <f t="shared" si="594"/>
        <v>28</v>
      </c>
      <c r="H847" s="3">
        <f t="shared" si="594"/>
        <v>35.5</v>
      </c>
      <c r="I847" s="3">
        <f t="shared" si="594"/>
        <v>35.400000000000006</v>
      </c>
      <c r="J847" s="3">
        <f t="shared" si="594"/>
        <v>28.400000000000002</v>
      </c>
      <c r="K847" s="72">
        <f t="shared" si="594"/>
        <v>0</v>
      </c>
      <c r="L847" s="72">
        <f t="shared" si="594"/>
        <v>0</v>
      </c>
      <c r="M847" s="72">
        <f t="shared" si="594"/>
        <v>0</v>
      </c>
      <c r="N847" s="72">
        <f t="shared" si="594"/>
        <v>0</v>
      </c>
      <c r="O847" s="72">
        <f t="shared" si="594"/>
        <v>0</v>
      </c>
      <c r="P847" s="72">
        <f t="shared" si="594"/>
        <v>0</v>
      </c>
      <c r="Q847" s="3">
        <f t="shared" ref="Q847" si="595">+Q844-Q848</f>
        <v>169.99999999999997</v>
      </c>
      <c r="R847" s="3">
        <v>69.5</v>
      </c>
      <c r="S847" s="4">
        <f t="shared" si="559"/>
        <v>244.60431654676253</v>
      </c>
    </row>
    <row r="848" spans="1:19" ht="13" x14ac:dyDescent="0.2">
      <c r="A848" s="70"/>
      <c r="B848" s="49"/>
      <c r="C848" s="213"/>
      <c r="D848" s="61" t="s">
        <v>37</v>
      </c>
      <c r="E848" s="3">
        <v>16.899999999999999</v>
      </c>
      <c r="F848" s="3">
        <v>26.6</v>
      </c>
      <c r="G848" s="3">
        <v>29.9</v>
      </c>
      <c r="H848" s="3">
        <v>32.5</v>
      </c>
      <c r="I848" s="3">
        <v>36</v>
      </c>
      <c r="J848" s="3">
        <v>27.8</v>
      </c>
      <c r="K848" s="72"/>
      <c r="L848" s="72"/>
      <c r="M848" s="72"/>
      <c r="N848" s="72"/>
      <c r="O848" s="72"/>
      <c r="P848" s="72"/>
      <c r="Q848" s="3">
        <f t="shared" si="591"/>
        <v>169.70000000000002</v>
      </c>
      <c r="R848" s="3">
        <v>122.30000000000001</v>
      </c>
      <c r="S848" s="4">
        <f t="shared" si="559"/>
        <v>138.75715453802127</v>
      </c>
    </row>
    <row r="849" spans="1:19" thickBot="1" x14ac:dyDescent="0.25">
      <c r="A849" s="70"/>
      <c r="B849" s="49"/>
      <c r="C849" s="214"/>
      <c r="D849" s="64" t="s">
        <v>38</v>
      </c>
      <c r="E849" s="6">
        <v>21.8</v>
      </c>
      <c r="F849" s="6">
        <v>33.1</v>
      </c>
      <c r="G849" s="6">
        <v>39.299999999999997</v>
      </c>
      <c r="H849" s="6">
        <v>42.7</v>
      </c>
      <c r="I849" s="6">
        <v>46.2</v>
      </c>
      <c r="J849" s="6">
        <v>37.1</v>
      </c>
      <c r="K849" s="73"/>
      <c r="L849" s="73"/>
      <c r="M849" s="73"/>
      <c r="N849" s="73"/>
      <c r="O849" s="73"/>
      <c r="P849" s="73"/>
      <c r="Q849" s="6">
        <f t="shared" si="591"/>
        <v>220.20000000000002</v>
      </c>
      <c r="R849" s="6">
        <v>162</v>
      </c>
      <c r="S849" s="7">
        <f t="shared" si="559"/>
        <v>135.92592592592595</v>
      </c>
    </row>
    <row r="850" spans="1:19" ht="13.5" customHeight="1" x14ac:dyDescent="0.2">
      <c r="A850" s="70"/>
      <c r="B850" s="49"/>
      <c r="C850" s="212" t="s">
        <v>142</v>
      </c>
      <c r="D850" s="56" t="s">
        <v>33</v>
      </c>
      <c r="E850" s="1">
        <v>3.1</v>
      </c>
      <c r="F850" s="1">
        <v>8.1</v>
      </c>
      <c r="G850" s="1">
        <v>15</v>
      </c>
      <c r="H850" s="1">
        <v>19.100000000000001</v>
      </c>
      <c r="I850" s="1">
        <v>15.9</v>
      </c>
      <c r="J850" s="1">
        <v>12.1</v>
      </c>
      <c r="K850" s="71"/>
      <c r="L850" s="71"/>
      <c r="M850" s="71"/>
      <c r="N850" s="71"/>
      <c r="O850" s="71"/>
      <c r="P850" s="71"/>
      <c r="Q850" s="1">
        <f t="shared" si="591"/>
        <v>73.3</v>
      </c>
      <c r="R850" s="1">
        <v>38.100000000000009</v>
      </c>
      <c r="S850" s="2">
        <f t="shared" si="559"/>
        <v>192.38845144356952</v>
      </c>
    </row>
    <row r="851" spans="1:19" ht="13" x14ac:dyDescent="0.2">
      <c r="A851" s="70"/>
      <c r="B851" s="49"/>
      <c r="C851" s="213"/>
      <c r="D851" s="61" t="s">
        <v>34</v>
      </c>
      <c r="E851" s="3">
        <v>0.5</v>
      </c>
      <c r="F851" s="3">
        <v>0.8</v>
      </c>
      <c r="G851" s="3">
        <v>0.9</v>
      </c>
      <c r="H851" s="3">
        <v>2.9</v>
      </c>
      <c r="I851" s="3">
        <v>3.8</v>
      </c>
      <c r="J851" s="3">
        <v>0.8</v>
      </c>
      <c r="K851" s="72"/>
      <c r="L851" s="72"/>
      <c r="M851" s="72"/>
      <c r="N851" s="72"/>
      <c r="O851" s="72"/>
      <c r="P851" s="72"/>
      <c r="Q851" s="3">
        <f t="shared" si="591"/>
        <v>9.6999999999999993</v>
      </c>
      <c r="R851" s="3">
        <v>9.6999999999999993</v>
      </c>
      <c r="S851" s="4">
        <f t="shared" si="559"/>
        <v>100</v>
      </c>
    </row>
    <row r="852" spans="1:19" ht="13" x14ac:dyDescent="0.2">
      <c r="A852" s="70"/>
      <c r="B852" s="49"/>
      <c r="C852" s="213"/>
      <c r="D852" s="61" t="s">
        <v>35</v>
      </c>
      <c r="E852" s="3">
        <f>+E850-E851</f>
        <v>2.6</v>
      </c>
      <c r="F852" s="3">
        <f t="shared" ref="F852:P852" si="596">+F850-F851</f>
        <v>7.3</v>
      </c>
      <c r="G852" s="3">
        <f t="shared" si="596"/>
        <v>14.1</v>
      </c>
      <c r="H852" s="3">
        <f t="shared" si="596"/>
        <v>16.200000000000003</v>
      </c>
      <c r="I852" s="3">
        <f t="shared" si="596"/>
        <v>12.100000000000001</v>
      </c>
      <c r="J852" s="3">
        <f t="shared" si="596"/>
        <v>11.299999999999999</v>
      </c>
      <c r="K852" s="72">
        <f t="shared" si="596"/>
        <v>0</v>
      </c>
      <c r="L852" s="72">
        <f t="shared" si="596"/>
        <v>0</v>
      </c>
      <c r="M852" s="72">
        <f t="shared" si="596"/>
        <v>0</v>
      </c>
      <c r="N852" s="72">
        <f t="shared" si="596"/>
        <v>0</v>
      </c>
      <c r="O852" s="72">
        <f t="shared" si="596"/>
        <v>0</v>
      </c>
      <c r="P852" s="72">
        <f t="shared" si="596"/>
        <v>0</v>
      </c>
      <c r="Q852" s="3">
        <f t="shared" ref="Q852" si="597">+Q850-Q851</f>
        <v>63.599999999999994</v>
      </c>
      <c r="R852" s="3">
        <v>28.4</v>
      </c>
      <c r="S852" s="4">
        <f t="shared" si="559"/>
        <v>223.94366197183101</v>
      </c>
    </row>
    <row r="853" spans="1:19" ht="13" x14ac:dyDescent="0.2">
      <c r="A853" s="70"/>
      <c r="B853" s="49"/>
      <c r="C853" s="213"/>
      <c r="D853" s="61" t="s">
        <v>36</v>
      </c>
      <c r="E853" s="3">
        <f>+E850-E854</f>
        <v>2.8000000000000003</v>
      </c>
      <c r="F853" s="3">
        <f t="shared" ref="F853:P853" si="598">+F850-F854</f>
        <v>7.5</v>
      </c>
      <c r="G853" s="3">
        <f t="shared" si="598"/>
        <v>13.6</v>
      </c>
      <c r="H853" s="3">
        <f t="shared" si="598"/>
        <v>17.5</v>
      </c>
      <c r="I853" s="3">
        <f t="shared" si="598"/>
        <v>14</v>
      </c>
      <c r="J853" s="3">
        <f t="shared" si="598"/>
        <v>11.4</v>
      </c>
      <c r="K853" s="72">
        <f t="shared" si="598"/>
        <v>0</v>
      </c>
      <c r="L853" s="72">
        <f t="shared" si="598"/>
        <v>0</v>
      </c>
      <c r="M853" s="72">
        <f t="shared" si="598"/>
        <v>0</v>
      </c>
      <c r="N853" s="72">
        <f t="shared" si="598"/>
        <v>0</v>
      </c>
      <c r="O853" s="72">
        <f t="shared" si="598"/>
        <v>0</v>
      </c>
      <c r="P853" s="72">
        <f t="shared" si="598"/>
        <v>0</v>
      </c>
      <c r="Q853" s="3">
        <f t="shared" ref="Q853" si="599">+Q850-Q854</f>
        <v>66.8</v>
      </c>
      <c r="R853" s="3">
        <v>32.5</v>
      </c>
      <c r="S853" s="4">
        <f t="shared" si="559"/>
        <v>205.53846153846155</v>
      </c>
    </row>
    <row r="854" spans="1:19" ht="13" x14ac:dyDescent="0.2">
      <c r="A854" s="70"/>
      <c r="B854" s="49"/>
      <c r="C854" s="213"/>
      <c r="D854" s="61" t="s">
        <v>37</v>
      </c>
      <c r="E854" s="3">
        <v>0.3</v>
      </c>
      <c r="F854" s="3">
        <v>0.6</v>
      </c>
      <c r="G854" s="3">
        <v>1.4</v>
      </c>
      <c r="H854" s="3">
        <v>1.6</v>
      </c>
      <c r="I854" s="3">
        <v>1.9</v>
      </c>
      <c r="J854" s="3">
        <v>0.7</v>
      </c>
      <c r="K854" s="72"/>
      <c r="L854" s="72"/>
      <c r="M854" s="72"/>
      <c r="N854" s="72"/>
      <c r="O854" s="72"/>
      <c r="P854" s="72"/>
      <c r="Q854" s="3">
        <f t="shared" si="591"/>
        <v>6.5</v>
      </c>
      <c r="R854" s="3">
        <v>5.6</v>
      </c>
      <c r="S854" s="4">
        <f t="shared" si="559"/>
        <v>116.07142857142858</v>
      </c>
    </row>
    <row r="855" spans="1:19" thickBot="1" x14ac:dyDescent="0.25">
      <c r="A855" s="70"/>
      <c r="B855" s="75"/>
      <c r="C855" s="214"/>
      <c r="D855" s="64" t="s">
        <v>38</v>
      </c>
      <c r="E855" s="6">
        <v>0.3</v>
      </c>
      <c r="F855" s="6">
        <v>0.6</v>
      </c>
      <c r="G855" s="6">
        <v>1.4</v>
      </c>
      <c r="H855" s="6">
        <v>1.6</v>
      </c>
      <c r="I855" s="6">
        <v>1.9</v>
      </c>
      <c r="J855" s="6">
        <v>0.7</v>
      </c>
      <c r="K855" s="73"/>
      <c r="L855" s="73"/>
      <c r="M855" s="73"/>
      <c r="N855" s="73"/>
      <c r="O855" s="73"/>
      <c r="P855" s="73"/>
      <c r="Q855" s="6">
        <f t="shared" si="591"/>
        <v>6.5</v>
      </c>
      <c r="R855" s="6">
        <v>5.6</v>
      </c>
      <c r="S855" s="7">
        <f t="shared" si="559"/>
        <v>116.07142857142858</v>
      </c>
    </row>
    <row r="856" spans="1:19" ht="18.75" customHeight="1" x14ac:dyDescent="0.3">
      <c r="A856" s="45" t="str">
        <f>A1</f>
        <v>１　令和４年度（２０２２年度）上期　市町村別・月別観光入込客数</v>
      </c>
      <c r="K856" s="76"/>
      <c r="L856" s="76"/>
      <c r="M856" s="76"/>
      <c r="N856" s="76"/>
      <c r="O856" s="76"/>
      <c r="P856" s="76"/>
      <c r="Q856" s="178"/>
    </row>
    <row r="857" spans="1:19" ht="13.5" customHeight="1" thickBot="1" x14ac:dyDescent="0.25">
      <c r="K857" s="76"/>
      <c r="L857" s="76"/>
      <c r="M857" s="76"/>
      <c r="N857" s="76"/>
      <c r="O857" s="76"/>
      <c r="P857" s="76"/>
      <c r="Q857" s="178"/>
      <c r="S857" s="50" t="s">
        <v>232</v>
      </c>
    </row>
    <row r="858" spans="1:19" ht="13.5" customHeight="1" thickBot="1" x14ac:dyDescent="0.25">
      <c r="A858" s="51" t="s">
        <v>20</v>
      </c>
      <c r="B858" s="51" t="s">
        <v>266</v>
      </c>
      <c r="C858" s="51" t="s">
        <v>21</v>
      </c>
      <c r="D858" s="52" t="s">
        <v>22</v>
      </c>
      <c r="E858" s="53" t="s">
        <v>23</v>
      </c>
      <c r="F858" s="53" t="s">
        <v>24</v>
      </c>
      <c r="G858" s="53" t="s">
        <v>25</v>
      </c>
      <c r="H858" s="53" t="s">
        <v>26</v>
      </c>
      <c r="I858" s="53" t="s">
        <v>27</v>
      </c>
      <c r="J858" s="53" t="s">
        <v>28</v>
      </c>
      <c r="K858" s="74" t="s">
        <v>29</v>
      </c>
      <c r="L858" s="74" t="s">
        <v>30</v>
      </c>
      <c r="M858" s="74" t="s">
        <v>31</v>
      </c>
      <c r="N858" s="74" t="s">
        <v>11</v>
      </c>
      <c r="O858" s="74" t="s">
        <v>12</v>
      </c>
      <c r="P858" s="74" t="s">
        <v>13</v>
      </c>
      <c r="Q858" s="179" t="s">
        <v>301</v>
      </c>
      <c r="R858" s="54" t="str">
        <f>$R$3</f>
        <v>R3年度上期</v>
      </c>
      <c r="S858" s="55" t="s">
        <v>32</v>
      </c>
    </row>
    <row r="859" spans="1:19" ht="13.5" customHeight="1" x14ac:dyDescent="0.2">
      <c r="A859" s="70"/>
      <c r="B859" s="49"/>
      <c r="C859" s="212" t="s">
        <v>144</v>
      </c>
      <c r="D859" s="56" t="s">
        <v>33</v>
      </c>
      <c r="E859" s="1">
        <v>6</v>
      </c>
      <c r="F859" s="1">
        <v>10</v>
      </c>
      <c r="G859" s="1">
        <v>13.9</v>
      </c>
      <c r="H859" s="1">
        <v>21.4</v>
      </c>
      <c r="I859" s="1">
        <v>20.3</v>
      </c>
      <c r="J859" s="1">
        <v>15</v>
      </c>
      <c r="K859" s="71"/>
      <c r="L859" s="71"/>
      <c r="M859" s="71"/>
      <c r="N859" s="71"/>
      <c r="O859" s="71"/>
      <c r="P859" s="71"/>
      <c r="Q859" s="1">
        <f t="shared" ref="Q859:Q906" si="600">SUM(E859:P859)</f>
        <v>86.6</v>
      </c>
      <c r="R859" s="1">
        <v>52.1</v>
      </c>
      <c r="S859" s="2">
        <f t="shared" ref="S859:S912" si="601">IF(Q859=0,"－",Q859/R859*100)</f>
        <v>166.21880998080613</v>
      </c>
    </row>
    <row r="860" spans="1:19" ht="13" x14ac:dyDescent="0.2">
      <c r="A860" s="70"/>
      <c r="B860" s="49"/>
      <c r="C860" s="213"/>
      <c r="D860" s="61" t="s">
        <v>34</v>
      </c>
      <c r="E860" s="3">
        <v>0.3</v>
      </c>
      <c r="F860" s="3">
        <v>0.6</v>
      </c>
      <c r="G860" s="3">
        <v>0.8</v>
      </c>
      <c r="H860" s="3">
        <v>1.2</v>
      </c>
      <c r="I860" s="3">
        <v>1.2</v>
      </c>
      <c r="J860" s="3">
        <v>1</v>
      </c>
      <c r="K860" s="72"/>
      <c r="L860" s="72"/>
      <c r="M860" s="72"/>
      <c r="N860" s="72"/>
      <c r="O860" s="72"/>
      <c r="P860" s="72"/>
      <c r="Q860" s="3">
        <f t="shared" si="600"/>
        <v>5.0999999999999996</v>
      </c>
      <c r="R860" s="3">
        <v>2.5</v>
      </c>
      <c r="S860" s="4">
        <f t="shared" si="601"/>
        <v>204</v>
      </c>
    </row>
    <row r="861" spans="1:19" ht="13" x14ac:dyDescent="0.2">
      <c r="A861" s="70" t="s">
        <v>274</v>
      </c>
      <c r="B861" s="49" t="s">
        <v>277</v>
      </c>
      <c r="C861" s="213"/>
      <c r="D861" s="61" t="s">
        <v>35</v>
      </c>
      <c r="E861" s="3">
        <f>+E859-E860</f>
        <v>5.7</v>
      </c>
      <c r="F861" s="3">
        <f t="shared" ref="F861:P861" si="602">+F859-F860</f>
        <v>9.4</v>
      </c>
      <c r="G861" s="3">
        <f t="shared" si="602"/>
        <v>13.1</v>
      </c>
      <c r="H861" s="3">
        <f t="shared" si="602"/>
        <v>20.2</v>
      </c>
      <c r="I861" s="3">
        <f t="shared" si="602"/>
        <v>19.100000000000001</v>
      </c>
      <c r="J861" s="3">
        <f t="shared" si="602"/>
        <v>14</v>
      </c>
      <c r="K861" s="72">
        <f t="shared" si="602"/>
        <v>0</v>
      </c>
      <c r="L861" s="72">
        <f t="shared" si="602"/>
        <v>0</v>
      </c>
      <c r="M861" s="72">
        <f t="shared" si="602"/>
        <v>0</v>
      </c>
      <c r="N861" s="72">
        <f t="shared" si="602"/>
        <v>0</v>
      </c>
      <c r="O861" s="72">
        <f t="shared" si="602"/>
        <v>0</v>
      </c>
      <c r="P861" s="72">
        <f t="shared" si="602"/>
        <v>0</v>
      </c>
      <c r="Q861" s="3">
        <f t="shared" ref="Q861" si="603">+Q859-Q860</f>
        <v>81.5</v>
      </c>
      <c r="R861" s="3">
        <v>49.6</v>
      </c>
      <c r="S861" s="4">
        <f t="shared" si="601"/>
        <v>164.31451612903226</v>
      </c>
    </row>
    <row r="862" spans="1:19" ht="13" x14ac:dyDescent="0.2">
      <c r="A862" s="70"/>
      <c r="B862" s="49"/>
      <c r="C862" s="213"/>
      <c r="D862" s="61" t="s">
        <v>36</v>
      </c>
      <c r="E862" s="3">
        <f>+E859-E863</f>
        <v>5.5</v>
      </c>
      <c r="F862" s="3">
        <f t="shared" ref="F862:P862" si="604">+F859-F863</f>
        <v>9</v>
      </c>
      <c r="G862" s="3">
        <f t="shared" si="604"/>
        <v>12.200000000000001</v>
      </c>
      <c r="H862" s="3">
        <f t="shared" si="604"/>
        <v>19.599999999999998</v>
      </c>
      <c r="I862" s="3">
        <f t="shared" si="604"/>
        <v>18.7</v>
      </c>
      <c r="J862" s="3">
        <f t="shared" si="604"/>
        <v>13.4</v>
      </c>
      <c r="K862" s="72">
        <f t="shared" si="604"/>
        <v>0</v>
      </c>
      <c r="L862" s="72">
        <f t="shared" si="604"/>
        <v>0</v>
      </c>
      <c r="M862" s="72">
        <f t="shared" si="604"/>
        <v>0</v>
      </c>
      <c r="N862" s="72">
        <f t="shared" si="604"/>
        <v>0</v>
      </c>
      <c r="O862" s="72">
        <f t="shared" si="604"/>
        <v>0</v>
      </c>
      <c r="P862" s="72">
        <f t="shared" si="604"/>
        <v>0</v>
      </c>
      <c r="Q862" s="3">
        <f t="shared" ref="Q862" si="605">+Q859-Q863</f>
        <v>78.399999999999991</v>
      </c>
      <c r="R862" s="3">
        <v>44.4</v>
      </c>
      <c r="S862" s="4">
        <f t="shared" si="601"/>
        <v>176.57657657657657</v>
      </c>
    </row>
    <row r="863" spans="1:19" ht="13" x14ac:dyDescent="0.2">
      <c r="A863" s="70"/>
      <c r="B863" s="49"/>
      <c r="C863" s="213"/>
      <c r="D863" s="61" t="s">
        <v>37</v>
      </c>
      <c r="E863" s="3">
        <v>0.5</v>
      </c>
      <c r="F863" s="3">
        <v>1</v>
      </c>
      <c r="G863" s="3">
        <v>1.7</v>
      </c>
      <c r="H863" s="3">
        <v>1.8</v>
      </c>
      <c r="I863" s="3">
        <v>1.6</v>
      </c>
      <c r="J863" s="3">
        <v>1.6</v>
      </c>
      <c r="K863" s="72"/>
      <c r="L863" s="72"/>
      <c r="M863" s="72"/>
      <c r="N863" s="72"/>
      <c r="O863" s="72"/>
      <c r="P863" s="72"/>
      <c r="Q863" s="3">
        <f t="shared" si="600"/>
        <v>8.1999999999999993</v>
      </c>
      <c r="R863" s="3">
        <v>7.7</v>
      </c>
      <c r="S863" s="4">
        <f t="shared" si="601"/>
        <v>106.49350649350649</v>
      </c>
    </row>
    <row r="864" spans="1:19" thickBot="1" x14ac:dyDescent="0.25">
      <c r="A864" s="70"/>
      <c r="B864" s="49"/>
      <c r="C864" s="214"/>
      <c r="D864" s="64" t="s">
        <v>38</v>
      </c>
      <c r="E864" s="6">
        <v>0.5</v>
      </c>
      <c r="F864" s="6">
        <v>1</v>
      </c>
      <c r="G864" s="6">
        <v>1.7</v>
      </c>
      <c r="H864" s="6">
        <v>1.8</v>
      </c>
      <c r="I864" s="6">
        <v>1.6</v>
      </c>
      <c r="J864" s="6">
        <v>1.6</v>
      </c>
      <c r="K864" s="73"/>
      <c r="L864" s="73"/>
      <c r="M864" s="73"/>
      <c r="N864" s="73"/>
      <c r="O864" s="73"/>
      <c r="P864" s="73"/>
      <c r="Q864" s="6">
        <f t="shared" si="600"/>
        <v>8.1999999999999993</v>
      </c>
      <c r="R864" s="6">
        <v>7.7</v>
      </c>
      <c r="S864" s="7">
        <f t="shared" si="601"/>
        <v>106.49350649350649</v>
      </c>
    </row>
    <row r="865" spans="1:19" ht="13.5" customHeight="1" x14ac:dyDescent="0.2">
      <c r="A865" s="70"/>
      <c r="B865" s="49"/>
      <c r="C865" s="212" t="s">
        <v>145</v>
      </c>
      <c r="D865" s="56" t="s">
        <v>33</v>
      </c>
      <c r="E865" s="1">
        <v>18.899999999999999</v>
      </c>
      <c r="F865" s="1">
        <v>27.5</v>
      </c>
      <c r="G865" s="1">
        <v>35.4</v>
      </c>
      <c r="H865" s="1">
        <v>52.5</v>
      </c>
      <c r="I865" s="1">
        <v>57</v>
      </c>
      <c r="J865" s="1">
        <v>42.4</v>
      </c>
      <c r="K865" s="71"/>
      <c r="L865" s="71"/>
      <c r="M865" s="71"/>
      <c r="N865" s="71"/>
      <c r="O865" s="71"/>
      <c r="P865" s="71"/>
      <c r="Q865" s="1">
        <f t="shared" si="600"/>
        <v>233.70000000000002</v>
      </c>
      <c r="R865" s="1">
        <v>199.9</v>
      </c>
      <c r="S865" s="2">
        <f t="shared" si="601"/>
        <v>116.90845422711355</v>
      </c>
    </row>
    <row r="866" spans="1:19" ht="13" x14ac:dyDescent="0.2">
      <c r="A866" s="70"/>
      <c r="B866" s="49"/>
      <c r="C866" s="213"/>
      <c r="D866" s="61" t="s">
        <v>34</v>
      </c>
      <c r="E866" s="3">
        <v>11</v>
      </c>
      <c r="F866" s="3">
        <v>16</v>
      </c>
      <c r="G866" s="3">
        <v>20.6</v>
      </c>
      <c r="H866" s="3">
        <v>30.6</v>
      </c>
      <c r="I866" s="3">
        <v>33.200000000000003</v>
      </c>
      <c r="J866" s="3">
        <v>24.7</v>
      </c>
      <c r="K866" s="72"/>
      <c r="L866" s="72"/>
      <c r="M866" s="72"/>
      <c r="N866" s="72"/>
      <c r="O866" s="72"/>
      <c r="P866" s="72"/>
      <c r="Q866" s="3">
        <f t="shared" si="600"/>
        <v>136.1</v>
      </c>
      <c r="R866" s="3">
        <v>116.5</v>
      </c>
      <c r="S866" s="4">
        <f t="shared" si="601"/>
        <v>116.82403433476394</v>
      </c>
    </row>
    <row r="867" spans="1:19" ht="13" x14ac:dyDescent="0.2">
      <c r="A867" s="70"/>
      <c r="B867" s="49"/>
      <c r="C867" s="213"/>
      <c r="D867" s="61" t="s">
        <v>35</v>
      </c>
      <c r="E867" s="3">
        <f>+E865-E866</f>
        <v>7.8999999999999986</v>
      </c>
      <c r="F867" s="3">
        <f t="shared" ref="F867:P867" si="606">+F865-F866</f>
        <v>11.5</v>
      </c>
      <c r="G867" s="3">
        <f t="shared" si="606"/>
        <v>14.799999999999997</v>
      </c>
      <c r="H867" s="3">
        <f t="shared" si="606"/>
        <v>21.9</v>
      </c>
      <c r="I867" s="3">
        <f t="shared" si="606"/>
        <v>23.799999999999997</v>
      </c>
      <c r="J867" s="3">
        <f t="shared" si="606"/>
        <v>17.7</v>
      </c>
      <c r="K867" s="72">
        <f t="shared" si="606"/>
        <v>0</v>
      </c>
      <c r="L867" s="72">
        <f t="shared" si="606"/>
        <v>0</v>
      </c>
      <c r="M867" s="72">
        <f t="shared" si="606"/>
        <v>0</v>
      </c>
      <c r="N867" s="72">
        <f t="shared" si="606"/>
        <v>0</v>
      </c>
      <c r="O867" s="72">
        <f t="shared" si="606"/>
        <v>0</v>
      </c>
      <c r="P867" s="72">
        <f t="shared" si="606"/>
        <v>0</v>
      </c>
      <c r="Q867" s="3">
        <f t="shared" ref="Q867" si="607">+Q865-Q866</f>
        <v>97.600000000000023</v>
      </c>
      <c r="R867" s="3">
        <v>83.4</v>
      </c>
      <c r="S867" s="4">
        <f t="shared" si="601"/>
        <v>117.02637889688252</v>
      </c>
    </row>
    <row r="868" spans="1:19" ht="13" x14ac:dyDescent="0.2">
      <c r="A868" s="70"/>
      <c r="B868" s="49"/>
      <c r="C868" s="213"/>
      <c r="D868" s="61" t="s">
        <v>36</v>
      </c>
      <c r="E868" s="3">
        <f>+E865-E869</f>
        <v>17.899999999999999</v>
      </c>
      <c r="F868" s="3">
        <f t="shared" ref="F868:P868" si="608">+F865-F869</f>
        <v>26.4</v>
      </c>
      <c r="G868" s="3">
        <f t="shared" si="608"/>
        <v>33.799999999999997</v>
      </c>
      <c r="H868" s="3">
        <f t="shared" si="608"/>
        <v>50.8</v>
      </c>
      <c r="I868" s="3">
        <f t="shared" si="608"/>
        <v>55.2</v>
      </c>
      <c r="J868" s="3">
        <f t="shared" si="608"/>
        <v>40.799999999999997</v>
      </c>
      <c r="K868" s="72">
        <f t="shared" si="608"/>
        <v>0</v>
      </c>
      <c r="L868" s="72">
        <f t="shared" si="608"/>
        <v>0</v>
      </c>
      <c r="M868" s="72">
        <f t="shared" si="608"/>
        <v>0</v>
      </c>
      <c r="N868" s="72">
        <f t="shared" si="608"/>
        <v>0</v>
      </c>
      <c r="O868" s="72">
        <f t="shared" si="608"/>
        <v>0</v>
      </c>
      <c r="P868" s="72">
        <f t="shared" si="608"/>
        <v>0</v>
      </c>
      <c r="Q868" s="3">
        <f t="shared" ref="Q868" si="609">+Q865-Q869</f>
        <v>224.9</v>
      </c>
      <c r="R868" s="3">
        <v>192.60000000000002</v>
      </c>
      <c r="S868" s="4">
        <f t="shared" si="601"/>
        <v>116.77050882658358</v>
      </c>
    </row>
    <row r="869" spans="1:19" ht="13" x14ac:dyDescent="0.2">
      <c r="A869" s="70"/>
      <c r="B869" s="49"/>
      <c r="C869" s="213"/>
      <c r="D869" s="61" t="s">
        <v>37</v>
      </c>
      <c r="E869" s="3">
        <v>1</v>
      </c>
      <c r="F869" s="3">
        <v>1.1000000000000001</v>
      </c>
      <c r="G869" s="3">
        <v>1.6</v>
      </c>
      <c r="H869" s="3">
        <v>1.7</v>
      </c>
      <c r="I869" s="3">
        <v>1.8</v>
      </c>
      <c r="J869" s="3">
        <v>1.6</v>
      </c>
      <c r="K869" s="72"/>
      <c r="L869" s="72"/>
      <c r="M869" s="72"/>
      <c r="N869" s="72"/>
      <c r="O869" s="72"/>
      <c r="P869" s="72"/>
      <c r="Q869" s="3">
        <f t="shared" si="600"/>
        <v>8.8000000000000007</v>
      </c>
      <c r="R869" s="3">
        <v>7.2999999999999989</v>
      </c>
      <c r="S869" s="4">
        <f t="shared" si="601"/>
        <v>120.54794520547949</v>
      </c>
    </row>
    <row r="870" spans="1:19" thickBot="1" x14ac:dyDescent="0.25">
      <c r="A870" s="70"/>
      <c r="B870" s="49"/>
      <c r="C870" s="214"/>
      <c r="D870" s="64" t="s">
        <v>38</v>
      </c>
      <c r="E870" s="6">
        <v>1.3</v>
      </c>
      <c r="F870" s="6">
        <v>1.5</v>
      </c>
      <c r="G870" s="6">
        <v>2.2000000000000002</v>
      </c>
      <c r="H870" s="6">
        <v>2.1</v>
      </c>
      <c r="I870" s="6">
        <v>2.2000000000000002</v>
      </c>
      <c r="J870" s="6">
        <v>2</v>
      </c>
      <c r="K870" s="73"/>
      <c r="L870" s="73"/>
      <c r="M870" s="73"/>
      <c r="N870" s="73"/>
      <c r="O870" s="73"/>
      <c r="P870" s="73"/>
      <c r="Q870" s="6">
        <f t="shared" si="600"/>
        <v>11.3</v>
      </c>
      <c r="R870" s="6">
        <v>10.1</v>
      </c>
      <c r="S870" s="7">
        <f t="shared" si="601"/>
        <v>111.88118811881189</v>
      </c>
    </row>
    <row r="871" spans="1:19" ht="13.5" customHeight="1" x14ac:dyDescent="0.2">
      <c r="A871" s="70"/>
      <c r="B871" s="49"/>
      <c r="C871" s="212" t="s">
        <v>146</v>
      </c>
      <c r="D871" s="56" t="s">
        <v>33</v>
      </c>
      <c r="E871" s="1">
        <v>3.1</v>
      </c>
      <c r="F871" s="1">
        <v>8.4</v>
      </c>
      <c r="G871" s="1">
        <v>8.4</v>
      </c>
      <c r="H871" s="1">
        <v>11.7</v>
      </c>
      <c r="I871" s="1">
        <v>13</v>
      </c>
      <c r="J871" s="1">
        <v>9.6999999999999993</v>
      </c>
      <c r="K871" s="71"/>
      <c r="L871" s="71"/>
      <c r="M871" s="71"/>
      <c r="N871" s="71"/>
      <c r="O871" s="71"/>
      <c r="P871" s="71"/>
      <c r="Q871" s="1">
        <f t="shared" si="600"/>
        <v>54.3</v>
      </c>
      <c r="R871" s="1">
        <v>44.9</v>
      </c>
      <c r="S871" s="2">
        <f t="shared" si="601"/>
        <v>120.93541202672607</v>
      </c>
    </row>
    <row r="872" spans="1:19" ht="13" x14ac:dyDescent="0.2">
      <c r="A872" s="70"/>
      <c r="B872" s="49"/>
      <c r="C872" s="213"/>
      <c r="D872" s="61" t="s">
        <v>34</v>
      </c>
      <c r="E872" s="3">
        <v>0.1</v>
      </c>
      <c r="F872" s="3">
        <v>0.3</v>
      </c>
      <c r="G872" s="3">
        <v>0.3</v>
      </c>
      <c r="H872" s="3">
        <v>0.8</v>
      </c>
      <c r="I872" s="3">
        <v>0.9</v>
      </c>
      <c r="J872" s="3">
        <v>0.7</v>
      </c>
      <c r="K872" s="72"/>
      <c r="L872" s="72"/>
      <c r="M872" s="72"/>
      <c r="N872" s="72"/>
      <c r="O872" s="72"/>
      <c r="P872" s="72"/>
      <c r="Q872" s="3">
        <f t="shared" si="600"/>
        <v>3.0999999999999996</v>
      </c>
      <c r="R872" s="3">
        <v>2.5</v>
      </c>
      <c r="S872" s="4">
        <f t="shared" si="601"/>
        <v>123.99999999999997</v>
      </c>
    </row>
    <row r="873" spans="1:19" ht="13" x14ac:dyDescent="0.2">
      <c r="A873" s="70"/>
      <c r="B873" s="49"/>
      <c r="C873" s="213"/>
      <c r="D873" s="61" t="s">
        <v>35</v>
      </c>
      <c r="E873" s="3">
        <f>+E871-E872</f>
        <v>3</v>
      </c>
      <c r="F873" s="3">
        <f t="shared" ref="F873:P873" si="610">+F871-F872</f>
        <v>8.1</v>
      </c>
      <c r="G873" s="3">
        <f t="shared" si="610"/>
        <v>8.1</v>
      </c>
      <c r="H873" s="3">
        <f t="shared" si="610"/>
        <v>10.899999999999999</v>
      </c>
      <c r="I873" s="3">
        <f t="shared" si="610"/>
        <v>12.1</v>
      </c>
      <c r="J873" s="3">
        <f t="shared" si="610"/>
        <v>9</v>
      </c>
      <c r="K873" s="72">
        <f t="shared" si="610"/>
        <v>0</v>
      </c>
      <c r="L873" s="72">
        <f t="shared" si="610"/>
        <v>0</v>
      </c>
      <c r="M873" s="72">
        <f t="shared" si="610"/>
        <v>0</v>
      </c>
      <c r="N873" s="72">
        <f t="shared" si="610"/>
        <v>0</v>
      </c>
      <c r="O873" s="72">
        <f t="shared" si="610"/>
        <v>0</v>
      </c>
      <c r="P873" s="72">
        <f t="shared" si="610"/>
        <v>0</v>
      </c>
      <c r="Q873" s="3">
        <f t="shared" ref="Q873" si="611">+Q871-Q872</f>
        <v>51.199999999999996</v>
      </c>
      <c r="R873" s="3">
        <v>42.400000000000006</v>
      </c>
      <c r="S873" s="4">
        <f t="shared" si="601"/>
        <v>120.75471698113205</v>
      </c>
    </row>
    <row r="874" spans="1:19" ht="13" x14ac:dyDescent="0.2">
      <c r="A874" s="70"/>
      <c r="B874" s="49"/>
      <c r="C874" s="213"/>
      <c r="D874" s="61" t="s">
        <v>36</v>
      </c>
      <c r="E874" s="3">
        <f>+E871-E875</f>
        <v>3</v>
      </c>
      <c r="F874" s="3">
        <f t="shared" ref="F874:P874" si="612">+F871-F875</f>
        <v>8.1</v>
      </c>
      <c r="G874" s="3">
        <f t="shared" si="612"/>
        <v>7.9</v>
      </c>
      <c r="H874" s="3">
        <f t="shared" si="612"/>
        <v>11.1</v>
      </c>
      <c r="I874" s="3">
        <f t="shared" si="612"/>
        <v>12.2</v>
      </c>
      <c r="J874" s="3">
        <f t="shared" si="612"/>
        <v>9.2999999999999989</v>
      </c>
      <c r="K874" s="72">
        <f t="shared" si="612"/>
        <v>0</v>
      </c>
      <c r="L874" s="72">
        <f t="shared" si="612"/>
        <v>0</v>
      </c>
      <c r="M874" s="72">
        <f t="shared" si="612"/>
        <v>0</v>
      </c>
      <c r="N874" s="72">
        <f t="shared" si="612"/>
        <v>0</v>
      </c>
      <c r="O874" s="72">
        <f t="shared" si="612"/>
        <v>0</v>
      </c>
      <c r="P874" s="72">
        <f t="shared" si="612"/>
        <v>0</v>
      </c>
      <c r="Q874" s="3">
        <f t="shared" ref="Q874" si="613">+Q871-Q875</f>
        <v>51.599999999999994</v>
      </c>
      <c r="R874" s="3">
        <v>42.8</v>
      </c>
      <c r="S874" s="4">
        <f t="shared" si="601"/>
        <v>120.56074766355141</v>
      </c>
    </row>
    <row r="875" spans="1:19" ht="13" x14ac:dyDescent="0.2">
      <c r="A875" s="70"/>
      <c r="B875" s="49"/>
      <c r="C875" s="213"/>
      <c r="D875" s="61" t="s">
        <v>37</v>
      </c>
      <c r="E875" s="3">
        <v>0.1</v>
      </c>
      <c r="F875" s="3">
        <v>0.3</v>
      </c>
      <c r="G875" s="3">
        <v>0.5</v>
      </c>
      <c r="H875" s="3">
        <v>0.6</v>
      </c>
      <c r="I875" s="3">
        <v>0.8</v>
      </c>
      <c r="J875" s="3">
        <v>0.4</v>
      </c>
      <c r="K875" s="72"/>
      <c r="L875" s="72"/>
      <c r="M875" s="72"/>
      <c r="N875" s="72"/>
      <c r="O875" s="72"/>
      <c r="P875" s="72"/>
      <c r="Q875" s="3">
        <f t="shared" si="600"/>
        <v>2.6999999999999997</v>
      </c>
      <c r="R875" s="3">
        <v>2.1</v>
      </c>
      <c r="S875" s="4">
        <f t="shared" si="601"/>
        <v>128.57142857142856</v>
      </c>
    </row>
    <row r="876" spans="1:19" thickBot="1" x14ac:dyDescent="0.25">
      <c r="A876" s="70"/>
      <c r="B876" s="49"/>
      <c r="C876" s="214"/>
      <c r="D876" s="64" t="s">
        <v>38</v>
      </c>
      <c r="E876" s="6">
        <v>0.1</v>
      </c>
      <c r="F876" s="6">
        <v>0.3</v>
      </c>
      <c r="G876" s="6">
        <v>0.5</v>
      </c>
      <c r="H876" s="6">
        <v>0.7</v>
      </c>
      <c r="I876" s="6">
        <v>0.8</v>
      </c>
      <c r="J876" s="6">
        <v>0.5</v>
      </c>
      <c r="K876" s="73"/>
      <c r="L876" s="73"/>
      <c r="M876" s="73"/>
      <c r="N876" s="73"/>
      <c r="O876" s="73"/>
      <c r="P876" s="73"/>
      <c r="Q876" s="6">
        <f t="shared" si="600"/>
        <v>2.9000000000000004</v>
      </c>
      <c r="R876" s="6">
        <v>2.2999999999999998</v>
      </c>
      <c r="S876" s="7">
        <f t="shared" si="601"/>
        <v>126.08695652173915</v>
      </c>
    </row>
    <row r="877" spans="1:19" ht="13.5" customHeight="1" x14ac:dyDescent="0.2">
      <c r="A877" s="70"/>
      <c r="B877" s="49"/>
      <c r="C877" s="212" t="s">
        <v>218</v>
      </c>
      <c r="D877" s="56" t="s">
        <v>33</v>
      </c>
      <c r="E877" s="1">
        <v>8.1</v>
      </c>
      <c r="F877" s="1">
        <v>13.7</v>
      </c>
      <c r="G877" s="1">
        <v>15.9</v>
      </c>
      <c r="H877" s="1">
        <v>21.7</v>
      </c>
      <c r="I877" s="1">
        <v>25.4</v>
      </c>
      <c r="J877" s="1">
        <v>21.9</v>
      </c>
      <c r="K877" s="71"/>
      <c r="L877" s="71"/>
      <c r="M877" s="71"/>
      <c r="N877" s="71"/>
      <c r="O877" s="71"/>
      <c r="P877" s="71"/>
      <c r="Q877" s="1">
        <f t="shared" si="600"/>
        <v>106.69999999999999</v>
      </c>
      <c r="R877" s="1">
        <v>79</v>
      </c>
      <c r="S877" s="2">
        <f t="shared" si="601"/>
        <v>135.0632911392405</v>
      </c>
    </row>
    <row r="878" spans="1:19" ht="13" x14ac:dyDescent="0.2">
      <c r="A878" s="70"/>
      <c r="B878" s="49"/>
      <c r="C878" s="213"/>
      <c r="D878" s="61" t="s">
        <v>34</v>
      </c>
      <c r="E878" s="3">
        <v>0.8</v>
      </c>
      <c r="F878" s="3">
        <v>4.0999999999999996</v>
      </c>
      <c r="G878" s="3">
        <v>4</v>
      </c>
      <c r="H878" s="3">
        <v>6.5</v>
      </c>
      <c r="I878" s="3">
        <v>7.6</v>
      </c>
      <c r="J878" s="3">
        <v>5.5</v>
      </c>
      <c r="K878" s="72"/>
      <c r="L878" s="72"/>
      <c r="M878" s="72"/>
      <c r="N878" s="72"/>
      <c r="O878" s="72"/>
      <c r="P878" s="72"/>
      <c r="Q878" s="3">
        <f t="shared" si="600"/>
        <v>28.5</v>
      </c>
      <c r="R878" s="3">
        <v>21</v>
      </c>
      <c r="S878" s="4">
        <f t="shared" si="601"/>
        <v>135.71428571428572</v>
      </c>
    </row>
    <row r="879" spans="1:19" ht="13" x14ac:dyDescent="0.2">
      <c r="A879" s="70"/>
      <c r="B879" s="49"/>
      <c r="C879" s="213"/>
      <c r="D879" s="61" t="s">
        <v>35</v>
      </c>
      <c r="E879" s="3">
        <f>+E877-E878</f>
        <v>7.3</v>
      </c>
      <c r="F879" s="3">
        <f t="shared" ref="F879:P879" si="614">+F877-F878</f>
        <v>9.6</v>
      </c>
      <c r="G879" s="3">
        <f t="shared" si="614"/>
        <v>11.9</v>
      </c>
      <c r="H879" s="3">
        <f t="shared" si="614"/>
        <v>15.2</v>
      </c>
      <c r="I879" s="3">
        <f t="shared" si="614"/>
        <v>17.799999999999997</v>
      </c>
      <c r="J879" s="3">
        <f t="shared" si="614"/>
        <v>16.399999999999999</v>
      </c>
      <c r="K879" s="72">
        <f t="shared" si="614"/>
        <v>0</v>
      </c>
      <c r="L879" s="72">
        <f t="shared" si="614"/>
        <v>0</v>
      </c>
      <c r="M879" s="72">
        <f t="shared" si="614"/>
        <v>0</v>
      </c>
      <c r="N879" s="72">
        <f t="shared" si="614"/>
        <v>0</v>
      </c>
      <c r="O879" s="72">
        <f t="shared" si="614"/>
        <v>0</v>
      </c>
      <c r="P879" s="72">
        <f t="shared" si="614"/>
        <v>0</v>
      </c>
      <c r="Q879" s="3">
        <f t="shared" ref="Q879" si="615">+Q877-Q878</f>
        <v>78.199999999999989</v>
      </c>
      <c r="R879" s="3">
        <v>58</v>
      </c>
      <c r="S879" s="4">
        <f t="shared" si="601"/>
        <v>134.82758620689651</v>
      </c>
    </row>
    <row r="880" spans="1:19" ht="13" x14ac:dyDescent="0.2">
      <c r="A880" s="70"/>
      <c r="B880" s="49"/>
      <c r="C880" s="213"/>
      <c r="D880" s="61" t="s">
        <v>36</v>
      </c>
      <c r="E880" s="3">
        <f>+E877-E881</f>
        <v>6.1</v>
      </c>
      <c r="F880" s="3">
        <f t="shared" ref="F880:P880" si="616">+F877-F881</f>
        <v>10.899999999999999</v>
      </c>
      <c r="G880" s="3">
        <f t="shared" si="616"/>
        <v>12.9</v>
      </c>
      <c r="H880" s="3">
        <f t="shared" si="616"/>
        <v>18.3</v>
      </c>
      <c r="I880" s="3">
        <f t="shared" si="616"/>
        <v>22.2</v>
      </c>
      <c r="J880" s="3">
        <f t="shared" si="616"/>
        <v>18.7</v>
      </c>
      <c r="K880" s="72">
        <f t="shared" si="616"/>
        <v>0</v>
      </c>
      <c r="L880" s="72">
        <f t="shared" si="616"/>
        <v>0</v>
      </c>
      <c r="M880" s="72">
        <f t="shared" si="616"/>
        <v>0</v>
      </c>
      <c r="N880" s="72">
        <f t="shared" si="616"/>
        <v>0</v>
      </c>
      <c r="O880" s="72">
        <f t="shared" si="616"/>
        <v>0</v>
      </c>
      <c r="P880" s="72">
        <f t="shared" si="616"/>
        <v>0</v>
      </c>
      <c r="Q880" s="3">
        <f t="shared" ref="Q880" si="617">+Q877-Q881</f>
        <v>89.1</v>
      </c>
      <c r="R880" s="3">
        <v>63.7</v>
      </c>
      <c r="S880" s="4">
        <f t="shared" si="601"/>
        <v>139.87441130298274</v>
      </c>
    </row>
    <row r="881" spans="1:19" ht="13" x14ac:dyDescent="0.2">
      <c r="A881" s="70"/>
      <c r="B881" s="49"/>
      <c r="C881" s="213"/>
      <c r="D881" s="61" t="s">
        <v>37</v>
      </c>
      <c r="E881" s="3">
        <v>2</v>
      </c>
      <c r="F881" s="3">
        <v>2.8</v>
      </c>
      <c r="G881" s="3">
        <v>3</v>
      </c>
      <c r="H881" s="3">
        <v>3.4</v>
      </c>
      <c r="I881" s="3">
        <v>3.2</v>
      </c>
      <c r="J881" s="3">
        <v>3.2</v>
      </c>
      <c r="K881" s="72"/>
      <c r="L881" s="72"/>
      <c r="M881" s="72"/>
      <c r="N881" s="72"/>
      <c r="O881" s="72"/>
      <c r="P881" s="72"/>
      <c r="Q881" s="3">
        <f t="shared" si="600"/>
        <v>17.599999999999998</v>
      </c>
      <c r="R881" s="3">
        <v>15.3</v>
      </c>
      <c r="S881" s="4">
        <f t="shared" si="601"/>
        <v>115.03267973856208</v>
      </c>
    </row>
    <row r="882" spans="1:19" thickBot="1" x14ac:dyDescent="0.25">
      <c r="A882" s="70"/>
      <c r="B882" s="49"/>
      <c r="C882" s="214"/>
      <c r="D882" s="64" t="s">
        <v>38</v>
      </c>
      <c r="E882" s="6">
        <v>2.2000000000000002</v>
      </c>
      <c r="F882" s="6">
        <v>3.1</v>
      </c>
      <c r="G882" s="6">
        <v>3.4</v>
      </c>
      <c r="H882" s="6">
        <v>3.8</v>
      </c>
      <c r="I882" s="6">
        <v>3.5</v>
      </c>
      <c r="J882" s="6">
        <v>3.6</v>
      </c>
      <c r="K882" s="73"/>
      <c r="L882" s="73"/>
      <c r="M882" s="73"/>
      <c r="N882" s="73"/>
      <c r="O882" s="73"/>
      <c r="P882" s="73"/>
      <c r="Q882" s="6">
        <f t="shared" si="600"/>
        <v>19.600000000000001</v>
      </c>
      <c r="R882" s="6">
        <v>17</v>
      </c>
      <c r="S882" s="7">
        <f t="shared" si="601"/>
        <v>115.29411764705884</v>
      </c>
    </row>
    <row r="883" spans="1:19" ht="13.5" customHeight="1" x14ac:dyDescent="0.2">
      <c r="A883" s="70"/>
      <c r="B883" s="49"/>
      <c r="C883" s="212" t="s">
        <v>147</v>
      </c>
      <c r="D883" s="56" t="s">
        <v>33</v>
      </c>
      <c r="E883" s="1">
        <v>9</v>
      </c>
      <c r="F883" s="1">
        <v>15.5</v>
      </c>
      <c r="G883" s="1">
        <v>22.4</v>
      </c>
      <c r="H883" s="1">
        <v>27.6</v>
      </c>
      <c r="I883" s="1">
        <v>26.3</v>
      </c>
      <c r="J883" s="1">
        <v>18.7</v>
      </c>
      <c r="K883" s="71"/>
      <c r="L883" s="71"/>
      <c r="M883" s="71"/>
      <c r="N883" s="71"/>
      <c r="O883" s="71"/>
      <c r="P883" s="71"/>
      <c r="Q883" s="1">
        <f t="shared" si="600"/>
        <v>119.5</v>
      </c>
      <c r="R883" s="1">
        <v>72.3</v>
      </c>
      <c r="S883" s="2">
        <f t="shared" si="601"/>
        <v>165.28354080221303</v>
      </c>
    </row>
    <row r="884" spans="1:19" ht="13" x14ac:dyDescent="0.2">
      <c r="A884" s="70"/>
      <c r="B884" s="49"/>
      <c r="C884" s="213"/>
      <c r="D884" s="61" t="s">
        <v>34</v>
      </c>
      <c r="E884" s="3">
        <v>0.8</v>
      </c>
      <c r="F884" s="3">
        <v>1.1000000000000001</v>
      </c>
      <c r="G884" s="3">
        <v>2.2999999999999998</v>
      </c>
      <c r="H884" s="3">
        <v>2.9</v>
      </c>
      <c r="I884" s="3">
        <v>2.5</v>
      </c>
      <c r="J884" s="3">
        <v>1.7</v>
      </c>
      <c r="K884" s="72"/>
      <c r="L884" s="72"/>
      <c r="M884" s="72"/>
      <c r="N884" s="72"/>
      <c r="O884" s="72"/>
      <c r="P884" s="72"/>
      <c r="Q884" s="3">
        <f t="shared" si="600"/>
        <v>11.299999999999999</v>
      </c>
      <c r="R884" s="3">
        <v>6.6</v>
      </c>
      <c r="S884" s="4">
        <f t="shared" si="601"/>
        <v>171.21212121212122</v>
      </c>
    </row>
    <row r="885" spans="1:19" ht="13" x14ac:dyDescent="0.2">
      <c r="A885" s="70"/>
      <c r="B885" s="49"/>
      <c r="C885" s="213"/>
      <c r="D885" s="61" t="s">
        <v>35</v>
      </c>
      <c r="E885" s="3">
        <f>+E883-E884</f>
        <v>8.1999999999999993</v>
      </c>
      <c r="F885" s="3">
        <f t="shared" ref="F885:P885" si="618">+F883-F884</f>
        <v>14.4</v>
      </c>
      <c r="G885" s="3">
        <f t="shared" si="618"/>
        <v>20.099999999999998</v>
      </c>
      <c r="H885" s="3">
        <f t="shared" si="618"/>
        <v>24.700000000000003</v>
      </c>
      <c r="I885" s="3">
        <f t="shared" si="618"/>
        <v>23.8</v>
      </c>
      <c r="J885" s="3">
        <f t="shared" si="618"/>
        <v>17</v>
      </c>
      <c r="K885" s="72">
        <f t="shared" si="618"/>
        <v>0</v>
      </c>
      <c r="L885" s="72">
        <f t="shared" si="618"/>
        <v>0</v>
      </c>
      <c r="M885" s="72">
        <f t="shared" si="618"/>
        <v>0</v>
      </c>
      <c r="N885" s="72">
        <f t="shared" si="618"/>
        <v>0</v>
      </c>
      <c r="O885" s="72">
        <f t="shared" si="618"/>
        <v>0</v>
      </c>
      <c r="P885" s="72">
        <f t="shared" si="618"/>
        <v>0</v>
      </c>
      <c r="Q885" s="3">
        <f t="shared" ref="Q885" si="619">+Q883-Q884</f>
        <v>108.2</v>
      </c>
      <c r="R885" s="3">
        <v>65.7</v>
      </c>
      <c r="S885" s="4">
        <f t="shared" si="601"/>
        <v>164.68797564687975</v>
      </c>
    </row>
    <row r="886" spans="1:19" ht="13" x14ac:dyDescent="0.2">
      <c r="A886" s="70"/>
      <c r="B886" s="49"/>
      <c r="C886" s="213"/>
      <c r="D886" s="61" t="s">
        <v>36</v>
      </c>
      <c r="E886" s="3">
        <f>+E883-E887</f>
        <v>7.1</v>
      </c>
      <c r="F886" s="3">
        <f t="shared" ref="F886:P886" si="620">+F883-F887</f>
        <v>13.1</v>
      </c>
      <c r="G886" s="3">
        <f t="shared" si="620"/>
        <v>19.399999999999999</v>
      </c>
      <c r="H886" s="3">
        <f t="shared" si="620"/>
        <v>23.5</v>
      </c>
      <c r="I886" s="3">
        <f t="shared" si="620"/>
        <v>21.6</v>
      </c>
      <c r="J886" s="3">
        <f t="shared" si="620"/>
        <v>15.5</v>
      </c>
      <c r="K886" s="72">
        <f t="shared" si="620"/>
        <v>0</v>
      </c>
      <c r="L886" s="72">
        <f t="shared" si="620"/>
        <v>0</v>
      </c>
      <c r="M886" s="72">
        <f t="shared" si="620"/>
        <v>0</v>
      </c>
      <c r="N886" s="72">
        <f t="shared" si="620"/>
        <v>0</v>
      </c>
      <c r="O886" s="72">
        <f t="shared" si="620"/>
        <v>0</v>
      </c>
      <c r="P886" s="72">
        <f t="shared" si="620"/>
        <v>0</v>
      </c>
      <c r="Q886" s="3">
        <f t="shared" ref="Q886" si="621">+Q883-Q887</f>
        <v>100.2</v>
      </c>
      <c r="R886" s="3">
        <v>55.7</v>
      </c>
      <c r="S886" s="4">
        <f t="shared" si="601"/>
        <v>179.89228007181327</v>
      </c>
    </row>
    <row r="887" spans="1:19" ht="13" x14ac:dyDescent="0.2">
      <c r="A887" s="70"/>
      <c r="B887" s="49"/>
      <c r="C887" s="213"/>
      <c r="D887" s="61" t="s">
        <v>37</v>
      </c>
      <c r="E887" s="3">
        <v>1.9</v>
      </c>
      <c r="F887" s="3">
        <v>2.4</v>
      </c>
      <c r="G887" s="3">
        <v>3</v>
      </c>
      <c r="H887" s="3">
        <v>4.0999999999999996</v>
      </c>
      <c r="I887" s="3">
        <v>4.7</v>
      </c>
      <c r="J887" s="3">
        <v>3.2</v>
      </c>
      <c r="K887" s="72"/>
      <c r="L887" s="72"/>
      <c r="M887" s="72"/>
      <c r="N887" s="72"/>
      <c r="O887" s="72"/>
      <c r="P887" s="72"/>
      <c r="Q887" s="3">
        <f t="shared" si="600"/>
        <v>19.299999999999997</v>
      </c>
      <c r="R887" s="3">
        <v>16.599999999999998</v>
      </c>
      <c r="S887" s="4">
        <f t="shared" si="601"/>
        <v>116.26506024096386</v>
      </c>
    </row>
    <row r="888" spans="1:19" thickBot="1" x14ac:dyDescent="0.25">
      <c r="A888" s="70"/>
      <c r="B888" s="49"/>
      <c r="C888" s="214"/>
      <c r="D888" s="64" t="s">
        <v>38</v>
      </c>
      <c r="E888" s="6">
        <v>2</v>
      </c>
      <c r="F888" s="6">
        <v>2.7</v>
      </c>
      <c r="G888" s="6">
        <v>3.3</v>
      </c>
      <c r="H888" s="6">
        <v>4.5</v>
      </c>
      <c r="I888" s="6">
        <v>5.2</v>
      </c>
      <c r="J888" s="6">
        <v>3.6</v>
      </c>
      <c r="K888" s="73"/>
      <c r="L888" s="73"/>
      <c r="M888" s="73"/>
      <c r="N888" s="73"/>
      <c r="O888" s="73"/>
      <c r="P888" s="73"/>
      <c r="Q888" s="6">
        <f t="shared" si="600"/>
        <v>21.3</v>
      </c>
      <c r="R888" s="6">
        <v>18.2</v>
      </c>
      <c r="S888" s="7">
        <f t="shared" si="601"/>
        <v>117.03296703296704</v>
      </c>
    </row>
    <row r="889" spans="1:19" ht="13.5" customHeight="1" x14ac:dyDescent="0.2">
      <c r="A889" s="70"/>
      <c r="B889" s="49"/>
      <c r="C889" s="212" t="s">
        <v>148</v>
      </c>
      <c r="D889" s="56" t="s">
        <v>33</v>
      </c>
      <c r="E889" s="1">
        <v>1.2</v>
      </c>
      <c r="F889" s="1">
        <v>7</v>
      </c>
      <c r="G889" s="1">
        <v>17.8</v>
      </c>
      <c r="H889" s="1">
        <v>18.2</v>
      </c>
      <c r="I889" s="1">
        <v>11</v>
      </c>
      <c r="J889" s="1">
        <v>8.1</v>
      </c>
      <c r="K889" s="71"/>
      <c r="L889" s="71"/>
      <c r="M889" s="71"/>
      <c r="N889" s="71"/>
      <c r="O889" s="71"/>
      <c r="P889" s="71"/>
      <c r="Q889" s="1">
        <f t="shared" si="600"/>
        <v>63.300000000000004</v>
      </c>
      <c r="R889" s="1">
        <v>26.7</v>
      </c>
      <c r="S889" s="2">
        <f t="shared" si="601"/>
        <v>237.07865168539328</v>
      </c>
    </row>
    <row r="890" spans="1:19" ht="13" x14ac:dyDescent="0.2">
      <c r="A890" s="70"/>
      <c r="B890" s="49"/>
      <c r="C890" s="213"/>
      <c r="D890" s="61" t="s">
        <v>34</v>
      </c>
      <c r="E890" s="3">
        <v>0.5</v>
      </c>
      <c r="F890" s="3">
        <v>3.2</v>
      </c>
      <c r="G890" s="3">
        <v>15.1</v>
      </c>
      <c r="H890" s="3">
        <v>14.6</v>
      </c>
      <c r="I890" s="3">
        <v>8.8000000000000007</v>
      </c>
      <c r="J890" s="3">
        <v>6.1</v>
      </c>
      <c r="K890" s="72"/>
      <c r="L890" s="72"/>
      <c r="M890" s="72"/>
      <c r="N890" s="72"/>
      <c r="O890" s="72"/>
      <c r="P890" s="72"/>
      <c r="Q890" s="3">
        <f t="shared" si="600"/>
        <v>48.300000000000004</v>
      </c>
      <c r="R890" s="3">
        <v>20.399999999999999</v>
      </c>
      <c r="S890" s="4">
        <f t="shared" si="601"/>
        <v>236.76470588235298</v>
      </c>
    </row>
    <row r="891" spans="1:19" ht="13" x14ac:dyDescent="0.2">
      <c r="A891" s="70"/>
      <c r="B891" s="49"/>
      <c r="C891" s="213"/>
      <c r="D891" s="61" t="s">
        <v>35</v>
      </c>
      <c r="E891" s="3">
        <f>+E889-E890</f>
        <v>0.7</v>
      </c>
      <c r="F891" s="3">
        <f t="shared" ref="F891:P891" si="622">+F889-F890</f>
        <v>3.8</v>
      </c>
      <c r="G891" s="3">
        <f t="shared" si="622"/>
        <v>2.7000000000000011</v>
      </c>
      <c r="H891" s="3">
        <f t="shared" si="622"/>
        <v>3.5999999999999996</v>
      </c>
      <c r="I891" s="3">
        <f t="shared" si="622"/>
        <v>2.1999999999999993</v>
      </c>
      <c r="J891" s="3">
        <f t="shared" si="622"/>
        <v>2</v>
      </c>
      <c r="K891" s="72">
        <f t="shared" si="622"/>
        <v>0</v>
      </c>
      <c r="L891" s="72">
        <f t="shared" si="622"/>
        <v>0</v>
      </c>
      <c r="M891" s="72">
        <f t="shared" si="622"/>
        <v>0</v>
      </c>
      <c r="N891" s="72">
        <f t="shared" si="622"/>
        <v>0</v>
      </c>
      <c r="O891" s="72">
        <f t="shared" si="622"/>
        <v>0</v>
      </c>
      <c r="P891" s="72">
        <f t="shared" si="622"/>
        <v>0</v>
      </c>
      <c r="Q891" s="3">
        <f>+Q889-Q890</f>
        <v>15</v>
      </c>
      <c r="R891" s="3">
        <v>6.3</v>
      </c>
      <c r="S891" s="4">
        <f t="shared" si="601"/>
        <v>238.0952380952381</v>
      </c>
    </row>
    <row r="892" spans="1:19" ht="13" x14ac:dyDescent="0.2">
      <c r="A892" s="70"/>
      <c r="B892" s="49"/>
      <c r="C892" s="213"/>
      <c r="D892" s="61" t="s">
        <v>36</v>
      </c>
      <c r="E892" s="3">
        <f>+E889-E893</f>
        <v>0.89999999999999991</v>
      </c>
      <c r="F892" s="3">
        <f t="shared" ref="F892:P892" si="623">+F889-F893</f>
        <v>4.3</v>
      </c>
      <c r="G892" s="3">
        <f t="shared" si="623"/>
        <v>8.4</v>
      </c>
      <c r="H892" s="3">
        <f t="shared" si="623"/>
        <v>8.5</v>
      </c>
      <c r="I892" s="3">
        <f t="shared" si="623"/>
        <v>4.5</v>
      </c>
      <c r="J892" s="3">
        <f t="shared" si="623"/>
        <v>4.1999999999999993</v>
      </c>
      <c r="K892" s="72">
        <f t="shared" si="623"/>
        <v>0</v>
      </c>
      <c r="L892" s="72">
        <f t="shared" si="623"/>
        <v>0</v>
      </c>
      <c r="M892" s="72">
        <f t="shared" si="623"/>
        <v>0</v>
      </c>
      <c r="N892" s="72">
        <f t="shared" si="623"/>
        <v>0</v>
      </c>
      <c r="O892" s="72">
        <f t="shared" si="623"/>
        <v>0</v>
      </c>
      <c r="P892" s="72">
        <f t="shared" si="623"/>
        <v>0</v>
      </c>
      <c r="Q892" s="3">
        <f>+Q889-Q893</f>
        <v>30.800000000000004</v>
      </c>
      <c r="R892" s="3">
        <v>11.6</v>
      </c>
      <c r="S892" s="4">
        <f t="shared" si="601"/>
        <v>265.51724137931041</v>
      </c>
    </row>
    <row r="893" spans="1:19" ht="13" x14ac:dyDescent="0.2">
      <c r="A893" s="70"/>
      <c r="B893" s="75"/>
      <c r="C893" s="213"/>
      <c r="D893" s="61" t="s">
        <v>37</v>
      </c>
      <c r="E893" s="3">
        <v>0.3</v>
      </c>
      <c r="F893" s="3">
        <v>2.7</v>
      </c>
      <c r="G893" s="3">
        <v>9.4</v>
      </c>
      <c r="H893" s="3">
        <v>9.6999999999999993</v>
      </c>
      <c r="I893" s="3">
        <v>6.5</v>
      </c>
      <c r="J893" s="3">
        <v>3.9</v>
      </c>
      <c r="K893" s="72"/>
      <c r="L893" s="72"/>
      <c r="M893" s="72"/>
      <c r="N893" s="72"/>
      <c r="O893" s="72"/>
      <c r="P893" s="72"/>
      <c r="Q893" s="3">
        <f t="shared" si="600"/>
        <v>32.5</v>
      </c>
      <c r="R893" s="3">
        <v>15.099999999999998</v>
      </c>
      <c r="S893" s="4">
        <f t="shared" si="601"/>
        <v>215.23178807947022</v>
      </c>
    </row>
    <row r="894" spans="1:19" thickBot="1" x14ac:dyDescent="0.25">
      <c r="A894" s="70"/>
      <c r="B894" s="75"/>
      <c r="C894" s="214"/>
      <c r="D894" s="64" t="s">
        <v>38</v>
      </c>
      <c r="E894" s="6">
        <v>0.6</v>
      </c>
      <c r="F894" s="6">
        <v>3.5</v>
      </c>
      <c r="G894" s="6">
        <v>11.5</v>
      </c>
      <c r="H894" s="6">
        <v>11.8</v>
      </c>
      <c r="I894" s="6">
        <v>7.7</v>
      </c>
      <c r="J894" s="6">
        <v>4.7</v>
      </c>
      <c r="K894" s="73"/>
      <c r="L894" s="73"/>
      <c r="M894" s="73"/>
      <c r="N894" s="73"/>
      <c r="O894" s="73"/>
      <c r="P894" s="73"/>
      <c r="Q894" s="6">
        <f t="shared" si="600"/>
        <v>39.800000000000004</v>
      </c>
      <c r="R894" s="6">
        <v>20.5</v>
      </c>
      <c r="S894" s="7">
        <f t="shared" si="601"/>
        <v>194.14634146341464</v>
      </c>
    </row>
    <row r="895" spans="1:19" ht="13.5" customHeight="1" x14ac:dyDescent="0.2">
      <c r="A895" s="70"/>
      <c r="B895" s="75"/>
      <c r="C895" s="212" t="s">
        <v>149</v>
      </c>
      <c r="D895" s="56" t="s">
        <v>33</v>
      </c>
      <c r="E895" s="1">
        <v>2.1</v>
      </c>
      <c r="F895" s="1">
        <v>7.9</v>
      </c>
      <c r="G895" s="1">
        <v>20.399999999999999</v>
      </c>
      <c r="H895" s="1">
        <v>21.5</v>
      </c>
      <c r="I895" s="1">
        <v>16.2</v>
      </c>
      <c r="J895" s="1">
        <v>12.2</v>
      </c>
      <c r="K895" s="71"/>
      <c r="L895" s="71"/>
      <c r="M895" s="71"/>
      <c r="N895" s="71"/>
      <c r="O895" s="71"/>
      <c r="P895" s="71"/>
      <c r="Q895" s="1">
        <f t="shared" si="600"/>
        <v>80.3</v>
      </c>
      <c r="R895" s="1">
        <v>36.799999999999997</v>
      </c>
      <c r="S895" s="2">
        <f t="shared" si="601"/>
        <v>218.20652173913047</v>
      </c>
    </row>
    <row r="896" spans="1:19" ht="13" x14ac:dyDescent="0.2">
      <c r="A896" s="70"/>
      <c r="B896" s="75"/>
      <c r="C896" s="213"/>
      <c r="D896" s="61" t="s">
        <v>34</v>
      </c>
      <c r="E896" s="3">
        <v>0.3</v>
      </c>
      <c r="F896" s="3">
        <v>3.9</v>
      </c>
      <c r="G896" s="3">
        <v>7.4</v>
      </c>
      <c r="H896" s="3">
        <v>5.7</v>
      </c>
      <c r="I896" s="3">
        <v>1.5</v>
      </c>
      <c r="J896" s="3">
        <v>2</v>
      </c>
      <c r="K896" s="72"/>
      <c r="L896" s="72"/>
      <c r="M896" s="72"/>
      <c r="N896" s="72"/>
      <c r="O896" s="72"/>
      <c r="P896" s="72"/>
      <c r="Q896" s="3">
        <f t="shared" si="600"/>
        <v>20.8</v>
      </c>
      <c r="R896" s="3">
        <v>2.9000000000000004</v>
      </c>
      <c r="S896" s="4">
        <f t="shared" si="601"/>
        <v>717.24137931034477</v>
      </c>
    </row>
    <row r="897" spans="1:19" ht="13" x14ac:dyDescent="0.2">
      <c r="A897" s="70"/>
      <c r="B897" s="75"/>
      <c r="C897" s="213"/>
      <c r="D897" s="61" t="s">
        <v>35</v>
      </c>
      <c r="E897" s="3">
        <f>+E895-E896</f>
        <v>1.8</v>
      </c>
      <c r="F897" s="3">
        <f t="shared" ref="F897:P897" si="624">+F895-F896</f>
        <v>4</v>
      </c>
      <c r="G897" s="3">
        <f t="shared" si="624"/>
        <v>12.999999999999998</v>
      </c>
      <c r="H897" s="3">
        <f t="shared" si="624"/>
        <v>15.8</v>
      </c>
      <c r="I897" s="3">
        <f t="shared" si="624"/>
        <v>14.7</v>
      </c>
      <c r="J897" s="3">
        <f t="shared" si="624"/>
        <v>10.199999999999999</v>
      </c>
      <c r="K897" s="72">
        <f t="shared" si="624"/>
        <v>0</v>
      </c>
      <c r="L897" s="72">
        <f t="shared" si="624"/>
        <v>0</v>
      </c>
      <c r="M897" s="72">
        <f t="shared" si="624"/>
        <v>0</v>
      </c>
      <c r="N897" s="72">
        <f t="shared" si="624"/>
        <v>0</v>
      </c>
      <c r="O897" s="72">
        <f t="shared" si="624"/>
        <v>0</v>
      </c>
      <c r="P897" s="72">
        <f t="shared" si="624"/>
        <v>0</v>
      </c>
      <c r="Q897" s="3">
        <f t="shared" ref="Q897" si="625">+Q895-Q896</f>
        <v>59.5</v>
      </c>
      <c r="R897" s="3">
        <v>33.900000000000006</v>
      </c>
      <c r="S897" s="4">
        <f t="shared" si="601"/>
        <v>175.51622418879055</v>
      </c>
    </row>
    <row r="898" spans="1:19" ht="13" x14ac:dyDescent="0.2">
      <c r="A898" s="70"/>
      <c r="B898" s="75"/>
      <c r="C898" s="213"/>
      <c r="D898" s="61" t="s">
        <v>36</v>
      </c>
      <c r="E898" s="3">
        <f>+E895-E899</f>
        <v>1.8</v>
      </c>
      <c r="F898" s="3">
        <f t="shared" ref="F898:P898" si="626">+F895-F899</f>
        <v>6.5</v>
      </c>
      <c r="G898" s="3">
        <f t="shared" si="626"/>
        <v>16.099999999999998</v>
      </c>
      <c r="H898" s="3">
        <f t="shared" si="626"/>
        <v>16.8</v>
      </c>
      <c r="I898" s="3">
        <f t="shared" si="626"/>
        <v>12.7</v>
      </c>
      <c r="J898" s="3">
        <f t="shared" si="626"/>
        <v>9.1999999999999993</v>
      </c>
      <c r="K898" s="72">
        <f t="shared" si="626"/>
        <v>0</v>
      </c>
      <c r="L898" s="72">
        <f t="shared" si="626"/>
        <v>0</v>
      </c>
      <c r="M898" s="72">
        <f t="shared" si="626"/>
        <v>0</v>
      </c>
      <c r="N898" s="72">
        <f t="shared" si="626"/>
        <v>0</v>
      </c>
      <c r="O898" s="72">
        <f t="shared" si="626"/>
        <v>0</v>
      </c>
      <c r="P898" s="72">
        <f t="shared" si="626"/>
        <v>0</v>
      </c>
      <c r="Q898" s="3">
        <f t="shared" ref="Q898" si="627">+Q895-Q899</f>
        <v>63.099999999999994</v>
      </c>
      <c r="R898" s="3">
        <v>26.799999999999997</v>
      </c>
      <c r="S898" s="4">
        <f t="shared" si="601"/>
        <v>235.44776119402985</v>
      </c>
    </row>
    <row r="899" spans="1:19" ht="13" x14ac:dyDescent="0.2">
      <c r="A899" s="70"/>
      <c r="B899" s="75"/>
      <c r="C899" s="213"/>
      <c r="D899" s="61" t="s">
        <v>37</v>
      </c>
      <c r="E899" s="3">
        <v>0.3</v>
      </c>
      <c r="F899" s="3">
        <v>1.4</v>
      </c>
      <c r="G899" s="3">
        <v>4.3</v>
      </c>
      <c r="H899" s="3">
        <v>4.7</v>
      </c>
      <c r="I899" s="3">
        <v>3.5</v>
      </c>
      <c r="J899" s="3">
        <v>3</v>
      </c>
      <c r="K899" s="72"/>
      <c r="L899" s="72"/>
      <c r="M899" s="72"/>
      <c r="N899" s="72"/>
      <c r="O899" s="72"/>
      <c r="P899" s="72"/>
      <c r="Q899" s="3">
        <f t="shared" si="600"/>
        <v>17.2</v>
      </c>
      <c r="R899" s="3">
        <v>10</v>
      </c>
      <c r="S899" s="4">
        <f t="shared" si="601"/>
        <v>172</v>
      </c>
    </row>
    <row r="900" spans="1:19" thickBot="1" x14ac:dyDescent="0.25">
      <c r="A900" s="70"/>
      <c r="B900" s="75"/>
      <c r="C900" s="214"/>
      <c r="D900" s="64" t="s">
        <v>38</v>
      </c>
      <c r="E900" s="6">
        <v>0.5</v>
      </c>
      <c r="F900" s="6">
        <v>1.8</v>
      </c>
      <c r="G900" s="6">
        <v>5.0999999999999996</v>
      </c>
      <c r="H900" s="6">
        <v>5.8</v>
      </c>
      <c r="I900" s="6">
        <v>4.5999999999999996</v>
      </c>
      <c r="J900" s="6">
        <v>3.7</v>
      </c>
      <c r="K900" s="73"/>
      <c r="L900" s="73"/>
      <c r="M900" s="73"/>
      <c r="N900" s="73"/>
      <c r="O900" s="73"/>
      <c r="P900" s="73"/>
      <c r="Q900" s="6">
        <f t="shared" si="600"/>
        <v>21.499999999999996</v>
      </c>
      <c r="R900" s="6">
        <v>13.7</v>
      </c>
      <c r="S900" s="7">
        <f t="shared" si="601"/>
        <v>156.93430656934305</v>
      </c>
    </row>
    <row r="901" spans="1:19" ht="13.5" customHeight="1" x14ac:dyDescent="0.2">
      <c r="A901" s="70"/>
      <c r="B901" s="75"/>
      <c r="C901" s="212" t="s">
        <v>150</v>
      </c>
      <c r="D901" s="56" t="s">
        <v>33</v>
      </c>
      <c r="E901" s="1">
        <v>2.1</v>
      </c>
      <c r="F901" s="1">
        <v>7.9</v>
      </c>
      <c r="G901" s="1">
        <v>20.399999999999999</v>
      </c>
      <c r="H901" s="1">
        <v>21.5</v>
      </c>
      <c r="I901" s="1">
        <v>16.2</v>
      </c>
      <c r="J901" s="1">
        <v>12.2</v>
      </c>
      <c r="K901" s="71"/>
      <c r="L901" s="71"/>
      <c r="M901" s="71"/>
      <c r="N901" s="71"/>
      <c r="O901" s="71"/>
      <c r="P901" s="71"/>
      <c r="Q901" s="1">
        <f t="shared" si="600"/>
        <v>80.3</v>
      </c>
      <c r="R901" s="1">
        <v>36.799999999999997</v>
      </c>
      <c r="S901" s="2">
        <f t="shared" si="601"/>
        <v>218.20652173913047</v>
      </c>
    </row>
    <row r="902" spans="1:19" ht="13" x14ac:dyDescent="0.2">
      <c r="A902" s="70"/>
      <c r="B902" s="75"/>
      <c r="C902" s="213"/>
      <c r="D902" s="61" t="s">
        <v>34</v>
      </c>
      <c r="E902" s="3">
        <v>0.3</v>
      </c>
      <c r="F902" s="3">
        <v>3.9</v>
      </c>
      <c r="G902" s="3">
        <v>7.4</v>
      </c>
      <c r="H902" s="3">
        <v>5.7</v>
      </c>
      <c r="I902" s="3">
        <v>1.5</v>
      </c>
      <c r="J902" s="3">
        <v>2</v>
      </c>
      <c r="K902" s="72"/>
      <c r="L902" s="72"/>
      <c r="M902" s="72"/>
      <c r="N902" s="72"/>
      <c r="O902" s="72"/>
      <c r="P902" s="72"/>
      <c r="Q902" s="3">
        <f t="shared" si="600"/>
        <v>20.8</v>
      </c>
      <c r="R902" s="3">
        <v>2.9000000000000004</v>
      </c>
      <c r="S902" s="4">
        <f t="shared" si="601"/>
        <v>717.24137931034477</v>
      </c>
    </row>
    <row r="903" spans="1:19" ht="13" x14ac:dyDescent="0.2">
      <c r="A903" s="70"/>
      <c r="B903" s="75"/>
      <c r="C903" s="213"/>
      <c r="D903" s="61" t="s">
        <v>35</v>
      </c>
      <c r="E903" s="3">
        <f>+E901-E902</f>
        <v>1.8</v>
      </c>
      <c r="F903" s="3">
        <f t="shared" ref="F903:P903" si="628">+F901-F902</f>
        <v>4</v>
      </c>
      <c r="G903" s="3">
        <f t="shared" si="628"/>
        <v>12.999999999999998</v>
      </c>
      <c r="H903" s="3">
        <f t="shared" si="628"/>
        <v>15.8</v>
      </c>
      <c r="I903" s="3">
        <f t="shared" si="628"/>
        <v>14.7</v>
      </c>
      <c r="J903" s="3">
        <f t="shared" si="628"/>
        <v>10.199999999999999</v>
      </c>
      <c r="K903" s="72">
        <f t="shared" si="628"/>
        <v>0</v>
      </c>
      <c r="L903" s="72">
        <f t="shared" si="628"/>
        <v>0</v>
      </c>
      <c r="M903" s="72">
        <f t="shared" si="628"/>
        <v>0</v>
      </c>
      <c r="N903" s="72">
        <f t="shared" si="628"/>
        <v>0</v>
      </c>
      <c r="O903" s="72">
        <f t="shared" si="628"/>
        <v>0</v>
      </c>
      <c r="P903" s="72">
        <f t="shared" si="628"/>
        <v>0</v>
      </c>
      <c r="Q903" s="3">
        <f t="shared" ref="Q903" si="629">+Q901-Q902</f>
        <v>59.5</v>
      </c>
      <c r="R903" s="3">
        <v>33.900000000000006</v>
      </c>
      <c r="S903" s="4">
        <f t="shared" si="601"/>
        <v>175.51622418879055</v>
      </c>
    </row>
    <row r="904" spans="1:19" ht="13" x14ac:dyDescent="0.2">
      <c r="A904" s="70"/>
      <c r="B904" s="49"/>
      <c r="C904" s="213"/>
      <c r="D904" s="61" t="s">
        <v>36</v>
      </c>
      <c r="E904" s="3">
        <f>+E901-E905</f>
        <v>1.5</v>
      </c>
      <c r="F904" s="3">
        <f t="shared" ref="F904:P904" si="630">+F901-F905</f>
        <v>3.5</v>
      </c>
      <c r="G904" s="3">
        <f t="shared" si="630"/>
        <v>10.299999999999999</v>
      </c>
      <c r="H904" s="3">
        <f t="shared" si="630"/>
        <v>10.4</v>
      </c>
      <c r="I904" s="3">
        <f t="shared" si="630"/>
        <v>8.6999999999999993</v>
      </c>
      <c r="J904" s="3">
        <f t="shared" si="630"/>
        <v>7.2999999999999989</v>
      </c>
      <c r="K904" s="72">
        <f t="shared" si="630"/>
        <v>0</v>
      </c>
      <c r="L904" s="72">
        <f t="shared" si="630"/>
        <v>0</v>
      </c>
      <c r="M904" s="72">
        <f t="shared" si="630"/>
        <v>0</v>
      </c>
      <c r="N904" s="72">
        <f t="shared" si="630"/>
        <v>0</v>
      </c>
      <c r="O904" s="72">
        <f t="shared" si="630"/>
        <v>0</v>
      </c>
      <c r="P904" s="72">
        <f t="shared" si="630"/>
        <v>0</v>
      </c>
      <c r="Q904" s="3">
        <f t="shared" ref="Q904" si="631">+Q901-Q905</f>
        <v>41.699999999999996</v>
      </c>
      <c r="R904" s="3">
        <v>19.5</v>
      </c>
      <c r="S904" s="4">
        <f t="shared" si="601"/>
        <v>213.84615384615384</v>
      </c>
    </row>
    <row r="905" spans="1:19" ht="13" x14ac:dyDescent="0.2">
      <c r="A905" s="70"/>
      <c r="B905" s="49"/>
      <c r="C905" s="213"/>
      <c r="D905" s="61" t="s">
        <v>37</v>
      </c>
      <c r="E905" s="3">
        <v>0.6</v>
      </c>
      <c r="F905" s="3">
        <v>4.4000000000000004</v>
      </c>
      <c r="G905" s="3">
        <v>10.1</v>
      </c>
      <c r="H905" s="3">
        <v>11.1</v>
      </c>
      <c r="I905" s="3">
        <v>7.5</v>
      </c>
      <c r="J905" s="3">
        <v>4.9000000000000004</v>
      </c>
      <c r="K905" s="72"/>
      <c r="L905" s="72"/>
      <c r="M905" s="72"/>
      <c r="N905" s="72"/>
      <c r="O905" s="72"/>
      <c r="P905" s="72"/>
      <c r="Q905" s="3">
        <f t="shared" si="600"/>
        <v>38.6</v>
      </c>
      <c r="R905" s="3">
        <v>17.299999999999997</v>
      </c>
      <c r="S905" s="4">
        <f t="shared" si="601"/>
        <v>223.12138728323703</v>
      </c>
    </row>
    <row r="906" spans="1:19" thickBot="1" x14ac:dyDescent="0.25">
      <c r="A906" s="78"/>
      <c r="B906" s="77"/>
      <c r="C906" s="214"/>
      <c r="D906" s="64" t="s">
        <v>38</v>
      </c>
      <c r="E906" s="6">
        <v>0.8</v>
      </c>
      <c r="F906" s="6">
        <v>4.9000000000000004</v>
      </c>
      <c r="G906" s="6">
        <v>12</v>
      </c>
      <c r="H906" s="6">
        <v>13.7</v>
      </c>
      <c r="I906" s="6">
        <v>9.9</v>
      </c>
      <c r="J906" s="6">
        <v>6.2</v>
      </c>
      <c r="K906" s="73"/>
      <c r="L906" s="73"/>
      <c r="M906" s="73"/>
      <c r="N906" s="73"/>
      <c r="O906" s="73"/>
      <c r="P906" s="73"/>
      <c r="Q906" s="6">
        <f t="shared" si="600"/>
        <v>47.5</v>
      </c>
      <c r="R906" s="6">
        <v>23.9</v>
      </c>
      <c r="S906" s="7">
        <f t="shared" si="601"/>
        <v>198.74476987447702</v>
      </c>
    </row>
    <row r="907" spans="1:19" ht="13" x14ac:dyDescent="0.2">
      <c r="A907" s="215" t="s">
        <v>5</v>
      </c>
      <c r="B907" s="220"/>
      <c r="C907" s="216"/>
      <c r="D907" s="56" t="s">
        <v>33</v>
      </c>
      <c r="E907" s="57">
        <f t="shared" ref="E907:Q912" si="632">+E916</f>
        <v>417.1</v>
      </c>
      <c r="F907" s="57">
        <f t="shared" si="632"/>
        <v>890.9</v>
      </c>
      <c r="G907" s="57">
        <f t="shared" si="632"/>
        <v>672.7</v>
      </c>
      <c r="H907" s="57">
        <f t="shared" si="632"/>
        <v>992.4</v>
      </c>
      <c r="I907" s="57">
        <f t="shared" si="632"/>
        <v>1365.7000000000003</v>
      </c>
      <c r="J907" s="57">
        <f t="shared" si="632"/>
        <v>941.89999999999986</v>
      </c>
      <c r="K907" s="67">
        <f t="shared" si="632"/>
        <v>0</v>
      </c>
      <c r="L907" s="67">
        <f t="shared" si="632"/>
        <v>0</v>
      </c>
      <c r="M907" s="67">
        <f t="shared" si="632"/>
        <v>0</v>
      </c>
      <c r="N907" s="67">
        <f t="shared" si="632"/>
        <v>0</v>
      </c>
      <c r="O907" s="67">
        <f t="shared" si="632"/>
        <v>0</v>
      </c>
      <c r="P907" s="67">
        <f t="shared" si="632"/>
        <v>0</v>
      </c>
      <c r="Q907" s="57">
        <f t="shared" si="632"/>
        <v>5280.7</v>
      </c>
      <c r="R907" s="57">
        <f t="shared" ref="R907" si="633">+R916</f>
        <v>3647.7</v>
      </c>
      <c r="S907" s="2">
        <f t="shared" si="601"/>
        <v>144.7679359596458</v>
      </c>
    </row>
    <row r="908" spans="1:19" ht="13" x14ac:dyDescent="0.2">
      <c r="A908" s="217"/>
      <c r="B908" s="221"/>
      <c r="C908" s="218"/>
      <c r="D908" s="61" t="s">
        <v>34</v>
      </c>
      <c r="E908" s="62">
        <f t="shared" si="632"/>
        <v>99.399999999999977</v>
      </c>
      <c r="F908" s="62">
        <f t="shared" si="632"/>
        <v>225.09999999999997</v>
      </c>
      <c r="G908" s="62">
        <f t="shared" si="632"/>
        <v>220.9</v>
      </c>
      <c r="H908" s="62">
        <f t="shared" si="632"/>
        <v>333.89999999999992</v>
      </c>
      <c r="I908" s="62">
        <f t="shared" si="632"/>
        <v>448.70000000000005</v>
      </c>
      <c r="J908" s="62">
        <f t="shared" si="632"/>
        <v>300.3</v>
      </c>
      <c r="K908" s="68">
        <f t="shared" si="632"/>
        <v>0</v>
      </c>
      <c r="L908" s="68">
        <f t="shared" si="632"/>
        <v>0</v>
      </c>
      <c r="M908" s="68">
        <f t="shared" si="632"/>
        <v>0</v>
      </c>
      <c r="N908" s="68">
        <f t="shared" si="632"/>
        <v>0</v>
      </c>
      <c r="O908" s="68">
        <f t="shared" si="632"/>
        <v>0</v>
      </c>
      <c r="P908" s="68">
        <f t="shared" si="632"/>
        <v>0</v>
      </c>
      <c r="Q908" s="62">
        <f t="shared" si="632"/>
        <v>1628.3</v>
      </c>
      <c r="R908" s="62">
        <f t="shared" ref="R908" si="634">+R917</f>
        <v>1157.4000000000001</v>
      </c>
      <c r="S908" s="4">
        <f t="shared" si="601"/>
        <v>140.68602039053047</v>
      </c>
    </row>
    <row r="909" spans="1:19" ht="13" x14ac:dyDescent="0.2">
      <c r="A909" s="217"/>
      <c r="B909" s="221"/>
      <c r="C909" s="218"/>
      <c r="D909" s="61" t="s">
        <v>35</v>
      </c>
      <c r="E909" s="62">
        <f t="shared" si="632"/>
        <v>317.70000000000005</v>
      </c>
      <c r="F909" s="62">
        <f t="shared" si="632"/>
        <v>665.8</v>
      </c>
      <c r="G909" s="62">
        <f t="shared" si="632"/>
        <v>451.79999999999995</v>
      </c>
      <c r="H909" s="62">
        <f t="shared" si="632"/>
        <v>658.5</v>
      </c>
      <c r="I909" s="62">
        <f t="shared" si="632"/>
        <v>917.00000000000011</v>
      </c>
      <c r="J909" s="62">
        <f t="shared" si="632"/>
        <v>641.59999999999991</v>
      </c>
      <c r="K909" s="68">
        <f t="shared" si="632"/>
        <v>0</v>
      </c>
      <c r="L909" s="68">
        <f t="shared" si="632"/>
        <v>0</v>
      </c>
      <c r="M909" s="68">
        <f t="shared" si="632"/>
        <v>0</v>
      </c>
      <c r="N909" s="68">
        <f t="shared" si="632"/>
        <v>0</v>
      </c>
      <c r="O909" s="68">
        <f t="shared" si="632"/>
        <v>0</v>
      </c>
      <c r="P909" s="68">
        <f t="shared" si="632"/>
        <v>0</v>
      </c>
      <c r="Q909" s="62">
        <f t="shared" si="632"/>
        <v>3652.4000000000005</v>
      </c>
      <c r="R909" s="62">
        <f t="shared" ref="R909" si="635">+R918</f>
        <v>2490.3000000000002</v>
      </c>
      <c r="S909" s="4">
        <f t="shared" si="601"/>
        <v>146.66506043448581</v>
      </c>
    </row>
    <row r="910" spans="1:19" ht="13" x14ac:dyDescent="0.2">
      <c r="A910" s="217"/>
      <c r="B910" s="221"/>
      <c r="C910" s="218"/>
      <c r="D910" s="61" t="s">
        <v>36</v>
      </c>
      <c r="E910" s="62">
        <f t="shared" si="632"/>
        <v>346.89999999999992</v>
      </c>
      <c r="F910" s="62">
        <f t="shared" si="632"/>
        <v>780.3</v>
      </c>
      <c r="G910" s="62">
        <f t="shared" si="632"/>
        <v>558.99999999999989</v>
      </c>
      <c r="H910" s="62">
        <f t="shared" si="632"/>
        <v>844.9</v>
      </c>
      <c r="I910" s="62">
        <f t="shared" si="632"/>
        <v>1199.1000000000004</v>
      </c>
      <c r="J910" s="62">
        <f t="shared" si="632"/>
        <v>804.80000000000018</v>
      </c>
      <c r="K910" s="68">
        <f t="shared" si="632"/>
        <v>0</v>
      </c>
      <c r="L910" s="68">
        <f t="shared" si="632"/>
        <v>0</v>
      </c>
      <c r="M910" s="68">
        <f t="shared" si="632"/>
        <v>0</v>
      </c>
      <c r="N910" s="68">
        <f t="shared" si="632"/>
        <v>0</v>
      </c>
      <c r="O910" s="68">
        <f t="shared" si="632"/>
        <v>0</v>
      </c>
      <c r="P910" s="68">
        <f t="shared" si="632"/>
        <v>0</v>
      </c>
      <c r="Q910" s="62">
        <f t="shared" si="632"/>
        <v>4534.9999999999991</v>
      </c>
      <c r="R910" s="62">
        <f t="shared" ref="R910" si="636">+R919</f>
        <v>3135.8</v>
      </c>
      <c r="S910" s="4">
        <f t="shared" si="601"/>
        <v>144.62019261432485</v>
      </c>
    </row>
    <row r="911" spans="1:19" ht="13" x14ac:dyDescent="0.2">
      <c r="A911" s="217"/>
      <c r="B911" s="221"/>
      <c r="C911" s="218"/>
      <c r="D911" s="61" t="s">
        <v>37</v>
      </c>
      <c r="E911" s="62">
        <f t="shared" si="632"/>
        <v>70.199999999999974</v>
      </c>
      <c r="F911" s="62">
        <f t="shared" si="632"/>
        <v>110.6</v>
      </c>
      <c r="G911" s="62">
        <f t="shared" si="632"/>
        <v>113.69999999999999</v>
      </c>
      <c r="H911" s="62">
        <f t="shared" si="632"/>
        <v>147.50000000000003</v>
      </c>
      <c r="I911" s="62">
        <f t="shared" si="632"/>
        <v>166.60000000000005</v>
      </c>
      <c r="J911" s="62">
        <f t="shared" si="632"/>
        <v>137.1</v>
      </c>
      <c r="K911" s="68">
        <f t="shared" si="632"/>
        <v>0</v>
      </c>
      <c r="L911" s="68">
        <f t="shared" si="632"/>
        <v>0</v>
      </c>
      <c r="M911" s="68">
        <f t="shared" si="632"/>
        <v>0</v>
      </c>
      <c r="N911" s="68">
        <f t="shared" si="632"/>
        <v>0</v>
      </c>
      <c r="O911" s="68">
        <f t="shared" si="632"/>
        <v>0</v>
      </c>
      <c r="P911" s="68">
        <f t="shared" si="632"/>
        <v>0</v>
      </c>
      <c r="Q911" s="62">
        <f t="shared" si="632"/>
        <v>745.69999999999993</v>
      </c>
      <c r="R911" s="62">
        <f t="shared" ref="R911" si="637">+R920</f>
        <v>511.9</v>
      </c>
      <c r="S911" s="4">
        <f t="shared" si="601"/>
        <v>145.67298300449306</v>
      </c>
    </row>
    <row r="912" spans="1:19" thickBot="1" x14ac:dyDescent="0.25">
      <c r="A912" s="223"/>
      <c r="B912" s="222"/>
      <c r="C912" s="219"/>
      <c r="D912" s="64" t="s">
        <v>38</v>
      </c>
      <c r="E912" s="65">
        <f t="shared" si="632"/>
        <v>84.1</v>
      </c>
      <c r="F912" s="65">
        <f t="shared" si="632"/>
        <v>131.99999999999994</v>
      </c>
      <c r="G912" s="65">
        <f t="shared" si="632"/>
        <v>136.70000000000002</v>
      </c>
      <c r="H912" s="65">
        <f t="shared" si="632"/>
        <v>170</v>
      </c>
      <c r="I912" s="65">
        <f t="shared" si="632"/>
        <v>189.70000000000005</v>
      </c>
      <c r="J912" s="65">
        <f t="shared" si="632"/>
        <v>160.4</v>
      </c>
      <c r="K912" s="69">
        <f t="shared" si="632"/>
        <v>0</v>
      </c>
      <c r="L912" s="69">
        <f t="shared" si="632"/>
        <v>0</v>
      </c>
      <c r="M912" s="69">
        <f t="shared" si="632"/>
        <v>0</v>
      </c>
      <c r="N912" s="69">
        <f t="shared" si="632"/>
        <v>0</v>
      </c>
      <c r="O912" s="69">
        <f t="shared" si="632"/>
        <v>0</v>
      </c>
      <c r="P912" s="69">
        <f t="shared" si="632"/>
        <v>0</v>
      </c>
      <c r="Q912" s="65">
        <f t="shared" si="632"/>
        <v>872.89999999999975</v>
      </c>
      <c r="R912" s="65">
        <f t="shared" ref="R912" si="638">+R921</f>
        <v>629.90000000000009</v>
      </c>
      <c r="S912" s="7">
        <f t="shared" si="601"/>
        <v>138.57755199237968</v>
      </c>
    </row>
    <row r="913" spans="1:19" ht="18.75" customHeight="1" x14ac:dyDescent="0.3">
      <c r="A913" s="45" t="str">
        <f>A1</f>
        <v>１　令和４年度（２０２２年度）上期　市町村別・月別観光入込客数</v>
      </c>
      <c r="K913" s="76"/>
      <c r="L913" s="76"/>
      <c r="M913" s="76"/>
      <c r="N913" s="76"/>
      <c r="O913" s="76"/>
      <c r="P913" s="76"/>
      <c r="Q913" s="178"/>
    </row>
    <row r="914" spans="1:19" ht="13.5" customHeight="1" thickBot="1" x14ac:dyDescent="0.25">
      <c r="K914" s="76"/>
      <c r="L914" s="76"/>
      <c r="M914" s="76"/>
      <c r="N914" s="76"/>
      <c r="O914" s="76"/>
      <c r="P914" s="76"/>
      <c r="Q914" s="178"/>
      <c r="S914" s="50" t="s">
        <v>232</v>
      </c>
    </row>
    <row r="915" spans="1:19" ht="13.5" customHeight="1" thickBot="1" x14ac:dyDescent="0.25">
      <c r="A915" s="51" t="s">
        <v>20</v>
      </c>
      <c r="B915" s="51" t="s">
        <v>266</v>
      </c>
      <c r="C915" s="51" t="s">
        <v>21</v>
      </c>
      <c r="D915" s="52" t="s">
        <v>22</v>
      </c>
      <c r="E915" s="53" t="s">
        <v>23</v>
      </c>
      <c r="F915" s="53" t="s">
        <v>24</v>
      </c>
      <c r="G915" s="53" t="s">
        <v>25</v>
      </c>
      <c r="H915" s="53" t="s">
        <v>26</v>
      </c>
      <c r="I915" s="53" t="s">
        <v>27</v>
      </c>
      <c r="J915" s="53" t="s">
        <v>28</v>
      </c>
      <c r="K915" s="74" t="s">
        <v>29</v>
      </c>
      <c r="L915" s="74" t="s">
        <v>30</v>
      </c>
      <c r="M915" s="74" t="s">
        <v>31</v>
      </c>
      <c r="N915" s="74" t="s">
        <v>11</v>
      </c>
      <c r="O915" s="74" t="s">
        <v>12</v>
      </c>
      <c r="P915" s="74" t="s">
        <v>13</v>
      </c>
      <c r="Q915" s="179" t="s">
        <v>301</v>
      </c>
      <c r="R915" s="54" t="str">
        <f>$R$3</f>
        <v>R3年度上期</v>
      </c>
      <c r="S915" s="55" t="s">
        <v>32</v>
      </c>
    </row>
    <row r="916" spans="1:19" ht="13.5" customHeight="1" x14ac:dyDescent="0.2">
      <c r="A916" s="79"/>
      <c r="B916" s="224" t="s">
        <v>259</v>
      </c>
      <c r="C916" s="225"/>
      <c r="D916" s="56" t="s">
        <v>33</v>
      </c>
      <c r="E916" s="1">
        <f t="shared" ref="E916:Q921" si="639">+E922+E928+E934+E940+E946+E952+E958+E964+E973+E979+E985+E991+E997+E1003+E1009+E1015+E1021+E1030</f>
        <v>417.1</v>
      </c>
      <c r="F916" s="1">
        <f t="shared" si="639"/>
        <v>890.9</v>
      </c>
      <c r="G916" s="1">
        <f t="shared" si="639"/>
        <v>672.7</v>
      </c>
      <c r="H916" s="1">
        <f t="shared" si="639"/>
        <v>992.4</v>
      </c>
      <c r="I916" s="1">
        <f t="shared" si="639"/>
        <v>1365.7000000000003</v>
      </c>
      <c r="J916" s="1">
        <f t="shared" si="639"/>
        <v>941.89999999999986</v>
      </c>
      <c r="K916" s="71">
        <f t="shared" si="639"/>
        <v>0</v>
      </c>
      <c r="L916" s="71">
        <f t="shared" si="639"/>
        <v>0</v>
      </c>
      <c r="M916" s="71">
        <f t="shared" si="639"/>
        <v>0</v>
      </c>
      <c r="N916" s="71">
        <f t="shared" si="639"/>
        <v>0</v>
      </c>
      <c r="O916" s="71">
        <f t="shared" si="639"/>
        <v>0</v>
      </c>
      <c r="P916" s="71">
        <f t="shared" si="639"/>
        <v>0</v>
      </c>
      <c r="Q916" s="1">
        <f t="shared" si="639"/>
        <v>5280.7</v>
      </c>
      <c r="R916" s="1">
        <f t="shared" ref="R916" si="640">+R922+R928+R934+R940+R946+R952+R958+R964+R973+R979+R985+R991+R997+R1003+R1009+R1015+R1021+R1030</f>
        <v>3647.7</v>
      </c>
      <c r="S916" s="2">
        <f t="shared" ref="S916:S969" si="641">IF(Q916=0,"－",Q916/R916*100)</f>
        <v>144.7679359596458</v>
      </c>
    </row>
    <row r="917" spans="1:19" ht="13" x14ac:dyDescent="0.2">
      <c r="A917" s="70"/>
      <c r="B917" s="226"/>
      <c r="C917" s="227"/>
      <c r="D917" s="61" t="s">
        <v>34</v>
      </c>
      <c r="E917" s="3">
        <f t="shared" si="639"/>
        <v>99.399999999999977</v>
      </c>
      <c r="F917" s="3">
        <f t="shared" si="639"/>
        <v>225.09999999999997</v>
      </c>
      <c r="G917" s="3">
        <f t="shared" si="639"/>
        <v>220.9</v>
      </c>
      <c r="H917" s="3">
        <f t="shared" si="639"/>
        <v>333.89999999999992</v>
      </c>
      <c r="I917" s="3">
        <f t="shared" si="639"/>
        <v>448.70000000000005</v>
      </c>
      <c r="J917" s="3">
        <f t="shared" si="639"/>
        <v>300.3</v>
      </c>
      <c r="K917" s="72">
        <f t="shared" si="639"/>
        <v>0</v>
      </c>
      <c r="L917" s="72">
        <f t="shared" si="639"/>
        <v>0</v>
      </c>
      <c r="M917" s="72">
        <f t="shared" si="639"/>
        <v>0</v>
      </c>
      <c r="N917" s="72">
        <f t="shared" si="639"/>
        <v>0</v>
      </c>
      <c r="O917" s="72">
        <f t="shared" si="639"/>
        <v>0</v>
      </c>
      <c r="P917" s="72">
        <f t="shared" si="639"/>
        <v>0</v>
      </c>
      <c r="Q917" s="3">
        <f t="shared" si="639"/>
        <v>1628.3</v>
      </c>
      <c r="R917" s="3">
        <f t="shared" ref="R917" si="642">+R923+R929+R935+R941+R947+R953+R959+R965+R974+R980+R986+R992+R998+R1004+R1010+R1016+R1022+R1031</f>
        <v>1157.4000000000001</v>
      </c>
      <c r="S917" s="4">
        <f t="shared" si="641"/>
        <v>140.68602039053047</v>
      </c>
    </row>
    <row r="918" spans="1:19" ht="13" x14ac:dyDescent="0.2">
      <c r="A918" s="70" t="s">
        <v>306</v>
      </c>
      <c r="B918" s="226"/>
      <c r="C918" s="227"/>
      <c r="D918" s="61" t="s">
        <v>35</v>
      </c>
      <c r="E918" s="3">
        <f t="shared" ref="E918:I918" si="643">+E924+E930+E936+E942+E948+E954+E960+E966+E975+E981+E987+E993+E999+E1005+E1011+E1017+E1023+E1032</f>
        <v>317.70000000000005</v>
      </c>
      <c r="F918" s="3">
        <f t="shared" si="643"/>
        <v>665.8</v>
      </c>
      <c r="G918" s="3">
        <f t="shared" si="643"/>
        <v>451.79999999999995</v>
      </c>
      <c r="H918" s="3">
        <f t="shared" si="643"/>
        <v>658.5</v>
      </c>
      <c r="I918" s="3">
        <f t="shared" si="643"/>
        <v>917.00000000000011</v>
      </c>
      <c r="J918" s="3">
        <f t="shared" si="639"/>
        <v>641.59999999999991</v>
      </c>
      <c r="K918" s="72">
        <f t="shared" si="639"/>
        <v>0</v>
      </c>
      <c r="L918" s="72">
        <f t="shared" si="639"/>
        <v>0</v>
      </c>
      <c r="M918" s="72">
        <f t="shared" si="639"/>
        <v>0</v>
      </c>
      <c r="N918" s="72">
        <f t="shared" si="639"/>
        <v>0</v>
      </c>
      <c r="O918" s="72">
        <f t="shared" si="639"/>
        <v>0</v>
      </c>
      <c r="P918" s="72">
        <f t="shared" si="639"/>
        <v>0</v>
      </c>
      <c r="Q918" s="3">
        <f t="shared" si="639"/>
        <v>3652.4000000000005</v>
      </c>
      <c r="R918" s="3">
        <f t="shared" ref="R918" si="644">+R924+R930+R936+R942+R948+R954+R960+R966+R975+R981+R987+R993+R999+R1005+R1011+R1017+R1023+R1032</f>
        <v>2490.3000000000002</v>
      </c>
      <c r="S918" s="4">
        <f t="shared" si="641"/>
        <v>146.66506043448581</v>
      </c>
    </row>
    <row r="919" spans="1:19" ht="13" x14ac:dyDescent="0.2">
      <c r="A919" s="70"/>
      <c r="B919" s="226"/>
      <c r="C919" s="227"/>
      <c r="D919" s="61" t="s">
        <v>36</v>
      </c>
      <c r="E919" s="3">
        <f t="shared" ref="E919:I919" si="645">+E925+E931+E937+E943+E949+E955+E961+E967+E976+E982+E988+E994+E1000+E1006+E1012+E1018+E1024+E1033</f>
        <v>346.89999999999992</v>
      </c>
      <c r="F919" s="3">
        <f t="shared" si="645"/>
        <v>780.3</v>
      </c>
      <c r="G919" s="3">
        <f t="shared" si="645"/>
        <v>558.99999999999989</v>
      </c>
      <c r="H919" s="3">
        <f t="shared" si="645"/>
        <v>844.9</v>
      </c>
      <c r="I919" s="3">
        <f t="shared" si="645"/>
        <v>1199.1000000000004</v>
      </c>
      <c r="J919" s="3">
        <f t="shared" si="639"/>
        <v>804.80000000000018</v>
      </c>
      <c r="K919" s="72">
        <f t="shared" si="639"/>
        <v>0</v>
      </c>
      <c r="L919" s="72">
        <f t="shared" si="639"/>
        <v>0</v>
      </c>
      <c r="M919" s="72">
        <f t="shared" si="639"/>
        <v>0</v>
      </c>
      <c r="N919" s="72">
        <f t="shared" si="639"/>
        <v>0</v>
      </c>
      <c r="O919" s="72">
        <f t="shared" si="639"/>
        <v>0</v>
      </c>
      <c r="P919" s="72">
        <f t="shared" si="639"/>
        <v>0</v>
      </c>
      <c r="Q919" s="3">
        <f>+Q925+Q931+Q937+Q943+Q949+Q955+Q961+Q967+Q976+Q982+Q988+Q994+Q1000+Q1006+Q1012+Q1018+Q1024+Q1033</f>
        <v>4534.9999999999991</v>
      </c>
      <c r="R919" s="3">
        <f>+R925+R931+R937+R943+R949+R955+R961+R967+R976+R982+R988+R994+R1000+R1006+R1012+R1018+R1024+R1033</f>
        <v>3135.8</v>
      </c>
      <c r="S919" s="4">
        <f t="shared" si="641"/>
        <v>144.62019261432485</v>
      </c>
    </row>
    <row r="920" spans="1:19" ht="13" x14ac:dyDescent="0.2">
      <c r="A920" s="70"/>
      <c r="B920" s="226"/>
      <c r="C920" s="227"/>
      <c r="D920" s="61" t="s">
        <v>37</v>
      </c>
      <c r="E920" s="3">
        <f t="shared" si="639"/>
        <v>70.199999999999974</v>
      </c>
      <c r="F920" s="3">
        <f t="shared" si="639"/>
        <v>110.6</v>
      </c>
      <c r="G920" s="3">
        <f t="shared" si="639"/>
        <v>113.69999999999999</v>
      </c>
      <c r="H920" s="3">
        <f t="shared" si="639"/>
        <v>147.50000000000003</v>
      </c>
      <c r="I920" s="3">
        <f t="shared" si="639"/>
        <v>166.60000000000005</v>
      </c>
      <c r="J920" s="3">
        <f t="shared" si="639"/>
        <v>137.1</v>
      </c>
      <c r="K920" s="72">
        <f t="shared" si="639"/>
        <v>0</v>
      </c>
      <c r="L920" s="72">
        <f t="shared" si="639"/>
        <v>0</v>
      </c>
      <c r="M920" s="72">
        <f t="shared" si="639"/>
        <v>0</v>
      </c>
      <c r="N920" s="72">
        <f t="shared" si="639"/>
        <v>0</v>
      </c>
      <c r="O920" s="72">
        <f t="shared" si="639"/>
        <v>0</v>
      </c>
      <c r="P920" s="72">
        <f t="shared" si="639"/>
        <v>0</v>
      </c>
      <c r="Q920" s="3">
        <f t="shared" si="639"/>
        <v>745.69999999999993</v>
      </c>
      <c r="R920" s="3">
        <f t="shared" ref="R920" si="646">+R926+R932+R938+R944+R950+R956+R962+R968+R977+R983+R989+R995+R1001+R1007+R1013+R1019+R1025+R1034</f>
        <v>511.9</v>
      </c>
      <c r="S920" s="4">
        <f t="shared" si="641"/>
        <v>145.67298300449306</v>
      </c>
    </row>
    <row r="921" spans="1:19" thickBot="1" x14ac:dyDescent="0.25">
      <c r="A921" s="70"/>
      <c r="B921" s="226"/>
      <c r="C921" s="228"/>
      <c r="D921" s="64" t="s">
        <v>38</v>
      </c>
      <c r="E921" s="6">
        <f t="shared" si="639"/>
        <v>84.1</v>
      </c>
      <c r="F921" s="6">
        <f t="shared" si="639"/>
        <v>131.99999999999994</v>
      </c>
      <c r="G921" s="6">
        <f t="shared" si="639"/>
        <v>136.70000000000002</v>
      </c>
      <c r="H921" s="6">
        <f t="shared" si="639"/>
        <v>170</v>
      </c>
      <c r="I921" s="6">
        <f t="shared" si="639"/>
        <v>189.70000000000005</v>
      </c>
      <c r="J921" s="6">
        <f t="shared" si="639"/>
        <v>160.4</v>
      </c>
      <c r="K921" s="73">
        <f t="shared" si="639"/>
        <v>0</v>
      </c>
      <c r="L921" s="73">
        <f t="shared" si="639"/>
        <v>0</v>
      </c>
      <c r="M921" s="73">
        <f t="shared" si="639"/>
        <v>0</v>
      </c>
      <c r="N921" s="73">
        <f t="shared" si="639"/>
        <v>0</v>
      </c>
      <c r="O921" s="73">
        <f t="shared" si="639"/>
        <v>0</v>
      </c>
      <c r="P921" s="73">
        <f t="shared" si="639"/>
        <v>0</v>
      </c>
      <c r="Q921" s="6">
        <f t="shared" si="639"/>
        <v>872.89999999999975</v>
      </c>
      <c r="R921" s="6">
        <f t="shared" ref="R921" si="647">+R927+R933+R939+R945+R951+R957+R963+R969+R978+R984+R990+R996+R1002+R1008+R1014+R1020+R1026+R1035</f>
        <v>629.90000000000009</v>
      </c>
      <c r="S921" s="7">
        <f t="shared" si="641"/>
        <v>138.57755199237968</v>
      </c>
    </row>
    <row r="922" spans="1:19" ht="14.25" customHeight="1" x14ac:dyDescent="0.2">
      <c r="A922" s="70"/>
      <c r="B922" s="70"/>
      <c r="C922" s="212" t="s">
        <v>219</v>
      </c>
      <c r="D922" s="56" t="s">
        <v>33</v>
      </c>
      <c r="E922" s="1">
        <v>61.4</v>
      </c>
      <c r="F922" s="1">
        <v>118.7</v>
      </c>
      <c r="G922" s="1">
        <v>95</v>
      </c>
      <c r="H922" s="1">
        <v>127.9</v>
      </c>
      <c r="I922" s="1">
        <v>151.80000000000001</v>
      </c>
      <c r="J922" s="1">
        <v>122.4</v>
      </c>
      <c r="K922" s="71"/>
      <c r="L922" s="71"/>
      <c r="M922" s="71"/>
      <c r="N922" s="71"/>
      <c r="O922" s="71"/>
      <c r="P922" s="71"/>
      <c r="Q922" s="1">
        <f t="shared" ref="Q922:Q945" si="648">SUM(E922:P922)</f>
        <v>677.19999999999993</v>
      </c>
      <c r="R922" s="1">
        <v>463.00000000000006</v>
      </c>
      <c r="S922" s="2">
        <f t="shared" si="641"/>
        <v>146.26349892008636</v>
      </c>
    </row>
    <row r="923" spans="1:19" ht="13" x14ac:dyDescent="0.2">
      <c r="A923" s="70"/>
      <c r="B923" s="49"/>
      <c r="C923" s="213"/>
      <c r="D923" s="61" t="s">
        <v>34</v>
      </c>
      <c r="E923" s="3">
        <v>10.4</v>
      </c>
      <c r="F923" s="3">
        <v>20.9</v>
      </c>
      <c r="G923" s="3">
        <v>17.600000000000001</v>
      </c>
      <c r="H923" s="3">
        <v>23.8</v>
      </c>
      <c r="I923" s="3">
        <v>27.9</v>
      </c>
      <c r="J923" s="3">
        <v>23.3</v>
      </c>
      <c r="K923" s="72"/>
      <c r="L923" s="72"/>
      <c r="M923" s="72"/>
      <c r="N923" s="72"/>
      <c r="O923" s="72"/>
      <c r="P923" s="72"/>
      <c r="Q923" s="3">
        <f t="shared" si="648"/>
        <v>123.89999999999999</v>
      </c>
      <c r="R923" s="3">
        <v>122.6</v>
      </c>
      <c r="S923" s="4">
        <f t="shared" si="641"/>
        <v>101.06035889070147</v>
      </c>
    </row>
    <row r="924" spans="1:19" ht="13" x14ac:dyDescent="0.2">
      <c r="A924" s="70"/>
      <c r="B924" s="49"/>
      <c r="C924" s="213"/>
      <c r="D924" s="61" t="s">
        <v>35</v>
      </c>
      <c r="E924" s="3">
        <f>+E922-E923</f>
        <v>51</v>
      </c>
      <c r="F924" s="3">
        <f t="shared" ref="F924:P924" si="649">+F922-F923</f>
        <v>97.800000000000011</v>
      </c>
      <c r="G924" s="3">
        <f t="shared" si="649"/>
        <v>77.400000000000006</v>
      </c>
      <c r="H924" s="3">
        <f t="shared" si="649"/>
        <v>104.10000000000001</v>
      </c>
      <c r="I924" s="3">
        <f t="shared" si="649"/>
        <v>123.9</v>
      </c>
      <c r="J924" s="3">
        <f t="shared" si="649"/>
        <v>99.100000000000009</v>
      </c>
      <c r="K924" s="72">
        <f t="shared" si="649"/>
        <v>0</v>
      </c>
      <c r="L924" s="72">
        <f t="shared" si="649"/>
        <v>0</v>
      </c>
      <c r="M924" s="72">
        <f t="shared" si="649"/>
        <v>0</v>
      </c>
      <c r="N924" s="72">
        <f t="shared" si="649"/>
        <v>0</v>
      </c>
      <c r="O924" s="72">
        <f t="shared" si="649"/>
        <v>0</v>
      </c>
      <c r="P924" s="72">
        <f t="shared" si="649"/>
        <v>0</v>
      </c>
      <c r="Q924" s="3">
        <f t="shared" ref="Q924" si="650">+Q922-Q923</f>
        <v>553.29999999999995</v>
      </c>
      <c r="R924" s="3">
        <v>340.40000000000003</v>
      </c>
      <c r="S924" s="4">
        <f t="shared" si="641"/>
        <v>162.54406580493534</v>
      </c>
    </row>
    <row r="925" spans="1:19" ht="13" x14ac:dyDescent="0.2">
      <c r="A925" s="70"/>
      <c r="B925" s="49"/>
      <c r="C925" s="213"/>
      <c r="D925" s="61" t="s">
        <v>36</v>
      </c>
      <c r="E925" s="3">
        <f>+E922-E926</f>
        <v>29.299999999999997</v>
      </c>
      <c r="F925" s="3">
        <f t="shared" ref="F925:P925" si="651">+F922-F926</f>
        <v>77.2</v>
      </c>
      <c r="G925" s="3">
        <f t="shared" si="651"/>
        <v>50.2</v>
      </c>
      <c r="H925" s="3">
        <f t="shared" si="651"/>
        <v>75.7</v>
      </c>
      <c r="I925" s="3">
        <f t="shared" si="651"/>
        <v>100.00000000000001</v>
      </c>
      <c r="J925" s="3">
        <f t="shared" si="651"/>
        <v>73</v>
      </c>
      <c r="K925" s="72">
        <f t="shared" si="651"/>
        <v>0</v>
      </c>
      <c r="L925" s="72">
        <f t="shared" si="651"/>
        <v>0</v>
      </c>
      <c r="M925" s="72">
        <f t="shared" si="651"/>
        <v>0</v>
      </c>
      <c r="N925" s="72">
        <f t="shared" si="651"/>
        <v>0</v>
      </c>
      <c r="O925" s="72">
        <f t="shared" si="651"/>
        <v>0</v>
      </c>
      <c r="P925" s="72">
        <f t="shared" si="651"/>
        <v>0</v>
      </c>
      <c r="Q925" s="3">
        <f t="shared" ref="Q925" si="652">+Q922-Q926</f>
        <v>405.4</v>
      </c>
      <c r="R925" s="3">
        <v>274.3</v>
      </c>
      <c r="S925" s="4">
        <f t="shared" si="641"/>
        <v>147.79438570907763</v>
      </c>
    </row>
    <row r="926" spans="1:19" ht="13" x14ac:dyDescent="0.2">
      <c r="A926" s="70"/>
      <c r="B926" s="49"/>
      <c r="C926" s="213"/>
      <c r="D926" s="61" t="s">
        <v>37</v>
      </c>
      <c r="E926" s="3">
        <v>32.1</v>
      </c>
      <c r="F926" s="3">
        <v>41.5</v>
      </c>
      <c r="G926" s="3">
        <v>44.8</v>
      </c>
      <c r="H926" s="3">
        <v>52.2</v>
      </c>
      <c r="I926" s="3">
        <v>51.8</v>
      </c>
      <c r="J926" s="3">
        <v>49.4</v>
      </c>
      <c r="K926" s="72"/>
      <c r="L926" s="72"/>
      <c r="M926" s="72"/>
      <c r="N926" s="72"/>
      <c r="O926" s="72"/>
      <c r="P926" s="72"/>
      <c r="Q926" s="3">
        <f t="shared" si="648"/>
        <v>271.79999999999995</v>
      </c>
      <c r="R926" s="3">
        <v>188.7</v>
      </c>
      <c r="S926" s="4">
        <f t="shared" si="641"/>
        <v>144.03815580286167</v>
      </c>
    </row>
    <row r="927" spans="1:19" thickBot="1" x14ac:dyDescent="0.25">
      <c r="A927" s="70"/>
      <c r="B927" s="49"/>
      <c r="C927" s="214"/>
      <c r="D927" s="64" t="s">
        <v>38</v>
      </c>
      <c r="E927" s="6">
        <v>34</v>
      </c>
      <c r="F927" s="6">
        <v>44.9</v>
      </c>
      <c r="G927" s="6">
        <v>48.7</v>
      </c>
      <c r="H927" s="6">
        <v>56.5</v>
      </c>
      <c r="I927" s="6">
        <v>56.3</v>
      </c>
      <c r="J927" s="6">
        <v>53.7</v>
      </c>
      <c r="K927" s="73"/>
      <c r="L927" s="73"/>
      <c r="M927" s="73"/>
      <c r="N927" s="73"/>
      <c r="O927" s="73"/>
      <c r="P927" s="73"/>
      <c r="Q927" s="6">
        <f t="shared" si="648"/>
        <v>294.10000000000002</v>
      </c>
      <c r="R927" s="6">
        <v>215.60000000000002</v>
      </c>
      <c r="S927" s="7">
        <f t="shared" si="641"/>
        <v>136.4100185528757</v>
      </c>
    </row>
    <row r="928" spans="1:19" ht="14.25" customHeight="1" x14ac:dyDescent="0.2">
      <c r="A928" s="70"/>
      <c r="B928" s="49"/>
      <c r="C928" s="212" t="s">
        <v>151</v>
      </c>
      <c r="D928" s="56" t="s">
        <v>33</v>
      </c>
      <c r="E928" s="1">
        <v>49.6</v>
      </c>
      <c r="F928" s="1">
        <v>72.400000000000006</v>
      </c>
      <c r="G928" s="1">
        <v>76.7</v>
      </c>
      <c r="H928" s="1">
        <v>118</v>
      </c>
      <c r="I928" s="1">
        <v>196.7</v>
      </c>
      <c r="J928" s="1">
        <v>114.3</v>
      </c>
      <c r="K928" s="71"/>
      <c r="L928" s="71"/>
      <c r="M928" s="71"/>
      <c r="N928" s="71"/>
      <c r="O928" s="71"/>
      <c r="P928" s="71"/>
      <c r="Q928" s="1">
        <f t="shared" si="648"/>
        <v>627.69999999999993</v>
      </c>
      <c r="R928" s="1">
        <v>366.70000000000005</v>
      </c>
      <c r="S928" s="2">
        <f t="shared" si="641"/>
        <v>171.17534769566399</v>
      </c>
    </row>
    <row r="929" spans="1:19" ht="13" x14ac:dyDescent="0.2">
      <c r="A929" s="70"/>
      <c r="B929" s="49"/>
      <c r="C929" s="213"/>
      <c r="D929" s="61" t="s">
        <v>34</v>
      </c>
      <c r="E929" s="3">
        <v>14.2</v>
      </c>
      <c r="F929" s="3">
        <v>28.7</v>
      </c>
      <c r="G929" s="3">
        <v>33.4</v>
      </c>
      <c r="H929" s="3">
        <v>49.4</v>
      </c>
      <c r="I929" s="3">
        <v>79.400000000000006</v>
      </c>
      <c r="J929" s="3">
        <v>26.1</v>
      </c>
      <c r="K929" s="72"/>
      <c r="L929" s="72"/>
      <c r="M929" s="72"/>
      <c r="N929" s="72"/>
      <c r="O929" s="72"/>
      <c r="P929" s="72"/>
      <c r="Q929" s="3">
        <f t="shared" si="648"/>
        <v>231.2</v>
      </c>
      <c r="R929" s="3">
        <v>128.6</v>
      </c>
      <c r="S929" s="4">
        <f t="shared" si="641"/>
        <v>179.78227060653188</v>
      </c>
    </row>
    <row r="930" spans="1:19" ht="13" x14ac:dyDescent="0.2">
      <c r="A930" s="70"/>
      <c r="B930" s="49"/>
      <c r="C930" s="213"/>
      <c r="D930" s="61" t="s">
        <v>35</v>
      </c>
      <c r="E930" s="3">
        <f>+E928-E929</f>
        <v>35.400000000000006</v>
      </c>
      <c r="F930" s="3">
        <f t="shared" ref="F930:P930" si="653">+F928-F929</f>
        <v>43.7</v>
      </c>
      <c r="G930" s="3">
        <f t="shared" si="653"/>
        <v>43.300000000000004</v>
      </c>
      <c r="H930" s="3">
        <f t="shared" si="653"/>
        <v>68.599999999999994</v>
      </c>
      <c r="I930" s="3">
        <f t="shared" si="653"/>
        <v>117.29999999999998</v>
      </c>
      <c r="J930" s="3">
        <f t="shared" si="653"/>
        <v>88.199999999999989</v>
      </c>
      <c r="K930" s="72">
        <f t="shared" si="653"/>
        <v>0</v>
      </c>
      <c r="L930" s="72">
        <f t="shared" si="653"/>
        <v>0</v>
      </c>
      <c r="M930" s="72">
        <f t="shared" si="653"/>
        <v>0</v>
      </c>
      <c r="N930" s="72">
        <f t="shared" si="653"/>
        <v>0</v>
      </c>
      <c r="O930" s="72">
        <f t="shared" si="653"/>
        <v>0</v>
      </c>
      <c r="P930" s="72">
        <f t="shared" si="653"/>
        <v>0</v>
      </c>
      <c r="Q930" s="3">
        <f t="shared" ref="Q930" si="654">+Q928-Q929</f>
        <v>396.49999999999994</v>
      </c>
      <c r="R930" s="3">
        <v>238.1</v>
      </c>
      <c r="S930" s="4">
        <f t="shared" si="641"/>
        <v>166.52666946661066</v>
      </c>
    </row>
    <row r="931" spans="1:19" ht="13" x14ac:dyDescent="0.2">
      <c r="A931" s="70"/>
      <c r="B931" s="49"/>
      <c r="C931" s="213"/>
      <c r="D931" s="61" t="s">
        <v>36</v>
      </c>
      <c r="E931" s="3">
        <f>+E928-E932</f>
        <v>33.900000000000006</v>
      </c>
      <c r="F931" s="3">
        <f t="shared" ref="F931:P931" si="655">+F928-F932</f>
        <v>46.2</v>
      </c>
      <c r="G931" s="3">
        <f t="shared" si="655"/>
        <v>49.800000000000004</v>
      </c>
      <c r="H931" s="3">
        <f t="shared" si="655"/>
        <v>80.7</v>
      </c>
      <c r="I931" s="3">
        <f t="shared" si="655"/>
        <v>154.6</v>
      </c>
      <c r="J931" s="3">
        <f t="shared" si="655"/>
        <v>79.199999999999989</v>
      </c>
      <c r="K931" s="72">
        <f t="shared" si="655"/>
        <v>0</v>
      </c>
      <c r="L931" s="72">
        <f t="shared" si="655"/>
        <v>0</v>
      </c>
      <c r="M931" s="72">
        <f t="shared" si="655"/>
        <v>0</v>
      </c>
      <c r="N931" s="72">
        <f t="shared" si="655"/>
        <v>0</v>
      </c>
      <c r="O931" s="72">
        <f t="shared" si="655"/>
        <v>0</v>
      </c>
      <c r="P931" s="72">
        <f t="shared" si="655"/>
        <v>0</v>
      </c>
      <c r="Q931" s="3">
        <f t="shared" ref="Q931" si="656">+Q928-Q932</f>
        <v>444.4</v>
      </c>
      <c r="R931" s="3">
        <v>252.20000000000002</v>
      </c>
      <c r="S931" s="4">
        <f t="shared" si="641"/>
        <v>176.20935765265659</v>
      </c>
    </row>
    <row r="932" spans="1:19" ht="13" x14ac:dyDescent="0.2">
      <c r="A932" s="70"/>
      <c r="B932" s="49"/>
      <c r="C932" s="213"/>
      <c r="D932" s="61" t="s">
        <v>37</v>
      </c>
      <c r="E932" s="3">
        <v>15.7</v>
      </c>
      <c r="F932" s="3">
        <v>26.2</v>
      </c>
      <c r="G932" s="3">
        <v>26.9</v>
      </c>
      <c r="H932" s="3">
        <v>37.299999999999997</v>
      </c>
      <c r="I932" s="3">
        <v>42.1</v>
      </c>
      <c r="J932" s="3">
        <v>35.1</v>
      </c>
      <c r="K932" s="72"/>
      <c r="L932" s="72"/>
      <c r="M932" s="72"/>
      <c r="N932" s="72"/>
      <c r="O932" s="72"/>
      <c r="P932" s="72"/>
      <c r="Q932" s="3">
        <f t="shared" si="648"/>
        <v>183.29999999999998</v>
      </c>
      <c r="R932" s="3">
        <v>114.5</v>
      </c>
      <c r="S932" s="4">
        <f t="shared" si="641"/>
        <v>160.08733624454149</v>
      </c>
    </row>
    <row r="933" spans="1:19" thickBot="1" x14ac:dyDescent="0.25">
      <c r="A933" s="70"/>
      <c r="B933" s="49"/>
      <c r="C933" s="214"/>
      <c r="D933" s="64" t="s">
        <v>38</v>
      </c>
      <c r="E933" s="6">
        <v>19.7</v>
      </c>
      <c r="F933" s="6">
        <v>32.799999999999997</v>
      </c>
      <c r="G933" s="6">
        <v>34.200000000000003</v>
      </c>
      <c r="H933" s="6">
        <v>44.1</v>
      </c>
      <c r="I933" s="6">
        <v>48.9</v>
      </c>
      <c r="J933" s="6">
        <v>41.7</v>
      </c>
      <c r="K933" s="73"/>
      <c r="L933" s="73"/>
      <c r="M933" s="73"/>
      <c r="N933" s="73"/>
      <c r="O933" s="73"/>
      <c r="P933" s="73"/>
      <c r="Q933" s="6">
        <f t="shared" si="648"/>
        <v>221.40000000000003</v>
      </c>
      <c r="R933" s="6">
        <v>146.80000000000001</v>
      </c>
      <c r="S933" s="7">
        <f t="shared" si="641"/>
        <v>150.81743869209811</v>
      </c>
    </row>
    <row r="934" spans="1:19" ht="14.25" customHeight="1" x14ac:dyDescent="0.2">
      <c r="A934" s="70"/>
      <c r="B934" s="49"/>
      <c r="C934" s="212" t="s">
        <v>152</v>
      </c>
      <c r="D934" s="56" t="s">
        <v>33</v>
      </c>
      <c r="E934" s="1">
        <v>11.8</v>
      </c>
      <c r="F934" s="1">
        <v>24.7</v>
      </c>
      <c r="G934" s="1">
        <v>18.399999999999999</v>
      </c>
      <c r="H934" s="1">
        <v>34</v>
      </c>
      <c r="I934" s="1">
        <v>42.6</v>
      </c>
      <c r="J934" s="1">
        <v>26.3</v>
      </c>
      <c r="K934" s="71"/>
      <c r="L934" s="71"/>
      <c r="M934" s="71"/>
      <c r="N934" s="71"/>
      <c r="O934" s="71"/>
      <c r="P934" s="71"/>
      <c r="Q934" s="1">
        <f t="shared" si="648"/>
        <v>157.80000000000001</v>
      </c>
      <c r="R934" s="1">
        <v>106.5</v>
      </c>
      <c r="S934" s="2">
        <f t="shared" si="641"/>
        <v>148.16901408450704</v>
      </c>
    </row>
    <row r="935" spans="1:19" ht="13" x14ac:dyDescent="0.2">
      <c r="A935" s="70"/>
      <c r="B935" s="49"/>
      <c r="C935" s="213"/>
      <c r="D935" s="61" t="s">
        <v>34</v>
      </c>
      <c r="E935" s="3">
        <v>4.4000000000000004</v>
      </c>
      <c r="F935" s="3">
        <v>9.1999999999999993</v>
      </c>
      <c r="G935" s="3">
        <v>6.8</v>
      </c>
      <c r="H935" s="3">
        <v>12.7</v>
      </c>
      <c r="I935" s="3">
        <v>15.8</v>
      </c>
      <c r="J935" s="3">
        <v>9.8000000000000007</v>
      </c>
      <c r="K935" s="72"/>
      <c r="L935" s="72"/>
      <c r="M935" s="72"/>
      <c r="N935" s="72"/>
      <c r="O935" s="72"/>
      <c r="P935" s="72"/>
      <c r="Q935" s="3">
        <f t="shared" si="648"/>
        <v>58.699999999999989</v>
      </c>
      <c r="R935" s="3">
        <v>39.6</v>
      </c>
      <c r="S935" s="4">
        <f t="shared" si="641"/>
        <v>148.23232323232321</v>
      </c>
    </row>
    <row r="936" spans="1:19" ht="13" x14ac:dyDescent="0.2">
      <c r="A936" s="70"/>
      <c r="B936" s="49"/>
      <c r="C936" s="213"/>
      <c r="D936" s="61" t="s">
        <v>35</v>
      </c>
      <c r="E936" s="3">
        <f>+E934-E935</f>
        <v>7.4</v>
      </c>
      <c r="F936" s="3">
        <f t="shared" ref="F936:P936" si="657">+F934-F935</f>
        <v>15.5</v>
      </c>
      <c r="G936" s="3">
        <f t="shared" si="657"/>
        <v>11.599999999999998</v>
      </c>
      <c r="H936" s="3">
        <f t="shared" si="657"/>
        <v>21.3</v>
      </c>
      <c r="I936" s="3">
        <f t="shared" si="657"/>
        <v>26.8</v>
      </c>
      <c r="J936" s="3">
        <f t="shared" si="657"/>
        <v>16.5</v>
      </c>
      <c r="K936" s="72">
        <f t="shared" si="657"/>
        <v>0</v>
      </c>
      <c r="L936" s="72">
        <f t="shared" si="657"/>
        <v>0</v>
      </c>
      <c r="M936" s="72">
        <f t="shared" si="657"/>
        <v>0</v>
      </c>
      <c r="N936" s="72">
        <f t="shared" si="657"/>
        <v>0</v>
      </c>
      <c r="O936" s="72">
        <f t="shared" si="657"/>
        <v>0</v>
      </c>
      <c r="P936" s="72">
        <f t="shared" si="657"/>
        <v>0</v>
      </c>
      <c r="Q936" s="3">
        <f t="shared" ref="Q936" si="658">+Q934-Q935</f>
        <v>99.100000000000023</v>
      </c>
      <c r="R936" s="3">
        <v>66.899999999999991</v>
      </c>
      <c r="S936" s="4">
        <f t="shared" si="641"/>
        <v>148.1315396113603</v>
      </c>
    </row>
    <row r="937" spans="1:19" ht="13" x14ac:dyDescent="0.2">
      <c r="A937" s="70"/>
      <c r="B937" s="49"/>
      <c r="C937" s="213"/>
      <c r="D937" s="61" t="s">
        <v>36</v>
      </c>
      <c r="E937" s="3">
        <f>+E934-E938</f>
        <v>10</v>
      </c>
      <c r="F937" s="3">
        <f t="shared" ref="F937:P937" si="659">+F934-F938</f>
        <v>20.7</v>
      </c>
      <c r="G937" s="3">
        <f t="shared" si="659"/>
        <v>15.499999999999998</v>
      </c>
      <c r="H937" s="3">
        <f t="shared" si="659"/>
        <v>28.5</v>
      </c>
      <c r="I937" s="3">
        <f t="shared" si="659"/>
        <v>35.5</v>
      </c>
      <c r="J937" s="3">
        <f t="shared" si="659"/>
        <v>20.8</v>
      </c>
      <c r="K937" s="72">
        <f t="shared" si="659"/>
        <v>0</v>
      </c>
      <c r="L937" s="72">
        <f t="shared" si="659"/>
        <v>0</v>
      </c>
      <c r="M937" s="72">
        <f t="shared" si="659"/>
        <v>0</v>
      </c>
      <c r="N937" s="72">
        <f t="shared" si="659"/>
        <v>0</v>
      </c>
      <c r="O937" s="72">
        <f t="shared" si="659"/>
        <v>0</v>
      </c>
      <c r="P937" s="72">
        <f t="shared" si="659"/>
        <v>0</v>
      </c>
      <c r="Q937" s="3">
        <f t="shared" ref="Q937" si="660">+Q934-Q938</f>
        <v>131</v>
      </c>
      <c r="R937" s="3">
        <v>91.8</v>
      </c>
      <c r="S937" s="4">
        <f t="shared" si="641"/>
        <v>142.70152505446623</v>
      </c>
    </row>
    <row r="938" spans="1:19" ht="13" x14ac:dyDescent="0.2">
      <c r="A938" s="70"/>
      <c r="B938" s="49"/>
      <c r="C938" s="213"/>
      <c r="D938" s="61" t="s">
        <v>37</v>
      </c>
      <c r="E938" s="3">
        <v>1.8</v>
      </c>
      <c r="F938" s="3">
        <v>4</v>
      </c>
      <c r="G938" s="3">
        <v>2.9</v>
      </c>
      <c r="H938" s="3">
        <v>5.5</v>
      </c>
      <c r="I938" s="3">
        <v>7.1</v>
      </c>
      <c r="J938" s="3">
        <v>5.5</v>
      </c>
      <c r="K938" s="72"/>
      <c r="L938" s="72"/>
      <c r="M938" s="72"/>
      <c r="N938" s="72"/>
      <c r="O938" s="72"/>
      <c r="P938" s="72"/>
      <c r="Q938" s="3">
        <f t="shared" si="648"/>
        <v>26.799999999999997</v>
      </c>
      <c r="R938" s="3">
        <v>14.7</v>
      </c>
      <c r="S938" s="4">
        <f t="shared" si="641"/>
        <v>182.31292517006801</v>
      </c>
    </row>
    <row r="939" spans="1:19" thickBot="1" x14ac:dyDescent="0.25">
      <c r="A939" s="70"/>
      <c r="B939" s="49"/>
      <c r="C939" s="214"/>
      <c r="D939" s="64" t="s">
        <v>38</v>
      </c>
      <c r="E939" s="6">
        <v>9</v>
      </c>
      <c r="F939" s="6">
        <v>14.1</v>
      </c>
      <c r="G939" s="6">
        <v>13.3</v>
      </c>
      <c r="H939" s="6">
        <v>14.6</v>
      </c>
      <c r="I939" s="6">
        <v>16.2</v>
      </c>
      <c r="J939" s="6">
        <v>14.9</v>
      </c>
      <c r="K939" s="73"/>
      <c r="L939" s="73"/>
      <c r="M939" s="73"/>
      <c r="N939" s="73"/>
      <c r="O939" s="73"/>
      <c r="P939" s="73"/>
      <c r="Q939" s="6">
        <f t="shared" si="648"/>
        <v>82.100000000000009</v>
      </c>
      <c r="R939" s="6">
        <v>65.8</v>
      </c>
      <c r="S939" s="7">
        <f t="shared" si="641"/>
        <v>124.77203647416415</v>
      </c>
    </row>
    <row r="940" spans="1:19" ht="14.25" customHeight="1" x14ac:dyDescent="0.2">
      <c r="A940" s="70"/>
      <c r="B940" s="49"/>
      <c r="C940" s="212" t="s">
        <v>153</v>
      </c>
      <c r="D940" s="56" t="s">
        <v>33</v>
      </c>
      <c r="E940" s="1">
        <v>46.4</v>
      </c>
      <c r="F940" s="1">
        <v>63.5</v>
      </c>
      <c r="G940" s="1">
        <v>71.900000000000006</v>
      </c>
      <c r="H940" s="1">
        <v>150.30000000000001</v>
      </c>
      <c r="I940" s="1">
        <v>263.10000000000002</v>
      </c>
      <c r="J940" s="1">
        <v>112.5</v>
      </c>
      <c r="K940" s="71"/>
      <c r="L940" s="71"/>
      <c r="M940" s="71"/>
      <c r="N940" s="71"/>
      <c r="O940" s="71"/>
      <c r="P940" s="71"/>
      <c r="Q940" s="1">
        <f t="shared" si="648"/>
        <v>707.7</v>
      </c>
      <c r="R940" s="1">
        <v>372.30000000000007</v>
      </c>
      <c r="S940" s="2">
        <f t="shared" si="641"/>
        <v>190.08863819500402</v>
      </c>
    </row>
    <row r="941" spans="1:19" ht="13" x14ac:dyDescent="0.2">
      <c r="A941" s="70"/>
      <c r="B941" s="49"/>
      <c r="C941" s="213"/>
      <c r="D941" s="61" t="s">
        <v>34</v>
      </c>
      <c r="E941" s="3">
        <v>4.5999999999999996</v>
      </c>
      <c r="F941" s="3">
        <v>6.4</v>
      </c>
      <c r="G941" s="3">
        <v>7.2</v>
      </c>
      <c r="H941" s="3">
        <v>15</v>
      </c>
      <c r="I941" s="3">
        <v>26.3</v>
      </c>
      <c r="J941" s="3">
        <v>11.3</v>
      </c>
      <c r="K941" s="72"/>
      <c r="L941" s="72"/>
      <c r="M941" s="72"/>
      <c r="N941" s="72"/>
      <c r="O941" s="72"/>
      <c r="P941" s="72"/>
      <c r="Q941" s="3">
        <f t="shared" si="648"/>
        <v>70.8</v>
      </c>
      <c r="R941" s="3">
        <v>37.299999999999997</v>
      </c>
      <c r="S941" s="4">
        <f t="shared" si="641"/>
        <v>189.8123324396783</v>
      </c>
    </row>
    <row r="942" spans="1:19" ht="13" x14ac:dyDescent="0.2">
      <c r="A942" s="70"/>
      <c r="B942" s="49"/>
      <c r="C942" s="213"/>
      <c r="D942" s="61" t="s">
        <v>35</v>
      </c>
      <c r="E942" s="3">
        <f>+E940-E941</f>
        <v>41.8</v>
      </c>
      <c r="F942" s="3">
        <f t="shared" ref="F942:P942" si="661">+F940-F941</f>
        <v>57.1</v>
      </c>
      <c r="G942" s="3">
        <f t="shared" si="661"/>
        <v>64.7</v>
      </c>
      <c r="H942" s="3">
        <f t="shared" si="661"/>
        <v>135.30000000000001</v>
      </c>
      <c r="I942" s="3">
        <f t="shared" si="661"/>
        <v>236.8</v>
      </c>
      <c r="J942" s="3">
        <f t="shared" si="661"/>
        <v>101.2</v>
      </c>
      <c r="K942" s="72">
        <f t="shared" si="661"/>
        <v>0</v>
      </c>
      <c r="L942" s="72">
        <f t="shared" si="661"/>
        <v>0</v>
      </c>
      <c r="M942" s="72">
        <f t="shared" si="661"/>
        <v>0</v>
      </c>
      <c r="N942" s="72">
        <f t="shared" si="661"/>
        <v>0</v>
      </c>
      <c r="O942" s="72">
        <f t="shared" si="661"/>
        <v>0</v>
      </c>
      <c r="P942" s="72">
        <f t="shared" si="661"/>
        <v>0</v>
      </c>
      <c r="Q942" s="3">
        <f t="shared" ref="Q942" si="662">+Q940-Q941</f>
        <v>636.90000000000009</v>
      </c>
      <c r="R942" s="3">
        <v>335</v>
      </c>
      <c r="S942" s="4">
        <f t="shared" si="641"/>
        <v>190.11940298507466</v>
      </c>
    </row>
    <row r="943" spans="1:19" ht="13" x14ac:dyDescent="0.2">
      <c r="A943" s="70"/>
      <c r="B943" s="75"/>
      <c r="C943" s="213"/>
      <c r="D943" s="61" t="s">
        <v>36</v>
      </c>
      <c r="E943" s="3">
        <f>+E940-E944</f>
        <v>45.5</v>
      </c>
      <c r="F943" s="3">
        <f t="shared" ref="F943:P943" si="663">+F940-F944</f>
        <v>62.5</v>
      </c>
      <c r="G943" s="3">
        <f t="shared" si="663"/>
        <v>70.900000000000006</v>
      </c>
      <c r="H943" s="3">
        <f t="shared" si="663"/>
        <v>149</v>
      </c>
      <c r="I943" s="3">
        <f t="shared" si="663"/>
        <v>261.8</v>
      </c>
      <c r="J943" s="3">
        <f t="shared" si="663"/>
        <v>111.3</v>
      </c>
      <c r="K943" s="72">
        <f t="shared" si="663"/>
        <v>0</v>
      </c>
      <c r="L943" s="72">
        <f t="shared" si="663"/>
        <v>0</v>
      </c>
      <c r="M943" s="72">
        <f t="shared" si="663"/>
        <v>0</v>
      </c>
      <c r="N943" s="72">
        <f t="shared" si="663"/>
        <v>0</v>
      </c>
      <c r="O943" s="72">
        <f t="shared" si="663"/>
        <v>0</v>
      </c>
      <c r="P943" s="72">
        <f t="shared" si="663"/>
        <v>0</v>
      </c>
      <c r="Q943" s="3">
        <f t="shared" ref="Q943" si="664">+Q940-Q944</f>
        <v>701</v>
      </c>
      <c r="R943" s="3">
        <v>367.2</v>
      </c>
      <c r="S943" s="4">
        <f t="shared" si="641"/>
        <v>190.90413943355119</v>
      </c>
    </row>
    <row r="944" spans="1:19" ht="13" x14ac:dyDescent="0.2">
      <c r="A944" s="70"/>
      <c r="B944" s="75"/>
      <c r="C944" s="213"/>
      <c r="D944" s="61" t="s">
        <v>37</v>
      </c>
      <c r="E944" s="3">
        <v>0.9</v>
      </c>
      <c r="F944" s="3">
        <v>1</v>
      </c>
      <c r="G944" s="3">
        <v>1</v>
      </c>
      <c r="H944" s="3">
        <v>1.3</v>
      </c>
      <c r="I944" s="3">
        <v>1.3</v>
      </c>
      <c r="J944" s="3">
        <v>1.2</v>
      </c>
      <c r="K944" s="72"/>
      <c r="L944" s="72"/>
      <c r="M944" s="72"/>
      <c r="N944" s="72"/>
      <c r="O944" s="72"/>
      <c r="P944" s="72"/>
      <c r="Q944" s="3">
        <f t="shared" si="648"/>
        <v>6.7</v>
      </c>
      <c r="R944" s="3">
        <v>5.1000000000000005</v>
      </c>
      <c r="S944" s="4">
        <f t="shared" si="641"/>
        <v>131.37254901960785</v>
      </c>
    </row>
    <row r="945" spans="1:19" thickBot="1" x14ac:dyDescent="0.25">
      <c r="A945" s="70"/>
      <c r="B945" s="75"/>
      <c r="C945" s="214"/>
      <c r="D945" s="64" t="s">
        <v>38</v>
      </c>
      <c r="E945" s="6">
        <v>1</v>
      </c>
      <c r="F945" s="6">
        <v>1.1000000000000001</v>
      </c>
      <c r="G945" s="6">
        <v>1</v>
      </c>
      <c r="H945" s="6">
        <v>1.5</v>
      </c>
      <c r="I945" s="6">
        <v>1.5</v>
      </c>
      <c r="J945" s="6">
        <v>1.4</v>
      </c>
      <c r="K945" s="73"/>
      <c r="L945" s="73"/>
      <c r="M945" s="73"/>
      <c r="N945" s="73"/>
      <c r="O945" s="73"/>
      <c r="P945" s="73"/>
      <c r="Q945" s="6">
        <f t="shared" si="648"/>
        <v>7.5</v>
      </c>
      <c r="R945" s="6">
        <v>5.2</v>
      </c>
      <c r="S945" s="7">
        <f t="shared" si="641"/>
        <v>144.23076923076923</v>
      </c>
    </row>
    <row r="946" spans="1:19" ht="14.25" customHeight="1" x14ac:dyDescent="0.2">
      <c r="A946" s="70"/>
      <c r="B946" s="75"/>
      <c r="C946" s="212" t="s">
        <v>154</v>
      </c>
      <c r="D946" s="56" t="s">
        <v>33</v>
      </c>
      <c r="E946" s="1">
        <v>34.799999999999997</v>
      </c>
      <c r="F946" s="1">
        <v>28.4</v>
      </c>
      <c r="G946" s="1">
        <v>43.7</v>
      </c>
      <c r="H946" s="1">
        <v>47.8</v>
      </c>
      <c r="I946" s="1">
        <v>60.4</v>
      </c>
      <c r="J946" s="1">
        <v>49.4</v>
      </c>
      <c r="K946" s="71"/>
      <c r="L946" s="71"/>
      <c r="M946" s="71"/>
      <c r="N946" s="71"/>
      <c r="O946" s="71"/>
      <c r="P946" s="71"/>
      <c r="Q946" s="1">
        <f t="shared" ref="Q946:Q969" si="665">SUM(E946:P946)</f>
        <v>264.5</v>
      </c>
      <c r="R946" s="1">
        <v>163.80000000000001</v>
      </c>
      <c r="S946" s="2">
        <f t="shared" si="641"/>
        <v>161.47741147741147</v>
      </c>
    </row>
    <row r="947" spans="1:19" ht="13" x14ac:dyDescent="0.2">
      <c r="A947" s="70"/>
      <c r="B947" s="75"/>
      <c r="C947" s="213"/>
      <c r="D947" s="61" t="s">
        <v>34</v>
      </c>
      <c r="E947" s="3">
        <v>10</v>
      </c>
      <c r="F947" s="3">
        <v>8</v>
      </c>
      <c r="G947" s="3">
        <v>15.7</v>
      </c>
      <c r="H947" s="3">
        <v>17.5</v>
      </c>
      <c r="I947" s="3">
        <v>22.8</v>
      </c>
      <c r="J947" s="3">
        <v>18.600000000000001</v>
      </c>
      <c r="K947" s="72"/>
      <c r="L947" s="72"/>
      <c r="M947" s="72"/>
      <c r="N947" s="72"/>
      <c r="O947" s="72"/>
      <c r="P947" s="72"/>
      <c r="Q947" s="3">
        <f t="shared" si="665"/>
        <v>92.6</v>
      </c>
      <c r="R947" s="3">
        <v>45.699999999999996</v>
      </c>
      <c r="S947" s="4">
        <f t="shared" si="641"/>
        <v>202.62582056892779</v>
      </c>
    </row>
    <row r="948" spans="1:19" ht="13" x14ac:dyDescent="0.2">
      <c r="A948" s="70"/>
      <c r="B948" s="75"/>
      <c r="C948" s="213"/>
      <c r="D948" s="61" t="s">
        <v>35</v>
      </c>
      <c r="E948" s="3">
        <f>+E946-E947</f>
        <v>24.799999999999997</v>
      </c>
      <c r="F948" s="3">
        <f t="shared" ref="F948:P948" si="666">+F946-F947</f>
        <v>20.399999999999999</v>
      </c>
      <c r="G948" s="3">
        <f t="shared" si="666"/>
        <v>28.000000000000004</v>
      </c>
      <c r="H948" s="3">
        <f t="shared" si="666"/>
        <v>30.299999999999997</v>
      </c>
      <c r="I948" s="3">
        <f t="shared" si="666"/>
        <v>37.599999999999994</v>
      </c>
      <c r="J948" s="3">
        <f t="shared" si="666"/>
        <v>30.799999999999997</v>
      </c>
      <c r="K948" s="72">
        <f t="shared" si="666"/>
        <v>0</v>
      </c>
      <c r="L948" s="72">
        <f t="shared" si="666"/>
        <v>0</v>
      </c>
      <c r="M948" s="72">
        <f t="shared" si="666"/>
        <v>0</v>
      </c>
      <c r="N948" s="72">
        <f t="shared" si="666"/>
        <v>0</v>
      </c>
      <c r="O948" s="72">
        <f t="shared" si="666"/>
        <v>0</v>
      </c>
      <c r="P948" s="72">
        <f t="shared" si="666"/>
        <v>0</v>
      </c>
      <c r="Q948" s="3">
        <f t="shared" si="665"/>
        <v>171.89999999999998</v>
      </c>
      <c r="R948" s="3">
        <v>118.1</v>
      </c>
      <c r="S948" s="4">
        <f t="shared" si="641"/>
        <v>145.55461473327688</v>
      </c>
    </row>
    <row r="949" spans="1:19" ht="13" x14ac:dyDescent="0.2">
      <c r="A949" s="70"/>
      <c r="B949" s="75"/>
      <c r="C949" s="213"/>
      <c r="D949" s="61" t="s">
        <v>36</v>
      </c>
      <c r="E949" s="3">
        <f>+E946-E950</f>
        <v>34.4</v>
      </c>
      <c r="F949" s="3">
        <f t="shared" ref="F949:P949" si="667">+F946-F950</f>
        <v>27.599999999999998</v>
      </c>
      <c r="G949" s="3">
        <f t="shared" si="667"/>
        <v>42.900000000000006</v>
      </c>
      <c r="H949" s="3">
        <f t="shared" si="667"/>
        <v>46.099999999999994</v>
      </c>
      <c r="I949" s="3">
        <f t="shared" si="667"/>
        <v>58.199999999999996</v>
      </c>
      <c r="J949" s="3">
        <f t="shared" si="667"/>
        <v>48</v>
      </c>
      <c r="K949" s="72">
        <f t="shared" si="667"/>
        <v>0</v>
      </c>
      <c r="L949" s="72">
        <f t="shared" si="667"/>
        <v>0</v>
      </c>
      <c r="M949" s="72">
        <f t="shared" si="667"/>
        <v>0</v>
      </c>
      <c r="N949" s="72">
        <f t="shared" si="667"/>
        <v>0</v>
      </c>
      <c r="O949" s="72">
        <f t="shared" si="667"/>
        <v>0</v>
      </c>
      <c r="P949" s="72">
        <f t="shared" si="667"/>
        <v>0</v>
      </c>
      <c r="Q949" s="3">
        <f t="shared" si="665"/>
        <v>257.2</v>
      </c>
      <c r="R949" s="3">
        <v>158.1</v>
      </c>
      <c r="S949" s="4">
        <f t="shared" si="641"/>
        <v>162.68184693232129</v>
      </c>
    </row>
    <row r="950" spans="1:19" ht="13" x14ac:dyDescent="0.2">
      <c r="A950" s="70"/>
      <c r="B950" s="75"/>
      <c r="C950" s="213"/>
      <c r="D950" s="61" t="s">
        <v>37</v>
      </c>
      <c r="E950" s="3">
        <v>0.4</v>
      </c>
      <c r="F950" s="3">
        <v>0.8</v>
      </c>
      <c r="G950" s="3">
        <v>0.8</v>
      </c>
      <c r="H950" s="3">
        <v>1.7</v>
      </c>
      <c r="I950" s="3">
        <v>2.2000000000000002</v>
      </c>
      <c r="J950" s="3">
        <v>1.4</v>
      </c>
      <c r="K950" s="72"/>
      <c r="L950" s="72"/>
      <c r="M950" s="72"/>
      <c r="N950" s="72"/>
      <c r="O950" s="72"/>
      <c r="P950" s="72"/>
      <c r="Q950" s="3">
        <f t="shared" si="665"/>
        <v>7.3000000000000007</v>
      </c>
      <c r="R950" s="3">
        <v>5.6999999999999993</v>
      </c>
      <c r="S950" s="4">
        <f t="shared" si="641"/>
        <v>128.07017543859652</v>
      </c>
    </row>
    <row r="951" spans="1:19" thickBot="1" x14ac:dyDescent="0.25">
      <c r="A951" s="70"/>
      <c r="B951" s="75"/>
      <c r="C951" s="214"/>
      <c r="D951" s="64" t="s">
        <v>38</v>
      </c>
      <c r="E951" s="6">
        <v>0.4</v>
      </c>
      <c r="F951" s="6">
        <v>0.8</v>
      </c>
      <c r="G951" s="6">
        <v>0.9</v>
      </c>
      <c r="H951" s="6">
        <v>2.2999999999999998</v>
      </c>
      <c r="I951" s="6">
        <v>2.5</v>
      </c>
      <c r="J951" s="6">
        <v>1.6</v>
      </c>
      <c r="K951" s="73"/>
      <c r="L951" s="73"/>
      <c r="M951" s="73"/>
      <c r="N951" s="73"/>
      <c r="O951" s="73"/>
      <c r="P951" s="73"/>
      <c r="Q951" s="6">
        <f t="shared" si="665"/>
        <v>8.5</v>
      </c>
      <c r="R951" s="6">
        <v>6.5</v>
      </c>
      <c r="S951" s="7">
        <f t="shared" si="641"/>
        <v>130.76923076923077</v>
      </c>
    </row>
    <row r="952" spans="1:19" ht="14.25" customHeight="1" x14ac:dyDescent="0.2">
      <c r="A952" s="70"/>
      <c r="B952" s="75"/>
      <c r="C952" s="212" t="s">
        <v>155</v>
      </c>
      <c r="D952" s="56" t="s">
        <v>33</v>
      </c>
      <c r="E952" s="1">
        <v>21.2</v>
      </c>
      <c r="F952" s="1">
        <v>44.9</v>
      </c>
      <c r="G952" s="1">
        <v>54.3</v>
      </c>
      <c r="H952" s="1">
        <v>86.2</v>
      </c>
      <c r="I952" s="1">
        <v>138.30000000000001</v>
      </c>
      <c r="J952" s="1">
        <v>110.6</v>
      </c>
      <c r="K952" s="71"/>
      <c r="L952" s="71"/>
      <c r="M952" s="71"/>
      <c r="N952" s="71"/>
      <c r="O952" s="71"/>
      <c r="P952" s="71"/>
      <c r="Q952" s="1">
        <f t="shared" si="665"/>
        <v>455.5</v>
      </c>
      <c r="R952" s="1">
        <v>358.9</v>
      </c>
      <c r="S952" s="2">
        <f t="shared" si="641"/>
        <v>126.91557536918363</v>
      </c>
    </row>
    <row r="953" spans="1:19" ht="13" x14ac:dyDescent="0.2">
      <c r="A953" s="70"/>
      <c r="B953" s="75"/>
      <c r="C953" s="213"/>
      <c r="D953" s="61" t="s">
        <v>34</v>
      </c>
      <c r="E953" s="3">
        <v>8.1999999999999993</v>
      </c>
      <c r="F953" s="3">
        <v>23.1</v>
      </c>
      <c r="G953" s="3">
        <v>35.5</v>
      </c>
      <c r="H953" s="3">
        <v>58.2</v>
      </c>
      <c r="I953" s="3">
        <v>95.6</v>
      </c>
      <c r="J953" s="3">
        <v>70</v>
      </c>
      <c r="K953" s="72"/>
      <c r="L953" s="72"/>
      <c r="M953" s="72"/>
      <c r="N953" s="72"/>
      <c r="O953" s="72"/>
      <c r="P953" s="72"/>
      <c r="Q953" s="3">
        <f t="shared" si="665"/>
        <v>290.60000000000002</v>
      </c>
      <c r="R953" s="3">
        <v>214.29999999999998</v>
      </c>
      <c r="S953" s="4">
        <f t="shared" si="641"/>
        <v>135.60429304713023</v>
      </c>
    </row>
    <row r="954" spans="1:19" ht="13" x14ac:dyDescent="0.2">
      <c r="A954" s="70"/>
      <c r="B954" s="75"/>
      <c r="C954" s="213"/>
      <c r="D954" s="61" t="s">
        <v>35</v>
      </c>
      <c r="E954" s="3">
        <f>+E952-E953</f>
        <v>13</v>
      </c>
      <c r="F954" s="3">
        <f t="shared" ref="F954:P954" si="668">+F952-F953</f>
        <v>21.799999999999997</v>
      </c>
      <c r="G954" s="3">
        <f t="shared" si="668"/>
        <v>18.799999999999997</v>
      </c>
      <c r="H954" s="3">
        <f t="shared" si="668"/>
        <v>28</v>
      </c>
      <c r="I954" s="3">
        <f t="shared" si="668"/>
        <v>42.700000000000017</v>
      </c>
      <c r="J954" s="3">
        <f t="shared" si="668"/>
        <v>40.599999999999994</v>
      </c>
      <c r="K954" s="72">
        <f t="shared" si="668"/>
        <v>0</v>
      </c>
      <c r="L954" s="72">
        <f t="shared" si="668"/>
        <v>0</v>
      </c>
      <c r="M954" s="72">
        <f t="shared" si="668"/>
        <v>0</v>
      </c>
      <c r="N954" s="72">
        <f t="shared" si="668"/>
        <v>0</v>
      </c>
      <c r="O954" s="72">
        <f t="shared" si="668"/>
        <v>0</v>
      </c>
      <c r="P954" s="72">
        <f t="shared" si="668"/>
        <v>0</v>
      </c>
      <c r="Q954" s="3">
        <f t="shared" ref="Q954" si="669">+Q952-Q953</f>
        <v>164.89999999999998</v>
      </c>
      <c r="R954" s="3">
        <v>144.60000000000002</v>
      </c>
      <c r="S954" s="4">
        <f t="shared" si="641"/>
        <v>114.03872752420467</v>
      </c>
    </row>
    <row r="955" spans="1:19" ht="13" x14ac:dyDescent="0.2">
      <c r="A955" s="70"/>
      <c r="B955" s="75"/>
      <c r="C955" s="213"/>
      <c r="D955" s="61" t="s">
        <v>36</v>
      </c>
      <c r="E955" s="3">
        <f>+E952-E956</f>
        <v>8.1999999999999993</v>
      </c>
      <c r="F955" s="3">
        <f t="shared" ref="F955:P955" si="670">+F952-F956</f>
        <v>18.099999999999998</v>
      </c>
      <c r="G955" s="3">
        <f t="shared" si="670"/>
        <v>27.599999999999998</v>
      </c>
      <c r="H955" s="3">
        <f t="shared" si="670"/>
        <v>54.6</v>
      </c>
      <c r="I955" s="3">
        <f t="shared" si="670"/>
        <v>99.500000000000014</v>
      </c>
      <c r="J955" s="3">
        <f t="shared" si="670"/>
        <v>79.599999999999994</v>
      </c>
      <c r="K955" s="72">
        <f t="shared" si="670"/>
        <v>0</v>
      </c>
      <c r="L955" s="72">
        <f t="shared" si="670"/>
        <v>0</v>
      </c>
      <c r="M955" s="72">
        <f t="shared" si="670"/>
        <v>0</v>
      </c>
      <c r="N955" s="72">
        <f t="shared" si="670"/>
        <v>0</v>
      </c>
      <c r="O955" s="72">
        <f t="shared" si="670"/>
        <v>0</v>
      </c>
      <c r="P955" s="72">
        <f t="shared" si="670"/>
        <v>0</v>
      </c>
      <c r="Q955" s="3">
        <f t="shared" ref="Q955" si="671">+Q952-Q956</f>
        <v>287.60000000000002</v>
      </c>
      <c r="R955" s="3">
        <v>238.8</v>
      </c>
      <c r="S955" s="4">
        <f t="shared" si="641"/>
        <v>120.4355108877722</v>
      </c>
    </row>
    <row r="956" spans="1:19" ht="13" x14ac:dyDescent="0.2">
      <c r="A956" s="70"/>
      <c r="B956" s="75"/>
      <c r="C956" s="213"/>
      <c r="D956" s="61" t="s">
        <v>37</v>
      </c>
      <c r="E956" s="3">
        <v>13</v>
      </c>
      <c r="F956" s="3">
        <v>26.8</v>
      </c>
      <c r="G956" s="3">
        <v>26.7</v>
      </c>
      <c r="H956" s="3">
        <v>31.6</v>
      </c>
      <c r="I956" s="3">
        <v>38.799999999999997</v>
      </c>
      <c r="J956" s="3">
        <v>31</v>
      </c>
      <c r="K956" s="72"/>
      <c r="L956" s="72"/>
      <c r="M956" s="72"/>
      <c r="N956" s="72"/>
      <c r="O956" s="72"/>
      <c r="P956" s="72"/>
      <c r="Q956" s="3">
        <f t="shared" si="665"/>
        <v>167.89999999999998</v>
      </c>
      <c r="R956" s="3">
        <v>120.1</v>
      </c>
      <c r="S956" s="4">
        <f t="shared" si="641"/>
        <v>139.8001665278934</v>
      </c>
    </row>
    <row r="957" spans="1:19" thickBot="1" x14ac:dyDescent="0.25">
      <c r="A957" s="70"/>
      <c r="B957" s="75"/>
      <c r="C957" s="214"/>
      <c r="D957" s="64" t="s">
        <v>38</v>
      </c>
      <c r="E957" s="6">
        <v>13.3</v>
      </c>
      <c r="F957" s="6">
        <v>27.3</v>
      </c>
      <c r="G957" s="6">
        <v>27.2</v>
      </c>
      <c r="H957" s="6">
        <v>32.200000000000003</v>
      </c>
      <c r="I957" s="6">
        <v>39.6</v>
      </c>
      <c r="J957" s="6">
        <v>31.6</v>
      </c>
      <c r="K957" s="73"/>
      <c r="L957" s="73"/>
      <c r="M957" s="73"/>
      <c r="N957" s="73"/>
      <c r="O957" s="73"/>
      <c r="P957" s="73"/>
      <c r="Q957" s="6">
        <f t="shared" si="665"/>
        <v>171.2</v>
      </c>
      <c r="R957" s="6">
        <v>122.5</v>
      </c>
      <c r="S957" s="7">
        <f t="shared" si="641"/>
        <v>139.75510204081633</v>
      </c>
    </row>
    <row r="958" spans="1:19" ht="14.25" customHeight="1" x14ac:dyDescent="0.2">
      <c r="A958" s="70"/>
      <c r="B958" s="49"/>
      <c r="C958" s="212" t="s">
        <v>156</v>
      </c>
      <c r="D958" s="56" t="s">
        <v>33</v>
      </c>
      <c r="E958" s="1">
        <v>5.5</v>
      </c>
      <c r="F958" s="1">
        <v>15.1</v>
      </c>
      <c r="G958" s="1">
        <v>15.1</v>
      </c>
      <c r="H958" s="1">
        <v>21.9</v>
      </c>
      <c r="I958" s="1">
        <v>25.5</v>
      </c>
      <c r="J958" s="1">
        <v>19.2</v>
      </c>
      <c r="K958" s="71"/>
      <c r="L958" s="71"/>
      <c r="M958" s="71"/>
      <c r="N958" s="71"/>
      <c r="O958" s="71"/>
      <c r="P958" s="71"/>
      <c r="Q958" s="1">
        <f t="shared" si="665"/>
        <v>102.3</v>
      </c>
      <c r="R958" s="1">
        <v>69.800000000000011</v>
      </c>
      <c r="S958" s="2">
        <f t="shared" si="641"/>
        <v>146.56160458452717</v>
      </c>
    </row>
    <row r="959" spans="1:19" ht="13" x14ac:dyDescent="0.2">
      <c r="A959" s="70"/>
      <c r="B959" s="49"/>
      <c r="C959" s="213"/>
      <c r="D959" s="61" t="s">
        <v>34</v>
      </c>
      <c r="E959" s="3">
        <v>1.4</v>
      </c>
      <c r="F959" s="3">
        <v>5.6</v>
      </c>
      <c r="G959" s="3">
        <v>6.6</v>
      </c>
      <c r="H959" s="3">
        <v>13.3</v>
      </c>
      <c r="I959" s="3">
        <v>16.2</v>
      </c>
      <c r="J959" s="3">
        <v>8.9</v>
      </c>
      <c r="K959" s="72"/>
      <c r="L959" s="72"/>
      <c r="M959" s="72"/>
      <c r="N959" s="72"/>
      <c r="O959" s="72"/>
      <c r="P959" s="72"/>
      <c r="Q959" s="3">
        <f t="shared" si="665"/>
        <v>51.999999999999993</v>
      </c>
      <c r="R959" s="3">
        <v>36.799999999999997</v>
      </c>
      <c r="S959" s="4">
        <f t="shared" si="641"/>
        <v>141.30434782608694</v>
      </c>
    </row>
    <row r="960" spans="1:19" ht="13" x14ac:dyDescent="0.2">
      <c r="A960" s="70"/>
      <c r="B960" s="49"/>
      <c r="C960" s="213"/>
      <c r="D960" s="61" t="s">
        <v>35</v>
      </c>
      <c r="E960" s="3">
        <f>+E958-E959</f>
        <v>4.0999999999999996</v>
      </c>
      <c r="F960" s="3">
        <f t="shared" ref="F960:P960" si="672">+F958-F959</f>
        <v>9.5</v>
      </c>
      <c r="G960" s="3">
        <f t="shared" si="672"/>
        <v>8.5</v>
      </c>
      <c r="H960" s="3">
        <f t="shared" si="672"/>
        <v>8.5999999999999979</v>
      </c>
      <c r="I960" s="3">
        <f t="shared" si="672"/>
        <v>9.3000000000000007</v>
      </c>
      <c r="J960" s="3">
        <f t="shared" si="672"/>
        <v>10.299999999999999</v>
      </c>
      <c r="K960" s="72">
        <f t="shared" si="672"/>
        <v>0</v>
      </c>
      <c r="L960" s="72">
        <f t="shared" si="672"/>
        <v>0</v>
      </c>
      <c r="M960" s="72">
        <f t="shared" si="672"/>
        <v>0</v>
      </c>
      <c r="N960" s="72">
        <f t="shared" si="672"/>
        <v>0</v>
      </c>
      <c r="O960" s="72">
        <f t="shared" si="672"/>
        <v>0</v>
      </c>
      <c r="P960" s="72">
        <f t="shared" si="672"/>
        <v>0</v>
      </c>
      <c r="Q960" s="3">
        <f t="shared" ref="Q960" si="673">+Q958-Q959</f>
        <v>50.300000000000004</v>
      </c>
      <c r="R960" s="3">
        <v>33</v>
      </c>
      <c r="S960" s="4">
        <f t="shared" si="641"/>
        <v>152.42424242424244</v>
      </c>
    </row>
    <row r="961" spans="1:19" ht="13" x14ac:dyDescent="0.2">
      <c r="A961" s="70"/>
      <c r="B961" s="49"/>
      <c r="C961" s="213"/>
      <c r="D961" s="61" t="s">
        <v>36</v>
      </c>
      <c r="E961" s="3">
        <f>+E958-E962</f>
        <v>4.5</v>
      </c>
      <c r="F961" s="3">
        <f t="shared" ref="F961:P961" si="674">+F958-F962</f>
        <v>13.6</v>
      </c>
      <c r="G961" s="3">
        <f t="shared" si="674"/>
        <v>13.4</v>
      </c>
      <c r="H961" s="3">
        <f t="shared" si="674"/>
        <v>18.399999999999999</v>
      </c>
      <c r="I961" s="3">
        <f t="shared" si="674"/>
        <v>21.1</v>
      </c>
      <c r="J961" s="3">
        <f t="shared" si="674"/>
        <v>16.599999999999998</v>
      </c>
      <c r="K961" s="72">
        <f t="shared" si="674"/>
        <v>0</v>
      </c>
      <c r="L961" s="72">
        <f t="shared" si="674"/>
        <v>0</v>
      </c>
      <c r="M961" s="72">
        <f t="shared" si="674"/>
        <v>0</v>
      </c>
      <c r="N961" s="72">
        <f t="shared" si="674"/>
        <v>0</v>
      </c>
      <c r="O961" s="72">
        <f t="shared" si="674"/>
        <v>0</v>
      </c>
      <c r="P961" s="72">
        <f t="shared" si="674"/>
        <v>0</v>
      </c>
      <c r="Q961" s="3">
        <f t="shared" ref="Q961" si="675">+Q958-Q962</f>
        <v>87.6</v>
      </c>
      <c r="R961" s="3">
        <v>59.400000000000006</v>
      </c>
      <c r="S961" s="4">
        <f t="shared" si="641"/>
        <v>147.47474747474746</v>
      </c>
    </row>
    <row r="962" spans="1:19" ht="13" x14ac:dyDescent="0.2">
      <c r="A962" s="70"/>
      <c r="B962" s="49"/>
      <c r="C962" s="213"/>
      <c r="D962" s="61" t="s">
        <v>37</v>
      </c>
      <c r="E962" s="3">
        <v>1</v>
      </c>
      <c r="F962" s="3">
        <v>1.5</v>
      </c>
      <c r="G962" s="3">
        <v>1.7</v>
      </c>
      <c r="H962" s="3">
        <v>3.5</v>
      </c>
      <c r="I962" s="3">
        <v>4.4000000000000004</v>
      </c>
      <c r="J962" s="3">
        <v>2.6</v>
      </c>
      <c r="K962" s="72"/>
      <c r="L962" s="72"/>
      <c r="M962" s="72"/>
      <c r="N962" s="72"/>
      <c r="O962" s="72"/>
      <c r="P962" s="72"/>
      <c r="Q962" s="3">
        <f t="shared" si="665"/>
        <v>14.700000000000001</v>
      </c>
      <c r="R962" s="3">
        <v>10.399999999999999</v>
      </c>
      <c r="S962" s="4">
        <f t="shared" si="641"/>
        <v>141.34615384615387</v>
      </c>
    </row>
    <row r="963" spans="1:19" thickBot="1" x14ac:dyDescent="0.25">
      <c r="A963" s="70"/>
      <c r="B963" s="49"/>
      <c r="C963" s="214"/>
      <c r="D963" s="64" t="s">
        <v>38</v>
      </c>
      <c r="E963" s="6">
        <v>1</v>
      </c>
      <c r="F963" s="6">
        <v>1.6</v>
      </c>
      <c r="G963" s="6">
        <v>1.9</v>
      </c>
      <c r="H963" s="6">
        <v>4</v>
      </c>
      <c r="I963" s="6">
        <v>5.2</v>
      </c>
      <c r="J963" s="6">
        <v>4.0999999999999996</v>
      </c>
      <c r="K963" s="73"/>
      <c r="L963" s="73"/>
      <c r="M963" s="73"/>
      <c r="N963" s="73"/>
      <c r="O963" s="73"/>
      <c r="P963" s="73"/>
      <c r="Q963" s="6">
        <f t="shared" si="665"/>
        <v>17.799999999999997</v>
      </c>
      <c r="R963" s="6">
        <v>10.700000000000001</v>
      </c>
      <c r="S963" s="7">
        <f t="shared" si="641"/>
        <v>166.35514018691583</v>
      </c>
    </row>
    <row r="964" spans="1:19" ht="14.25" customHeight="1" x14ac:dyDescent="0.2">
      <c r="A964" s="70"/>
      <c r="B964" s="49"/>
      <c r="C964" s="212" t="s">
        <v>157</v>
      </c>
      <c r="D964" s="56" t="s">
        <v>33</v>
      </c>
      <c r="E964" s="1">
        <v>19.3</v>
      </c>
      <c r="F964" s="1">
        <v>44.1</v>
      </c>
      <c r="G964" s="1">
        <v>54.3</v>
      </c>
      <c r="H964" s="1">
        <v>75.599999999999994</v>
      </c>
      <c r="I964" s="1">
        <v>69.2</v>
      </c>
      <c r="J964" s="1">
        <v>60.4</v>
      </c>
      <c r="K964" s="71"/>
      <c r="L964" s="71"/>
      <c r="M964" s="71"/>
      <c r="N964" s="71"/>
      <c r="O964" s="71"/>
      <c r="P964" s="71"/>
      <c r="Q964" s="1">
        <f t="shared" si="665"/>
        <v>322.89999999999998</v>
      </c>
      <c r="R964" s="1">
        <v>264.7</v>
      </c>
      <c r="S964" s="2">
        <f t="shared" si="641"/>
        <v>121.98715527011711</v>
      </c>
    </row>
    <row r="965" spans="1:19" ht="13" x14ac:dyDescent="0.2">
      <c r="A965" s="70"/>
      <c r="B965" s="49"/>
      <c r="C965" s="213"/>
      <c r="D965" s="61" t="s">
        <v>34</v>
      </c>
      <c r="E965" s="3">
        <v>13.6</v>
      </c>
      <c r="F965" s="3">
        <v>29.9</v>
      </c>
      <c r="G965" s="3">
        <v>40.200000000000003</v>
      </c>
      <c r="H965" s="3">
        <v>53.6</v>
      </c>
      <c r="I965" s="3">
        <v>49</v>
      </c>
      <c r="J965" s="3">
        <v>42.9</v>
      </c>
      <c r="K965" s="72"/>
      <c r="L965" s="72"/>
      <c r="M965" s="72"/>
      <c r="N965" s="72"/>
      <c r="O965" s="72"/>
      <c r="P965" s="72"/>
      <c r="Q965" s="3">
        <f t="shared" si="665"/>
        <v>229.20000000000002</v>
      </c>
      <c r="R965" s="3">
        <v>188</v>
      </c>
      <c r="S965" s="4">
        <f t="shared" si="641"/>
        <v>121.91489361702128</v>
      </c>
    </row>
    <row r="966" spans="1:19" ht="13" x14ac:dyDescent="0.2">
      <c r="A966" s="70"/>
      <c r="B966" s="49"/>
      <c r="C966" s="213"/>
      <c r="D966" s="61" t="s">
        <v>35</v>
      </c>
      <c r="E966" s="3">
        <f>+E964-E965</f>
        <v>5.7000000000000011</v>
      </c>
      <c r="F966" s="3">
        <f t="shared" ref="F966:P966" si="676">+F964-F965</f>
        <v>14.200000000000003</v>
      </c>
      <c r="G966" s="3">
        <f t="shared" si="676"/>
        <v>14.099999999999994</v>
      </c>
      <c r="H966" s="3">
        <f t="shared" si="676"/>
        <v>21.999999999999993</v>
      </c>
      <c r="I966" s="3">
        <f t="shared" si="676"/>
        <v>20.200000000000003</v>
      </c>
      <c r="J966" s="3">
        <f t="shared" si="676"/>
        <v>17.5</v>
      </c>
      <c r="K966" s="72">
        <f t="shared" si="676"/>
        <v>0</v>
      </c>
      <c r="L966" s="72">
        <f t="shared" si="676"/>
        <v>0</v>
      </c>
      <c r="M966" s="72">
        <f t="shared" si="676"/>
        <v>0</v>
      </c>
      <c r="N966" s="72">
        <f t="shared" si="676"/>
        <v>0</v>
      </c>
      <c r="O966" s="72">
        <f t="shared" si="676"/>
        <v>0</v>
      </c>
      <c r="P966" s="72">
        <f t="shared" si="676"/>
        <v>0</v>
      </c>
      <c r="Q966" s="3">
        <f t="shared" ref="Q966" si="677">+Q964-Q965</f>
        <v>93.69999999999996</v>
      </c>
      <c r="R966" s="3">
        <v>76.699999999999989</v>
      </c>
      <c r="S966" s="4">
        <f t="shared" si="641"/>
        <v>122.16427640156451</v>
      </c>
    </row>
    <row r="967" spans="1:19" ht="13" x14ac:dyDescent="0.2">
      <c r="A967" s="70"/>
      <c r="B967" s="49"/>
      <c r="C967" s="213"/>
      <c r="D967" s="61" t="s">
        <v>36</v>
      </c>
      <c r="E967" s="3">
        <f>+E964-E968</f>
        <v>19.2</v>
      </c>
      <c r="F967" s="3">
        <f t="shared" ref="F967:P967" si="678">+F964-F968</f>
        <v>43.9</v>
      </c>
      <c r="G967" s="3">
        <f t="shared" si="678"/>
        <v>54</v>
      </c>
      <c r="H967" s="3">
        <f t="shared" si="678"/>
        <v>75.099999999999994</v>
      </c>
      <c r="I967" s="3">
        <f t="shared" si="678"/>
        <v>68.5</v>
      </c>
      <c r="J967" s="3">
        <f t="shared" si="678"/>
        <v>60.1</v>
      </c>
      <c r="K967" s="72">
        <f t="shared" si="678"/>
        <v>0</v>
      </c>
      <c r="L967" s="72">
        <f t="shared" si="678"/>
        <v>0</v>
      </c>
      <c r="M967" s="72">
        <f t="shared" si="678"/>
        <v>0</v>
      </c>
      <c r="N967" s="72">
        <f t="shared" si="678"/>
        <v>0</v>
      </c>
      <c r="O967" s="72">
        <f t="shared" si="678"/>
        <v>0</v>
      </c>
      <c r="P967" s="72">
        <f t="shared" si="678"/>
        <v>0</v>
      </c>
      <c r="Q967" s="3">
        <f t="shared" ref="Q967" si="679">+Q964-Q968</f>
        <v>320.79999999999995</v>
      </c>
      <c r="R967" s="3">
        <v>263.2</v>
      </c>
      <c r="S967" s="4">
        <f t="shared" si="641"/>
        <v>121.88449848024314</v>
      </c>
    </row>
    <row r="968" spans="1:19" ht="13" x14ac:dyDescent="0.2">
      <c r="A968" s="70"/>
      <c r="B968" s="49"/>
      <c r="C968" s="213"/>
      <c r="D968" s="61" t="s">
        <v>37</v>
      </c>
      <c r="E968" s="3">
        <v>0.1</v>
      </c>
      <c r="F968" s="3">
        <v>0.2</v>
      </c>
      <c r="G968" s="3">
        <v>0.3</v>
      </c>
      <c r="H968" s="3">
        <v>0.5</v>
      </c>
      <c r="I968" s="3">
        <v>0.7</v>
      </c>
      <c r="J968" s="3">
        <v>0.3</v>
      </c>
      <c r="K968" s="72"/>
      <c r="L968" s="72"/>
      <c r="M968" s="72"/>
      <c r="N968" s="72"/>
      <c r="O968" s="72"/>
      <c r="P968" s="72"/>
      <c r="Q968" s="3">
        <f t="shared" si="665"/>
        <v>2.1</v>
      </c>
      <c r="R968" s="3">
        <v>1.5000000000000002</v>
      </c>
      <c r="S968" s="4">
        <f t="shared" si="641"/>
        <v>140</v>
      </c>
    </row>
    <row r="969" spans="1:19" thickBot="1" x14ac:dyDescent="0.25">
      <c r="A969" s="70"/>
      <c r="B969" s="49"/>
      <c r="C969" s="214"/>
      <c r="D969" s="64" t="s">
        <v>38</v>
      </c>
      <c r="E969" s="6">
        <v>0.1</v>
      </c>
      <c r="F969" s="6">
        <v>0.3</v>
      </c>
      <c r="G969" s="6">
        <v>0.4</v>
      </c>
      <c r="H969" s="6">
        <v>0.6</v>
      </c>
      <c r="I969" s="6">
        <v>0.9</v>
      </c>
      <c r="J969" s="6">
        <v>0.5</v>
      </c>
      <c r="K969" s="73"/>
      <c r="L969" s="73"/>
      <c r="M969" s="73"/>
      <c r="N969" s="73"/>
      <c r="O969" s="73"/>
      <c r="P969" s="73"/>
      <c r="Q969" s="6">
        <f t="shared" si="665"/>
        <v>2.8</v>
      </c>
      <c r="R969" s="6">
        <v>2.4</v>
      </c>
      <c r="S969" s="7">
        <f t="shared" si="641"/>
        <v>116.66666666666667</v>
      </c>
    </row>
    <row r="970" spans="1:19" ht="18.75" customHeight="1" x14ac:dyDescent="0.3">
      <c r="A970" s="45" t="str">
        <f>A1</f>
        <v>１　令和４年度（２０２２年度）上期　市町村別・月別観光入込客数</v>
      </c>
      <c r="K970" s="76"/>
      <c r="L970" s="76"/>
      <c r="M970" s="76"/>
      <c r="N970" s="76"/>
      <c r="O970" s="76"/>
      <c r="P970" s="76"/>
      <c r="Q970" s="178"/>
    </row>
    <row r="971" spans="1:19" ht="13.5" customHeight="1" thickBot="1" x14ac:dyDescent="0.25">
      <c r="K971" s="76"/>
      <c r="L971" s="76"/>
      <c r="M971" s="76"/>
      <c r="N971" s="76"/>
      <c r="O971" s="76"/>
      <c r="P971" s="76"/>
      <c r="Q971" s="178"/>
      <c r="S971" s="50" t="s">
        <v>232</v>
      </c>
    </row>
    <row r="972" spans="1:19" ht="13.5" customHeight="1" thickBot="1" x14ac:dyDescent="0.25">
      <c r="A972" s="51" t="s">
        <v>20</v>
      </c>
      <c r="B972" s="51" t="s">
        <v>266</v>
      </c>
      <c r="C972" s="51" t="s">
        <v>21</v>
      </c>
      <c r="D972" s="52" t="s">
        <v>22</v>
      </c>
      <c r="E972" s="53" t="s">
        <v>23</v>
      </c>
      <c r="F972" s="53" t="s">
        <v>24</v>
      </c>
      <c r="G972" s="53" t="s">
        <v>25</v>
      </c>
      <c r="H972" s="53" t="s">
        <v>26</v>
      </c>
      <c r="I972" s="53" t="s">
        <v>27</v>
      </c>
      <c r="J972" s="53" t="s">
        <v>28</v>
      </c>
      <c r="K972" s="74" t="s">
        <v>29</v>
      </c>
      <c r="L972" s="74" t="s">
        <v>30</v>
      </c>
      <c r="M972" s="74" t="s">
        <v>31</v>
      </c>
      <c r="N972" s="74" t="s">
        <v>11</v>
      </c>
      <c r="O972" s="74" t="s">
        <v>12</v>
      </c>
      <c r="P972" s="74" t="s">
        <v>13</v>
      </c>
      <c r="Q972" s="179" t="s">
        <v>301</v>
      </c>
      <c r="R972" s="54" t="str">
        <f>$R$3</f>
        <v>R3年度上期</v>
      </c>
      <c r="S972" s="55" t="s">
        <v>32</v>
      </c>
    </row>
    <row r="973" spans="1:19" ht="14.25" customHeight="1" x14ac:dyDescent="0.2">
      <c r="A973" s="70"/>
      <c r="B973" s="49"/>
      <c r="C973" s="212" t="s">
        <v>158</v>
      </c>
      <c r="D973" s="56" t="s">
        <v>33</v>
      </c>
      <c r="E973" s="1">
        <v>1.5</v>
      </c>
      <c r="F973" s="1">
        <v>3.6</v>
      </c>
      <c r="G973" s="1">
        <v>4</v>
      </c>
      <c r="H973" s="1">
        <v>7.6</v>
      </c>
      <c r="I973" s="1">
        <v>4.8</v>
      </c>
      <c r="J973" s="1">
        <v>3.9</v>
      </c>
      <c r="K973" s="71"/>
      <c r="L973" s="71"/>
      <c r="M973" s="71"/>
      <c r="N973" s="71"/>
      <c r="O973" s="71"/>
      <c r="P973" s="71"/>
      <c r="Q973" s="1">
        <f t="shared" ref="Q973:Q1026" si="680">SUM(E973:P973)</f>
        <v>25.4</v>
      </c>
      <c r="R973" s="1">
        <v>20.399999999999999</v>
      </c>
      <c r="S973" s="2">
        <f t="shared" ref="S973:S1026" si="681">IF(Q973=0,"－",Q973/R973*100)</f>
        <v>124.50980392156863</v>
      </c>
    </row>
    <row r="974" spans="1:19" ht="13" x14ac:dyDescent="0.2">
      <c r="A974" s="70"/>
      <c r="B974" s="49"/>
      <c r="C974" s="213"/>
      <c r="D974" s="61" t="s">
        <v>34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72"/>
      <c r="L974" s="72"/>
      <c r="M974" s="72"/>
      <c r="N974" s="72"/>
      <c r="O974" s="72"/>
      <c r="P974" s="72"/>
      <c r="Q974" s="3">
        <f t="shared" si="680"/>
        <v>0</v>
      </c>
      <c r="R974" s="3">
        <v>0</v>
      </c>
      <c r="S974" s="4" t="str">
        <f t="shared" si="681"/>
        <v>－</v>
      </c>
    </row>
    <row r="975" spans="1:19" ht="13" x14ac:dyDescent="0.2">
      <c r="A975" s="70" t="s">
        <v>306</v>
      </c>
      <c r="B975" s="70" t="s">
        <v>306</v>
      </c>
      <c r="C975" s="213"/>
      <c r="D975" s="61" t="s">
        <v>35</v>
      </c>
      <c r="E975" s="3">
        <f>+E973-E974</f>
        <v>1.5</v>
      </c>
      <c r="F975" s="3">
        <f t="shared" ref="F975:P975" si="682">+F973-F974</f>
        <v>3.6</v>
      </c>
      <c r="G975" s="3">
        <f t="shared" si="682"/>
        <v>4</v>
      </c>
      <c r="H975" s="3">
        <f t="shared" si="682"/>
        <v>7.6</v>
      </c>
      <c r="I975" s="3">
        <f t="shared" si="682"/>
        <v>4.8</v>
      </c>
      <c r="J975" s="3">
        <f t="shared" si="682"/>
        <v>3.9</v>
      </c>
      <c r="K975" s="72">
        <f t="shared" si="682"/>
        <v>0</v>
      </c>
      <c r="L975" s="72">
        <f t="shared" si="682"/>
        <v>0</v>
      </c>
      <c r="M975" s="72">
        <f t="shared" si="682"/>
        <v>0</v>
      </c>
      <c r="N975" s="72">
        <f t="shared" si="682"/>
        <v>0</v>
      </c>
      <c r="O975" s="72">
        <f t="shared" si="682"/>
        <v>0</v>
      </c>
      <c r="P975" s="72">
        <f t="shared" si="682"/>
        <v>0</v>
      </c>
      <c r="Q975" s="3">
        <f t="shared" ref="Q975" si="683">+Q973-Q974</f>
        <v>25.4</v>
      </c>
      <c r="R975" s="3">
        <v>20.399999999999999</v>
      </c>
      <c r="S975" s="4">
        <f t="shared" si="681"/>
        <v>124.50980392156863</v>
      </c>
    </row>
    <row r="976" spans="1:19" ht="13" x14ac:dyDescent="0.2">
      <c r="A976" s="70"/>
      <c r="B976" s="49"/>
      <c r="C976" s="213"/>
      <c r="D976" s="61" t="s">
        <v>36</v>
      </c>
      <c r="E976" s="3">
        <f>+E973-E977</f>
        <v>1.5</v>
      </c>
      <c r="F976" s="3">
        <f t="shared" ref="F976:P976" si="684">+F973-F977</f>
        <v>3.6</v>
      </c>
      <c r="G976" s="3">
        <f t="shared" si="684"/>
        <v>4</v>
      </c>
      <c r="H976" s="3">
        <f t="shared" si="684"/>
        <v>7.6</v>
      </c>
      <c r="I976" s="3">
        <f t="shared" si="684"/>
        <v>4.8</v>
      </c>
      <c r="J976" s="3">
        <f t="shared" si="684"/>
        <v>3.9</v>
      </c>
      <c r="K976" s="72">
        <f t="shared" si="684"/>
        <v>0</v>
      </c>
      <c r="L976" s="72">
        <f t="shared" si="684"/>
        <v>0</v>
      </c>
      <c r="M976" s="72">
        <f t="shared" si="684"/>
        <v>0</v>
      </c>
      <c r="N976" s="72">
        <f t="shared" si="684"/>
        <v>0</v>
      </c>
      <c r="O976" s="72">
        <f t="shared" si="684"/>
        <v>0</v>
      </c>
      <c r="P976" s="72">
        <f t="shared" si="684"/>
        <v>0</v>
      </c>
      <c r="Q976" s="3">
        <f t="shared" ref="Q976" si="685">+Q973-Q977</f>
        <v>25.4</v>
      </c>
      <c r="R976" s="3">
        <v>20.399999999999999</v>
      </c>
      <c r="S976" s="4">
        <f t="shared" si="681"/>
        <v>124.50980392156863</v>
      </c>
    </row>
    <row r="977" spans="1:19" ht="13" x14ac:dyDescent="0.2">
      <c r="A977" s="70"/>
      <c r="B977" s="49"/>
      <c r="C977" s="213"/>
      <c r="D977" s="61" t="s">
        <v>37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72"/>
      <c r="L977" s="72"/>
      <c r="M977" s="72"/>
      <c r="N977" s="72"/>
      <c r="O977" s="72"/>
      <c r="P977" s="72"/>
      <c r="Q977" s="3">
        <f t="shared" si="680"/>
        <v>0</v>
      </c>
      <c r="R977" s="3">
        <v>0</v>
      </c>
      <c r="S977" s="4" t="str">
        <f t="shared" si="681"/>
        <v>－</v>
      </c>
    </row>
    <row r="978" spans="1:19" thickBot="1" x14ac:dyDescent="0.25">
      <c r="A978" s="70"/>
      <c r="B978" s="49"/>
      <c r="C978" s="214"/>
      <c r="D978" s="64" t="s">
        <v>38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73"/>
      <c r="L978" s="73"/>
      <c r="M978" s="73"/>
      <c r="N978" s="73"/>
      <c r="O978" s="73"/>
      <c r="P978" s="73"/>
      <c r="Q978" s="6">
        <f t="shared" si="680"/>
        <v>0</v>
      </c>
      <c r="R978" s="6">
        <v>0</v>
      </c>
      <c r="S978" s="7" t="str">
        <f t="shared" si="681"/>
        <v>－</v>
      </c>
    </row>
    <row r="979" spans="1:19" ht="14.25" customHeight="1" x14ac:dyDescent="0.2">
      <c r="A979" s="70"/>
      <c r="B979" s="49"/>
      <c r="C979" s="212" t="s">
        <v>159</v>
      </c>
      <c r="D979" s="56" t="s">
        <v>33</v>
      </c>
      <c r="E979" s="1">
        <v>8.4</v>
      </c>
      <c r="F979" s="1">
        <v>12</v>
      </c>
      <c r="G979" s="1">
        <v>11.3</v>
      </c>
      <c r="H979" s="1">
        <v>11.8</v>
      </c>
      <c r="I979" s="1">
        <v>14.5</v>
      </c>
      <c r="J979" s="1">
        <v>12.5</v>
      </c>
      <c r="K979" s="71"/>
      <c r="L979" s="71"/>
      <c r="M979" s="71"/>
      <c r="N979" s="71"/>
      <c r="O979" s="71"/>
      <c r="P979" s="71"/>
      <c r="Q979" s="1">
        <f t="shared" si="680"/>
        <v>70.5</v>
      </c>
      <c r="R979" s="1">
        <v>57.400000000000006</v>
      </c>
      <c r="S979" s="2">
        <f t="shared" si="681"/>
        <v>122.82229965156792</v>
      </c>
    </row>
    <row r="980" spans="1:19" ht="13" x14ac:dyDescent="0.2">
      <c r="A980" s="70"/>
      <c r="B980" s="49"/>
      <c r="C980" s="213"/>
      <c r="D980" s="61" t="s">
        <v>34</v>
      </c>
      <c r="E980" s="3">
        <v>0.3</v>
      </c>
      <c r="F980" s="3">
        <v>0.5</v>
      </c>
      <c r="G980" s="3">
        <v>0.5</v>
      </c>
      <c r="H980" s="3">
        <v>0.5</v>
      </c>
      <c r="I980" s="3">
        <v>0.6</v>
      </c>
      <c r="J980" s="3">
        <v>0.5</v>
      </c>
      <c r="K980" s="72"/>
      <c r="L980" s="72"/>
      <c r="M980" s="72"/>
      <c r="N980" s="72"/>
      <c r="O980" s="72"/>
      <c r="P980" s="72"/>
      <c r="Q980" s="3">
        <f t="shared" si="680"/>
        <v>2.9</v>
      </c>
      <c r="R980" s="3">
        <v>1.9999999999999998</v>
      </c>
      <c r="S980" s="4">
        <f t="shared" si="681"/>
        <v>145.00000000000003</v>
      </c>
    </row>
    <row r="981" spans="1:19" ht="13" x14ac:dyDescent="0.2">
      <c r="A981" s="70"/>
      <c r="B981" s="49"/>
      <c r="C981" s="213"/>
      <c r="D981" s="61" t="s">
        <v>35</v>
      </c>
      <c r="E981" s="3">
        <f>+E979-E980</f>
        <v>8.1</v>
      </c>
      <c r="F981" s="3">
        <f t="shared" ref="F981:P981" si="686">+F979-F980</f>
        <v>11.5</v>
      </c>
      <c r="G981" s="3">
        <f t="shared" si="686"/>
        <v>10.8</v>
      </c>
      <c r="H981" s="3">
        <f t="shared" si="686"/>
        <v>11.3</v>
      </c>
      <c r="I981" s="3">
        <f t="shared" si="686"/>
        <v>13.9</v>
      </c>
      <c r="J981" s="3">
        <f t="shared" si="686"/>
        <v>12</v>
      </c>
      <c r="K981" s="72">
        <f t="shared" si="686"/>
        <v>0</v>
      </c>
      <c r="L981" s="72">
        <f t="shared" si="686"/>
        <v>0</v>
      </c>
      <c r="M981" s="72">
        <f t="shared" si="686"/>
        <v>0</v>
      </c>
      <c r="N981" s="72">
        <f t="shared" si="686"/>
        <v>0</v>
      </c>
      <c r="O981" s="72">
        <f t="shared" si="686"/>
        <v>0</v>
      </c>
      <c r="P981" s="72">
        <f t="shared" si="686"/>
        <v>0</v>
      </c>
      <c r="Q981" s="3">
        <f t="shared" ref="Q981" si="687">+Q979-Q980</f>
        <v>67.599999999999994</v>
      </c>
      <c r="R981" s="3">
        <v>55.399999999999991</v>
      </c>
      <c r="S981" s="4">
        <f t="shared" si="681"/>
        <v>122.02166064981949</v>
      </c>
    </row>
    <row r="982" spans="1:19" ht="13" x14ac:dyDescent="0.2">
      <c r="A982" s="70"/>
      <c r="B982" s="49"/>
      <c r="C982" s="213"/>
      <c r="D982" s="61" t="s">
        <v>36</v>
      </c>
      <c r="E982" s="3">
        <f>+E979-E983</f>
        <v>7.8000000000000007</v>
      </c>
      <c r="F982" s="3">
        <f t="shared" ref="F982:P982" si="688">+F979-F983</f>
        <v>11.5</v>
      </c>
      <c r="G982" s="3">
        <f t="shared" si="688"/>
        <v>10.700000000000001</v>
      </c>
      <c r="H982" s="3">
        <f t="shared" si="688"/>
        <v>11.100000000000001</v>
      </c>
      <c r="I982" s="3">
        <f t="shared" si="688"/>
        <v>13.7</v>
      </c>
      <c r="J982" s="3">
        <f t="shared" si="688"/>
        <v>11.8</v>
      </c>
      <c r="K982" s="72">
        <f t="shared" si="688"/>
        <v>0</v>
      </c>
      <c r="L982" s="72">
        <f t="shared" si="688"/>
        <v>0</v>
      </c>
      <c r="M982" s="72">
        <f t="shared" si="688"/>
        <v>0</v>
      </c>
      <c r="N982" s="72">
        <f t="shared" si="688"/>
        <v>0</v>
      </c>
      <c r="O982" s="72">
        <f t="shared" si="688"/>
        <v>0</v>
      </c>
      <c r="P982" s="72">
        <f t="shared" si="688"/>
        <v>0</v>
      </c>
      <c r="Q982" s="3">
        <f t="shared" ref="Q982" si="689">+Q979-Q983</f>
        <v>66.599999999999994</v>
      </c>
      <c r="R982" s="3">
        <v>54.8</v>
      </c>
      <c r="S982" s="4">
        <f t="shared" si="681"/>
        <v>121.53284671532847</v>
      </c>
    </row>
    <row r="983" spans="1:19" ht="13" x14ac:dyDescent="0.2">
      <c r="A983" s="70"/>
      <c r="B983" s="49"/>
      <c r="C983" s="213"/>
      <c r="D983" s="61" t="s">
        <v>37</v>
      </c>
      <c r="E983" s="3">
        <v>0.6</v>
      </c>
      <c r="F983" s="3">
        <v>0.5</v>
      </c>
      <c r="G983" s="3">
        <v>0.6</v>
      </c>
      <c r="H983" s="3">
        <v>0.7</v>
      </c>
      <c r="I983" s="3">
        <v>0.8</v>
      </c>
      <c r="J983" s="3">
        <v>0.7</v>
      </c>
      <c r="K983" s="72"/>
      <c r="L983" s="72"/>
      <c r="M983" s="72"/>
      <c r="N983" s="72"/>
      <c r="O983" s="72"/>
      <c r="P983" s="72"/>
      <c r="Q983" s="3">
        <f t="shared" si="680"/>
        <v>3.9000000000000004</v>
      </c>
      <c r="R983" s="3">
        <v>2.6</v>
      </c>
      <c r="S983" s="4">
        <f t="shared" si="681"/>
        <v>150</v>
      </c>
    </row>
    <row r="984" spans="1:19" thickBot="1" x14ac:dyDescent="0.25">
      <c r="A984" s="70"/>
      <c r="B984" s="49"/>
      <c r="C984" s="214"/>
      <c r="D984" s="64" t="s">
        <v>38</v>
      </c>
      <c r="E984" s="6">
        <v>0.6</v>
      </c>
      <c r="F984" s="6">
        <v>0.5</v>
      </c>
      <c r="G984" s="6">
        <v>0.6</v>
      </c>
      <c r="H984" s="6">
        <v>0.7</v>
      </c>
      <c r="I984" s="6">
        <v>0.8</v>
      </c>
      <c r="J984" s="6">
        <v>0.7</v>
      </c>
      <c r="K984" s="73"/>
      <c r="L984" s="73"/>
      <c r="M984" s="73"/>
      <c r="N984" s="73"/>
      <c r="O984" s="73"/>
      <c r="P984" s="73"/>
      <c r="Q984" s="6">
        <f t="shared" si="680"/>
        <v>3.9000000000000004</v>
      </c>
      <c r="R984" s="6">
        <v>2.6</v>
      </c>
      <c r="S984" s="7">
        <f t="shared" si="681"/>
        <v>150</v>
      </c>
    </row>
    <row r="985" spans="1:19" ht="14.25" customHeight="1" x14ac:dyDescent="0.2">
      <c r="A985" s="70"/>
      <c r="B985" s="49"/>
      <c r="C985" s="212" t="s">
        <v>160</v>
      </c>
      <c r="D985" s="56" t="s">
        <v>33</v>
      </c>
      <c r="E985" s="1">
        <v>12.1</v>
      </c>
      <c r="F985" s="1">
        <v>27.2</v>
      </c>
      <c r="G985" s="1">
        <v>15.9</v>
      </c>
      <c r="H985" s="1">
        <v>23.4</v>
      </c>
      <c r="I985" s="1">
        <v>30.2</v>
      </c>
      <c r="J985" s="1">
        <v>22.6</v>
      </c>
      <c r="K985" s="71"/>
      <c r="L985" s="71"/>
      <c r="M985" s="71"/>
      <c r="N985" s="71"/>
      <c r="O985" s="71"/>
      <c r="P985" s="71"/>
      <c r="Q985" s="1">
        <f t="shared" si="680"/>
        <v>131.4</v>
      </c>
      <c r="R985" s="1">
        <v>103.6</v>
      </c>
      <c r="S985" s="2">
        <f t="shared" si="681"/>
        <v>126.83397683397683</v>
      </c>
    </row>
    <row r="986" spans="1:19" ht="13" x14ac:dyDescent="0.2">
      <c r="A986" s="70"/>
      <c r="B986" s="49"/>
      <c r="C986" s="213"/>
      <c r="D986" s="61" t="s">
        <v>34</v>
      </c>
      <c r="E986" s="3">
        <v>1.6</v>
      </c>
      <c r="F986" s="3">
        <v>6.5</v>
      </c>
      <c r="G986" s="3">
        <v>6.5</v>
      </c>
      <c r="H986" s="3">
        <v>10.199999999999999</v>
      </c>
      <c r="I986" s="3">
        <v>11.3</v>
      </c>
      <c r="J986" s="3">
        <v>7</v>
      </c>
      <c r="K986" s="72"/>
      <c r="L986" s="72"/>
      <c r="M986" s="72"/>
      <c r="N986" s="72"/>
      <c r="O986" s="72"/>
      <c r="P986" s="72"/>
      <c r="Q986" s="3">
        <f t="shared" si="680"/>
        <v>43.099999999999994</v>
      </c>
      <c r="R986" s="3">
        <v>45.7</v>
      </c>
      <c r="S986" s="4">
        <f t="shared" si="681"/>
        <v>94.310722100656434</v>
      </c>
    </row>
    <row r="987" spans="1:19" ht="13" x14ac:dyDescent="0.2">
      <c r="A987" s="70"/>
      <c r="B987" s="49"/>
      <c r="C987" s="213"/>
      <c r="D987" s="61" t="s">
        <v>35</v>
      </c>
      <c r="E987" s="3">
        <f>+E985-E986</f>
        <v>10.5</v>
      </c>
      <c r="F987" s="3">
        <f t="shared" ref="F987:P987" si="690">+F985-F986</f>
        <v>20.7</v>
      </c>
      <c r="G987" s="3">
        <f t="shared" si="690"/>
        <v>9.4</v>
      </c>
      <c r="H987" s="3">
        <f t="shared" si="690"/>
        <v>13.2</v>
      </c>
      <c r="I987" s="3">
        <f t="shared" si="690"/>
        <v>18.899999999999999</v>
      </c>
      <c r="J987" s="3">
        <f t="shared" si="690"/>
        <v>15.600000000000001</v>
      </c>
      <c r="K987" s="72">
        <f t="shared" si="690"/>
        <v>0</v>
      </c>
      <c r="L987" s="72">
        <f t="shared" si="690"/>
        <v>0</v>
      </c>
      <c r="M987" s="72">
        <f t="shared" si="690"/>
        <v>0</v>
      </c>
      <c r="N987" s="72">
        <f t="shared" si="690"/>
        <v>0</v>
      </c>
      <c r="O987" s="72">
        <f t="shared" si="690"/>
        <v>0</v>
      </c>
      <c r="P987" s="72">
        <f t="shared" si="690"/>
        <v>0</v>
      </c>
      <c r="Q987" s="3">
        <f t="shared" ref="Q987" si="691">+Q985-Q986</f>
        <v>88.300000000000011</v>
      </c>
      <c r="R987" s="3">
        <v>57.900000000000006</v>
      </c>
      <c r="S987" s="4">
        <f t="shared" si="681"/>
        <v>152.50431778929189</v>
      </c>
    </row>
    <row r="988" spans="1:19" ht="13" x14ac:dyDescent="0.2">
      <c r="A988" s="70"/>
      <c r="B988" s="49"/>
      <c r="C988" s="213"/>
      <c r="D988" s="61" t="s">
        <v>36</v>
      </c>
      <c r="E988" s="3">
        <f>+E985-E989</f>
        <v>11.5</v>
      </c>
      <c r="F988" s="3">
        <f t="shared" ref="F988:P988" si="692">+F985-F989</f>
        <v>26.9</v>
      </c>
      <c r="G988" s="3">
        <f t="shared" si="692"/>
        <v>15.4</v>
      </c>
      <c r="H988" s="3">
        <f t="shared" si="692"/>
        <v>22.599999999999998</v>
      </c>
      <c r="I988" s="3">
        <f t="shared" si="692"/>
        <v>29.4</v>
      </c>
      <c r="J988" s="3">
        <f t="shared" si="692"/>
        <v>21.900000000000002</v>
      </c>
      <c r="K988" s="72">
        <f t="shared" si="692"/>
        <v>0</v>
      </c>
      <c r="L988" s="72">
        <f t="shared" si="692"/>
        <v>0</v>
      </c>
      <c r="M988" s="72">
        <f t="shared" si="692"/>
        <v>0</v>
      </c>
      <c r="N988" s="72">
        <f t="shared" si="692"/>
        <v>0</v>
      </c>
      <c r="O988" s="72">
        <f t="shared" si="692"/>
        <v>0</v>
      </c>
      <c r="P988" s="72">
        <f t="shared" si="692"/>
        <v>0</v>
      </c>
      <c r="Q988" s="3">
        <f t="shared" ref="Q988" si="693">+Q985-Q989</f>
        <v>127.7</v>
      </c>
      <c r="R988" s="3">
        <v>98.8</v>
      </c>
      <c r="S988" s="4">
        <f t="shared" si="681"/>
        <v>129.251012145749</v>
      </c>
    </row>
    <row r="989" spans="1:19" ht="13" x14ac:dyDescent="0.2">
      <c r="A989" s="70"/>
      <c r="B989" s="49"/>
      <c r="C989" s="213"/>
      <c r="D989" s="61" t="s">
        <v>37</v>
      </c>
      <c r="E989" s="3">
        <v>0.6</v>
      </c>
      <c r="F989" s="3">
        <v>0.3</v>
      </c>
      <c r="G989" s="3">
        <v>0.5</v>
      </c>
      <c r="H989" s="3">
        <v>0.8</v>
      </c>
      <c r="I989" s="3">
        <v>0.8</v>
      </c>
      <c r="J989" s="3">
        <v>0.7</v>
      </c>
      <c r="K989" s="72"/>
      <c r="L989" s="72"/>
      <c r="M989" s="72"/>
      <c r="N989" s="72"/>
      <c r="O989" s="72"/>
      <c r="P989" s="72"/>
      <c r="Q989" s="3">
        <f t="shared" si="680"/>
        <v>3.7</v>
      </c>
      <c r="R989" s="3">
        <v>4.8</v>
      </c>
      <c r="S989" s="4">
        <f t="shared" si="681"/>
        <v>77.083333333333343</v>
      </c>
    </row>
    <row r="990" spans="1:19" thickBot="1" x14ac:dyDescent="0.25">
      <c r="A990" s="70"/>
      <c r="B990" s="49"/>
      <c r="C990" s="214"/>
      <c r="D990" s="64" t="s">
        <v>38</v>
      </c>
      <c r="E990" s="6">
        <v>0.6</v>
      </c>
      <c r="F990" s="6">
        <v>0.4</v>
      </c>
      <c r="G990" s="6">
        <v>0.6</v>
      </c>
      <c r="H990" s="6">
        <v>0.8</v>
      </c>
      <c r="I990" s="6">
        <v>0.9</v>
      </c>
      <c r="J990" s="6">
        <v>0.8</v>
      </c>
      <c r="K990" s="73"/>
      <c r="L990" s="73"/>
      <c r="M990" s="73"/>
      <c r="N990" s="73"/>
      <c r="O990" s="73"/>
      <c r="P990" s="73"/>
      <c r="Q990" s="6">
        <f t="shared" si="680"/>
        <v>4.1000000000000005</v>
      </c>
      <c r="R990" s="6">
        <v>6.3</v>
      </c>
      <c r="S990" s="7">
        <f t="shared" si="681"/>
        <v>65.07936507936509</v>
      </c>
    </row>
    <row r="991" spans="1:19" ht="14.25" customHeight="1" x14ac:dyDescent="0.2">
      <c r="A991" s="70"/>
      <c r="B991" s="49"/>
      <c r="C991" s="212" t="s">
        <v>220</v>
      </c>
      <c r="D991" s="56" t="s">
        <v>33</v>
      </c>
      <c r="E991" s="1">
        <v>46.8</v>
      </c>
      <c r="F991" s="1">
        <v>101.6</v>
      </c>
      <c r="G991" s="1">
        <v>65.5</v>
      </c>
      <c r="H991" s="1">
        <v>87.4</v>
      </c>
      <c r="I991" s="1">
        <v>129</v>
      </c>
      <c r="J991" s="1">
        <v>107.8</v>
      </c>
      <c r="K991" s="71"/>
      <c r="L991" s="71"/>
      <c r="M991" s="71"/>
      <c r="N991" s="71"/>
      <c r="O991" s="71"/>
      <c r="P991" s="71"/>
      <c r="Q991" s="1">
        <f t="shared" si="680"/>
        <v>538.09999999999991</v>
      </c>
      <c r="R991" s="1">
        <v>385</v>
      </c>
      <c r="S991" s="2">
        <f t="shared" si="681"/>
        <v>139.76623376623374</v>
      </c>
    </row>
    <row r="992" spans="1:19" ht="13" x14ac:dyDescent="0.2">
      <c r="A992" s="70"/>
      <c r="B992" s="49"/>
      <c r="C992" s="213"/>
      <c r="D992" s="61" t="s">
        <v>34</v>
      </c>
      <c r="E992" s="3">
        <v>7</v>
      </c>
      <c r="F992" s="3">
        <v>15.2</v>
      </c>
      <c r="G992" s="3">
        <v>9.8000000000000007</v>
      </c>
      <c r="H992" s="3">
        <v>13.1</v>
      </c>
      <c r="I992" s="3">
        <v>19.3</v>
      </c>
      <c r="J992" s="3">
        <v>16.2</v>
      </c>
      <c r="K992" s="72"/>
      <c r="L992" s="72"/>
      <c r="M992" s="72"/>
      <c r="N992" s="72"/>
      <c r="O992" s="72"/>
      <c r="P992" s="72"/>
      <c r="Q992" s="3">
        <f t="shared" si="680"/>
        <v>80.600000000000009</v>
      </c>
      <c r="R992" s="3">
        <v>57.7</v>
      </c>
      <c r="S992" s="4">
        <f t="shared" si="681"/>
        <v>139.68804159445406</v>
      </c>
    </row>
    <row r="993" spans="1:19" ht="13" x14ac:dyDescent="0.2">
      <c r="A993" s="70"/>
      <c r="B993" s="49"/>
      <c r="C993" s="213"/>
      <c r="D993" s="61" t="s">
        <v>35</v>
      </c>
      <c r="E993" s="3">
        <f>+E991-E992</f>
        <v>39.799999999999997</v>
      </c>
      <c r="F993" s="3">
        <f t="shared" ref="F993:P993" si="694">+F991-F992</f>
        <v>86.399999999999991</v>
      </c>
      <c r="G993" s="3">
        <f t="shared" si="694"/>
        <v>55.7</v>
      </c>
      <c r="H993" s="3">
        <f t="shared" si="694"/>
        <v>74.300000000000011</v>
      </c>
      <c r="I993" s="3">
        <f t="shared" si="694"/>
        <v>109.7</v>
      </c>
      <c r="J993" s="3">
        <f t="shared" si="694"/>
        <v>91.6</v>
      </c>
      <c r="K993" s="72">
        <f t="shared" si="694"/>
        <v>0</v>
      </c>
      <c r="L993" s="72">
        <f t="shared" si="694"/>
        <v>0</v>
      </c>
      <c r="M993" s="72">
        <f t="shared" si="694"/>
        <v>0</v>
      </c>
      <c r="N993" s="72">
        <f t="shared" si="694"/>
        <v>0</v>
      </c>
      <c r="O993" s="72">
        <f t="shared" si="694"/>
        <v>0</v>
      </c>
      <c r="P993" s="72">
        <f t="shared" si="694"/>
        <v>0</v>
      </c>
      <c r="Q993" s="3">
        <f t="shared" ref="Q993" si="695">+Q991-Q992</f>
        <v>457.49999999999989</v>
      </c>
      <c r="R993" s="3">
        <v>327.29999999999995</v>
      </c>
      <c r="S993" s="4">
        <f t="shared" si="681"/>
        <v>139.78001833180568</v>
      </c>
    </row>
    <row r="994" spans="1:19" ht="13" x14ac:dyDescent="0.2">
      <c r="A994" s="70"/>
      <c r="B994" s="49"/>
      <c r="C994" s="213"/>
      <c r="D994" s="61" t="s">
        <v>36</v>
      </c>
      <c r="E994" s="3">
        <f>+E991-E995</f>
        <v>45</v>
      </c>
      <c r="F994" s="3">
        <f t="shared" ref="F994:P994" si="696">+F991-F995</f>
        <v>98.199999999999989</v>
      </c>
      <c r="G994" s="3">
        <f t="shared" si="696"/>
        <v>62.1</v>
      </c>
      <c r="H994" s="3">
        <f t="shared" si="696"/>
        <v>80.100000000000009</v>
      </c>
      <c r="I994" s="3">
        <f t="shared" si="696"/>
        <v>118</v>
      </c>
      <c r="J994" s="3">
        <f t="shared" si="696"/>
        <v>103.6</v>
      </c>
      <c r="K994" s="72">
        <f t="shared" si="696"/>
        <v>0</v>
      </c>
      <c r="L994" s="72">
        <f t="shared" si="696"/>
        <v>0</v>
      </c>
      <c r="M994" s="72">
        <f t="shared" si="696"/>
        <v>0</v>
      </c>
      <c r="N994" s="72">
        <f t="shared" si="696"/>
        <v>0</v>
      </c>
      <c r="O994" s="72">
        <f t="shared" si="696"/>
        <v>0</v>
      </c>
      <c r="P994" s="72">
        <f t="shared" si="696"/>
        <v>0</v>
      </c>
      <c r="Q994" s="3">
        <f t="shared" ref="Q994" si="697">+Q991-Q995</f>
        <v>506.99999999999989</v>
      </c>
      <c r="R994" s="3">
        <v>361.79999999999995</v>
      </c>
      <c r="S994" s="4">
        <f t="shared" si="681"/>
        <v>140.13266998341624</v>
      </c>
    </row>
    <row r="995" spans="1:19" ht="13" x14ac:dyDescent="0.2">
      <c r="A995" s="70"/>
      <c r="B995" s="49"/>
      <c r="C995" s="213"/>
      <c r="D995" s="61" t="s">
        <v>37</v>
      </c>
      <c r="E995" s="3">
        <v>1.8</v>
      </c>
      <c r="F995" s="3">
        <v>3.4</v>
      </c>
      <c r="G995" s="3">
        <v>3.4</v>
      </c>
      <c r="H995" s="3">
        <v>7.3</v>
      </c>
      <c r="I995" s="3">
        <v>11</v>
      </c>
      <c r="J995" s="3">
        <v>4.2</v>
      </c>
      <c r="K995" s="72"/>
      <c r="L995" s="72"/>
      <c r="M995" s="72"/>
      <c r="N995" s="72"/>
      <c r="O995" s="72"/>
      <c r="P995" s="72"/>
      <c r="Q995" s="3">
        <f t="shared" si="680"/>
        <v>31.099999999999998</v>
      </c>
      <c r="R995" s="3">
        <v>23.199999999999996</v>
      </c>
      <c r="S995" s="4">
        <f t="shared" si="681"/>
        <v>134.05172413793105</v>
      </c>
    </row>
    <row r="996" spans="1:19" thickBot="1" x14ac:dyDescent="0.25">
      <c r="A996" s="70"/>
      <c r="B996" s="49"/>
      <c r="C996" s="214"/>
      <c r="D996" s="64" t="s">
        <v>38</v>
      </c>
      <c r="E996" s="6">
        <v>1.8</v>
      </c>
      <c r="F996" s="6">
        <v>3.5</v>
      </c>
      <c r="G996" s="6">
        <v>3.5</v>
      </c>
      <c r="H996" s="6">
        <v>7.6</v>
      </c>
      <c r="I996" s="6">
        <v>11.3</v>
      </c>
      <c r="J996" s="6">
        <v>4.3</v>
      </c>
      <c r="K996" s="73"/>
      <c r="L996" s="73"/>
      <c r="M996" s="73"/>
      <c r="N996" s="73"/>
      <c r="O996" s="73"/>
      <c r="P996" s="73"/>
      <c r="Q996" s="6">
        <f t="shared" si="680"/>
        <v>32</v>
      </c>
      <c r="R996" s="6">
        <v>24.6</v>
      </c>
      <c r="S996" s="7">
        <f t="shared" si="681"/>
        <v>130.08130081300811</v>
      </c>
    </row>
    <row r="997" spans="1:19" ht="14.25" customHeight="1" x14ac:dyDescent="0.2">
      <c r="A997" s="70"/>
      <c r="B997" s="49"/>
      <c r="C997" s="212" t="s">
        <v>161</v>
      </c>
      <c r="D997" s="56" t="s">
        <v>33</v>
      </c>
      <c r="E997" s="1">
        <v>26.3</v>
      </c>
      <c r="F997" s="1">
        <v>112.4</v>
      </c>
      <c r="G997" s="1">
        <v>31.4</v>
      </c>
      <c r="H997" s="1">
        <v>35.200000000000003</v>
      </c>
      <c r="I997" s="1">
        <v>31.8</v>
      </c>
      <c r="J997" s="1">
        <v>24.4</v>
      </c>
      <c r="K997" s="71"/>
      <c r="L997" s="71"/>
      <c r="M997" s="71"/>
      <c r="N997" s="71"/>
      <c r="O997" s="71"/>
      <c r="P997" s="71"/>
      <c r="Q997" s="1">
        <f t="shared" si="680"/>
        <v>261.5</v>
      </c>
      <c r="R997" s="1">
        <v>224.5</v>
      </c>
      <c r="S997" s="2">
        <f t="shared" si="681"/>
        <v>116.48106904231625</v>
      </c>
    </row>
    <row r="998" spans="1:19" ht="13" x14ac:dyDescent="0.2">
      <c r="A998" s="70"/>
      <c r="B998" s="49"/>
      <c r="C998" s="213"/>
      <c r="D998" s="61" t="s">
        <v>34</v>
      </c>
      <c r="E998" s="3">
        <v>1.3</v>
      </c>
      <c r="F998" s="3">
        <v>5.6</v>
      </c>
      <c r="G998" s="3">
        <v>1.5</v>
      </c>
      <c r="H998" s="3">
        <v>1.4</v>
      </c>
      <c r="I998" s="3">
        <v>1.6</v>
      </c>
      <c r="J998" s="3">
        <v>1.1000000000000001</v>
      </c>
      <c r="K998" s="72"/>
      <c r="L998" s="72"/>
      <c r="M998" s="72"/>
      <c r="N998" s="72"/>
      <c r="O998" s="72"/>
      <c r="P998" s="72"/>
      <c r="Q998" s="3">
        <f t="shared" si="680"/>
        <v>12.499999999999998</v>
      </c>
      <c r="R998" s="3">
        <v>10</v>
      </c>
      <c r="S998" s="4">
        <f t="shared" si="681"/>
        <v>124.99999999999997</v>
      </c>
    </row>
    <row r="999" spans="1:19" ht="13" x14ac:dyDescent="0.2">
      <c r="A999" s="70"/>
      <c r="B999" s="49"/>
      <c r="C999" s="213"/>
      <c r="D999" s="61" t="s">
        <v>35</v>
      </c>
      <c r="E999" s="3">
        <f>+E997-E998</f>
        <v>25</v>
      </c>
      <c r="F999" s="3">
        <f t="shared" ref="F999:P999" si="698">+F997-F998</f>
        <v>106.80000000000001</v>
      </c>
      <c r="G999" s="3">
        <f t="shared" si="698"/>
        <v>29.9</v>
      </c>
      <c r="H999" s="3">
        <f t="shared" si="698"/>
        <v>33.800000000000004</v>
      </c>
      <c r="I999" s="3">
        <f t="shared" si="698"/>
        <v>30.2</v>
      </c>
      <c r="J999" s="3">
        <f t="shared" si="698"/>
        <v>23.299999999999997</v>
      </c>
      <c r="K999" s="72">
        <f t="shared" si="698"/>
        <v>0</v>
      </c>
      <c r="L999" s="72">
        <f t="shared" si="698"/>
        <v>0</v>
      </c>
      <c r="M999" s="72">
        <f t="shared" si="698"/>
        <v>0</v>
      </c>
      <c r="N999" s="72">
        <f t="shared" si="698"/>
        <v>0</v>
      </c>
      <c r="O999" s="72">
        <f t="shared" si="698"/>
        <v>0</v>
      </c>
      <c r="P999" s="72">
        <f t="shared" si="698"/>
        <v>0</v>
      </c>
      <c r="Q999" s="3">
        <f t="shared" ref="Q999" si="699">+Q997-Q998</f>
        <v>249</v>
      </c>
      <c r="R999" s="3">
        <v>214.5</v>
      </c>
      <c r="S999" s="4">
        <f t="shared" si="681"/>
        <v>116.08391608391608</v>
      </c>
    </row>
    <row r="1000" spans="1:19" ht="13" x14ac:dyDescent="0.2">
      <c r="A1000" s="70"/>
      <c r="B1000" s="49"/>
      <c r="C1000" s="213"/>
      <c r="D1000" s="61" t="s">
        <v>36</v>
      </c>
      <c r="E1000" s="3">
        <f>+E997-E1001</f>
        <v>26.2</v>
      </c>
      <c r="F1000" s="3">
        <f t="shared" ref="F1000:P1000" si="700">+F997-F1001</f>
        <v>111.9</v>
      </c>
      <c r="G1000" s="3">
        <f t="shared" si="700"/>
        <v>30.9</v>
      </c>
      <c r="H1000" s="3">
        <f t="shared" si="700"/>
        <v>35.1</v>
      </c>
      <c r="I1000" s="3">
        <f t="shared" si="700"/>
        <v>31.5</v>
      </c>
      <c r="J1000" s="3">
        <f t="shared" si="700"/>
        <v>24.099999999999998</v>
      </c>
      <c r="K1000" s="72">
        <f t="shared" si="700"/>
        <v>0</v>
      </c>
      <c r="L1000" s="72">
        <f t="shared" si="700"/>
        <v>0</v>
      </c>
      <c r="M1000" s="72">
        <f t="shared" si="700"/>
        <v>0</v>
      </c>
      <c r="N1000" s="72">
        <f t="shared" si="700"/>
        <v>0</v>
      </c>
      <c r="O1000" s="72">
        <f t="shared" si="700"/>
        <v>0</v>
      </c>
      <c r="P1000" s="72">
        <f t="shared" si="700"/>
        <v>0</v>
      </c>
      <c r="Q1000" s="3">
        <f t="shared" ref="Q1000" si="701">+Q997-Q1001</f>
        <v>259.7</v>
      </c>
      <c r="R1000" s="3">
        <v>221.1</v>
      </c>
      <c r="S1000" s="4">
        <f t="shared" si="681"/>
        <v>117.45816372682043</v>
      </c>
    </row>
    <row r="1001" spans="1:19" ht="13" x14ac:dyDescent="0.2">
      <c r="A1001" s="70"/>
      <c r="B1001" s="49"/>
      <c r="C1001" s="213"/>
      <c r="D1001" s="61" t="s">
        <v>37</v>
      </c>
      <c r="E1001" s="3">
        <v>0.1</v>
      </c>
      <c r="F1001" s="3">
        <v>0.5</v>
      </c>
      <c r="G1001" s="3">
        <v>0.5</v>
      </c>
      <c r="H1001" s="3">
        <v>0.1</v>
      </c>
      <c r="I1001" s="3">
        <v>0.3</v>
      </c>
      <c r="J1001" s="3">
        <v>0.3</v>
      </c>
      <c r="K1001" s="72"/>
      <c r="L1001" s="72"/>
      <c r="M1001" s="72"/>
      <c r="N1001" s="72"/>
      <c r="O1001" s="72"/>
      <c r="P1001" s="72"/>
      <c r="Q1001" s="3">
        <f t="shared" si="680"/>
        <v>1.8000000000000003</v>
      </c>
      <c r="R1001" s="3">
        <v>3.4</v>
      </c>
      <c r="S1001" s="4">
        <f t="shared" si="681"/>
        <v>52.941176470588246</v>
      </c>
    </row>
    <row r="1002" spans="1:19" thickBot="1" x14ac:dyDescent="0.25">
      <c r="A1002" s="70"/>
      <c r="B1002" s="49"/>
      <c r="C1002" s="214"/>
      <c r="D1002" s="64" t="s">
        <v>38</v>
      </c>
      <c r="E1002" s="6">
        <v>0.1</v>
      </c>
      <c r="F1002" s="6">
        <v>0.5</v>
      </c>
      <c r="G1002" s="6">
        <v>0.5</v>
      </c>
      <c r="H1002" s="6">
        <v>0.1</v>
      </c>
      <c r="I1002" s="6">
        <v>0.3</v>
      </c>
      <c r="J1002" s="6">
        <v>0.3</v>
      </c>
      <c r="K1002" s="73"/>
      <c r="L1002" s="73"/>
      <c r="M1002" s="73"/>
      <c r="N1002" s="73"/>
      <c r="O1002" s="73"/>
      <c r="P1002" s="73"/>
      <c r="Q1002" s="6">
        <f t="shared" si="680"/>
        <v>1.8000000000000003</v>
      </c>
      <c r="R1002" s="6">
        <v>3.4</v>
      </c>
      <c r="S1002" s="7">
        <f t="shared" si="681"/>
        <v>52.941176470588246</v>
      </c>
    </row>
    <row r="1003" spans="1:19" ht="14.25" customHeight="1" x14ac:dyDescent="0.2">
      <c r="A1003" s="70"/>
      <c r="B1003" s="49"/>
      <c r="C1003" s="212" t="s">
        <v>162</v>
      </c>
      <c r="D1003" s="56" t="s">
        <v>33</v>
      </c>
      <c r="E1003" s="1">
        <v>6.8</v>
      </c>
      <c r="F1003" s="1">
        <v>42.4</v>
      </c>
      <c r="G1003" s="1">
        <v>9.6999999999999993</v>
      </c>
      <c r="H1003" s="1">
        <v>9.3000000000000007</v>
      </c>
      <c r="I1003" s="1">
        <v>10.7</v>
      </c>
      <c r="J1003" s="1">
        <v>9.6</v>
      </c>
      <c r="K1003" s="71"/>
      <c r="L1003" s="71"/>
      <c r="M1003" s="71"/>
      <c r="N1003" s="71"/>
      <c r="O1003" s="71"/>
      <c r="P1003" s="71"/>
      <c r="Q1003" s="1">
        <f t="shared" si="680"/>
        <v>88.499999999999986</v>
      </c>
      <c r="R1003" s="1">
        <v>52.9</v>
      </c>
      <c r="S1003" s="2">
        <f t="shared" si="681"/>
        <v>167.29678638941397</v>
      </c>
    </row>
    <row r="1004" spans="1:19" ht="13" x14ac:dyDescent="0.2">
      <c r="A1004" s="70"/>
      <c r="B1004" s="49"/>
      <c r="C1004" s="213"/>
      <c r="D1004" s="61" t="s">
        <v>34</v>
      </c>
      <c r="E1004" s="3">
        <v>1.3</v>
      </c>
      <c r="F1004" s="3">
        <v>16.600000000000001</v>
      </c>
      <c r="G1004" s="3">
        <v>5.2</v>
      </c>
      <c r="H1004" s="3">
        <v>5.9</v>
      </c>
      <c r="I1004" s="3">
        <v>5</v>
      </c>
      <c r="J1004" s="3">
        <v>5.9</v>
      </c>
      <c r="K1004" s="72"/>
      <c r="L1004" s="72"/>
      <c r="M1004" s="72"/>
      <c r="N1004" s="72"/>
      <c r="O1004" s="72"/>
      <c r="P1004" s="72"/>
      <c r="Q1004" s="3">
        <f t="shared" si="680"/>
        <v>39.9</v>
      </c>
      <c r="R1004" s="3">
        <v>14.4</v>
      </c>
      <c r="S1004" s="4">
        <f t="shared" si="681"/>
        <v>277.08333333333331</v>
      </c>
    </row>
    <row r="1005" spans="1:19" ht="13" x14ac:dyDescent="0.2">
      <c r="A1005" s="70"/>
      <c r="B1005" s="49"/>
      <c r="C1005" s="213"/>
      <c r="D1005" s="61" t="s">
        <v>35</v>
      </c>
      <c r="E1005" s="3">
        <f>+E1003-E1004</f>
        <v>5.5</v>
      </c>
      <c r="F1005" s="3">
        <f t="shared" ref="F1005:P1005" si="702">+F1003-F1004</f>
        <v>25.799999999999997</v>
      </c>
      <c r="G1005" s="3">
        <f t="shared" si="702"/>
        <v>4.4999999999999991</v>
      </c>
      <c r="H1005" s="3">
        <f t="shared" si="702"/>
        <v>3.4000000000000004</v>
      </c>
      <c r="I1005" s="3">
        <f t="shared" si="702"/>
        <v>5.6999999999999993</v>
      </c>
      <c r="J1005" s="3">
        <f t="shared" si="702"/>
        <v>3.6999999999999993</v>
      </c>
      <c r="K1005" s="72">
        <f t="shared" si="702"/>
        <v>0</v>
      </c>
      <c r="L1005" s="72">
        <f t="shared" si="702"/>
        <v>0</v>
      </c>
      <c r="M1005" s="72">
        <f t="shared" si="702"/>
        <v>0</v>
      </c>
      <c r="N1005" s="72">
        <f t="shared" si="702"/>
        <v>0</v>
      </c>
      <c r="O1005" s="72">
        <f t="shared" si="702"/>
        <v>0</v>
      </c>
      <c r="P1005" s="72">
        <f t="shared" si="702"/>
        <v>0</v>
      </c>
      <c r="Q1005" s="3">
        <f t="shared" ref="Q1005" si="703">+Q1003-Q1004</f>
        <v>48.599999999999987</v>
      </c>
      <c r="R1005" s="3">
        <v>38.5</v>
      </c>
      <c r="S1005" s="4">
        <f t="shared" si="681"/>
        <v>126.2337662337662</v>
      </c>
    </row>
    <row r="1006" spans="1:19" ht="13" x14ac:dyDescent="0.2">
      <c r="A1006" s="70"/>
      <c r="B1006" s="49"/>
      <c r="C1006" s="213"/>
      <c r="D1006" s="61" t="s">
        <v>36</v>
      </c>
      <c r="E1006" s="3">
        <f>+E1003-E1007</f>
        <v>6.3999999999999995</v>
      </c>
      <c r="F1006" s="3">
        <f t="shared" ref="F1006:P1006" si="704">+F1003-F1007</f>
        <v>41.4</v>
      </c>
      <c r="G1006" s="3">
        <f t="shared" si="704"/>
        <v>8.8999999999999986</v>
      </c>
      <c r="H1006" s="3">
        <f t="shared" si="704"/>
        <v>8.3000000000000007</v>
      </c>
      <c r="I1006" s="3">
        <f t="shared" si="704"/>
        <v>9.6999999999999993</v>
      </c>
      <c r="J1006" s="3">
        <f t="shared" si="704"/>
        <v>8.6</v>
      </c>
      <c r="K1006" s="72">
        <f t="shared" si="704"/>
        <v>0</v>
      </c>
      <c r="L1006" s="72">
        <f t="shared" si="704"/>
        <v>0</v>
      </c>
      <c r="M1006" s="72">
        <f t="shared" si="704"/>
        <v>0</v>
      </c>
      <c r="N1006" s="72">
        <f t="shared" si="704"/>
        <v>0</v>
      </c>
      <c r="O1006" s="72">
        <f t="shared" si="704"/>
        <v>0</v>
      </c>
      <c r="P1006" s="72">
        <f t="shared" si="704"/>
        <v>0</v>
      </c>
      <c r="Q1006" s="3">
        <f t="shared" ref="Q1006" si="705">+Q1003-Q1007</f>
        <v>83.299999999999983</v>
      </c>
      <c r="R1006" s="3">
        <v>48.9</v>
      </c>
      <c r="S1006" s="4">
        <f t="shared" si="681"/>
        <v>170.34764826175865</v>
      </c>
    </row>
    <row r="1007" spans="1:19" ht="13" x14ac:dyDescent="0.2">
      <c r="A1007" s="70"/>
      <c r="B1007" s="49"/>
      <c r="C1007" s="213"/>
      <c r="D1007" s="61" t="s">
        <v>37</v>
      </c>
      <c r="E1007" s="3">
        <v>0.4</v>
      </c>
      <c r="F1007" s="3">
        <v>1</v>
      </c>
      <c r="G1007" s="3">
        <v>0.8</v>
      </c>
      <c r="H1007" s="3">
        <v>1</v>
      </c>
      <c r="I1007" s="3">
        <v>1</v>
      </c>
      <c r="J1007" s="3">
        <v>1</v>
      </c>
      <c r="K1007" s="72"/>
      <c r="L1007" s="72"/>
      <c r="M1007" s="72"/>
      <c r="N1007" s="72"/>
      <c r="O1007" s="72"/>
      <c r="P1007" s="72"/>
      <c r="Q1007" s="3">
        <f t="shared" si="680"/>
        <v>5.2</v>
      </c>
      <c r="R1007" s="3">
        <v>4</v>
      </c>
      <c r="S1007" s="4">
        <f t="shared" si="681"/>
        <v>130</v>
      </c>
    </row>
    <row r="1008" spans="1:19" thickBot="1" x14ac:dyDescent="0.25">
      <c r="A1008" s="70"/>
      <c r="B1008" s="49"/>
      <c r="C1008" s="214"/>
      <c r="D1008" s="64" t="s">
        <v>38</v>
      </c>
      <c r="E1008" s="6">
        <v>0.4</v>
      </c>
      <c r="F1008" s="6">
        <v>1</v>
      </c>
      <c r="G1008" s="6">
        <v>0.8</v>
      </c>
      <c r="H1008" s="6">
        <v>1</v>
      </c>
      <c r="I1008" s="6">
        <v>1</v>
      </c>
      <c r="J1008" s="6">
        <v>1</v>
      </c>
      <c r="K1008" s="73"/>
      <c r="L1008" s="73"/>
      <c r="M1008" s="73"/>
      <c r="N1008" s="73"/>
      <c r="O1008" s="73"/>
      <c r="P1008" s="73"/>
      <c r="Q1008" s="6">
        <f t="shared" si="680"/>
        <v>5.2</v>
      </c>
      <c r="R1008" s="6">
        <v>4</v>
      </c>
      <c r="S1008" s="7">
        <f t="shared" si="681"/>
        <v>130</v>
      </c>
    </row>
    <row r="1009" spans="1:19" ht="14.25" customHeight="1" x14ac:dyDescent="0.2">
      <c r="A1009" s="70"/>
      <c r="B1009" s="49"/>
      <c r="C1009" s="212" t="s">
        <v>163</v>
      </c>
      <c r="D1009" s="56" t="s">
        <v>33</v>
      </c>
      <c r="E1009" s="1">
        <v>2</v>
      </c>
      <c r="F1009" s="1">
        <v>6</v>
      </c>
      <c r="G1009" s="1">
        <v>4</v>
      </c>
      <c r="H1009" s="1">
        <v>7</v>
      </c>
      <c r="I1009" s="1">
        <v>9</v>
      </c>
      <c r="J1009" s="1">
        <v>5</v>
      </c>
      <c r="K1009" s="71"/>
      <c r="L1009" s="71"/>
      <c r="M1009" s="71"/>
      <c r="N1009" s="71"/>
      <c r="O1009" s="71"/>
      <c r="P1009" s="71"/>
      <c r="Q1009" s="1">
        <f t="shared" si="680"/>
        <v>33</v>
      </c>
      <c r="R1009" s="1">
        <v>28</v>
      </c>
      <c r="S1009" s="2">
        <f t="shared" si="681"/>
        <v>117.85714285714286</v>
      </c>
    </row>
    <row r="1010" spans="1:19" ht="13" x14ac:dyDescent="0.2">
      <c r="A1010" s="70"/>
      <c r="B1010" s="49"/>
      <c r="C1010" s="213"/>
      <c r="D1010" s="61" t="s">
        <v>34</v>
      </c>
      <c r="E1010" s="3">
        <v>0.2</v>
      </c>
      <c r="F1010" s="3">
        <v>0.6</v>
      </c>
      <c r="G1010" s="3">
        <v>0.4</v>
      </c>
      <c r="H1010" s="3">
        <v>0.7</v>
      </c>
      <c r="I1010" s="3">
        <v>0.9</v>
      </c>
      <c r="J1010" s="3">
        <v>0.5</v>
      </c>
      <c r="K1010" s="72"/>
      <c r="L1010" s="72"/>
      <c r="M1010" s="72"/>
      <c r="N1010" s="72"/>
      <c r="O1010" s="72"/>
      <c r="P1010" s="72"/>
      <c r="Q1010" s="3">
        <f t="shared" si="680"/>
        <v>3.3000000000000003</v>
      </c>
      <c r="R1010" s="3">
        <v>3.5</v>
      </c>
      <c r="S1010" s="4">
        <f t="shared" si="681"/>
        <v>94.285714285714292</v>
      </c>
    </row>
    <row r="1011" spans="1:19" ht="13" x14ac:dyDescent="0.2">
      <c r="A1011" s="70"/>
      <c r="B1011" s="49"/>
      <c r="C1011" s="213"/>
      <c r="D1011" s="61" t="s">
        <v>35</v>
      </c>
      <c r="E1011" s="3">
        <f>+E1009-E1010</f>
        <v>1.8</v>
      </c>
      <c r="F1011" s="3">
        <f t="shared" ref="F1011:P1011" si="706">+F1009-F1010</f>
        <v>5.4</v>
      </c>
      <c r="G1011" s="3">
        <f t="shared" si="706"/>
        <v>3.6</v>
      </c>
      <c r="H1011" s="3">
        <f t="shared" si="706"/>
        <v>6.3</v>
      </c>
      <c r="I1011" s="3">
        <f t="shared" si="706"/>
        <v>8.1</v>
      </c>
      <c r="J1011" s="3">
        <f t="shared" si="706"/>
        <v>4.5</v>
      </c>
      <c r="K1011" s="72">
        <f t="shared" si="706"/>
        <v>0</v>
      </c>
      <c r="L1011" s="72">
        <f t="shared" si="706"/>
        <v>0</v>
      </c>
      <c r="M1011" s="72">
        <f t="shared" si="706"/>
        <v>0</v>
      </c>
      <c r="N1011" s="72">
        <f t="shared" si="706"/>
        <v>0</v>
      </c>
      <c r="O1011" s="72">
        <f t="shared" si="706"/>
        <v>0</v>
      </c>
      <c r="P1011" s="72">
        <f t="shared" si="706"/>
        <v>0</v>
      </c>
      <c r="Q1011" s="3">
        <f t="shared" ref="Q1011" si="707">+Q1009-Q1010</f>
        <v>29.7</v>
      </c>
      <c r="R1011" s="3">
        <v>24.5</v>
      </c>
      <c r="S1011" s="4">
        <f t="shared" si="681"/>
        <v>121.22448979591836</v>
      </c>
    </row>
    <row r="1012" spans="1:19" ht="13" x14ac:dyDescent="0.2">
      <c r="A1012" s="70"/>
      <c r="B1012" s="49"/>
      <c r="C1012" s="213"/>
      <c r="D1012" s="61" t="s">
        <v>36</v>
      </c>
      <c r="E1012" s="3">
        <f>+E1009-E1013</f>
        <v>2</v>
      </c>
      <c r="F1012" s="3">
        <f t="shared" ref="F1012:P1012" si="708">+F1009-F1013</f>
        <v>6</v>
      </c>
      <c r="G1012" s="3">
        <f t="shared" si="708"/>
        <v>3.9</v>
      </c>
      <c r="H1012" s="3">
        <f t="shared" si="708"/>
        <v>6.9</v>
      </c>
      <c r="I1012" s="3">
        <f t="shared" si="708"/>
        <v>8.9</v>
      </c>
      <c r="J1012" s="3">
        <f t="shared" si="708"/>
        <v>4.9000000000000004</v>
      </c>
      <c r="K1012" s="72">
        <f t="shared" si="708"/>
        <v>0</v>
      </c>
      <c r="L1012" s="72">
        <f t="shared" si="708"/>
        <v>0</v>
      </c>
      <c r="M1012" s="72">
        <f t="shared" si="708"/>
        <v>0</v>
      </c>
      <c r="N1012" s="72">
        <f t="shared" si="708"/>
        <v>0</v>
      </c>
      <c r="O1012" s="72">
        <f t="shared" si="708"/>
        <v>0</v>
      </c>
      <c r="P1012" s="72">
        <f t="shared" si="708"/>
        <v>0</v>
      </c>
      <c r="Q1012" s="3">
        <f t="shared" ref="Q1012" si="709">+Q1009-Q1013</f>
        <v>32.6</v>
      </c>
      <c r="R1012" s="3">
        <v>27.5</v>
      </c>
      <c r="S1012" s="4">
        <f t="shared" si="681"/>
        <v>118.54545454545456</v>
      </c>
    </row>
    <row r="1013" spans="1:19" ht="13" x14ac:dyDescent="0.2">
      <c r="A1013" s="70"/>
      <c r="B1013" s="49"/>
      <c r="C1013" s="213"/>
      <c r="D1013" s="61" t="s">
        <v>37</v>
      </c>
      <c r="E1013" s="3">
        <v>0</v>
      </c>
      <c r="F1013" s="3">
        <v>0</v>
      </c>
      <c r="G1013" s="3">
        <v>0.1</v>
      </c>
      <c r="H1013" s="3">
        <v>0.1</v>
      </c>
      <c r="I1013" s="3">
        <v>0.1</v>
      </c>
      <c r="J1013" s="3">
        <v>0.1</v>
      </c>
      <c r="K1013" s="72"/>
      <c r="L1013" s="72"/>
      <c r="M1013" s="72"/>
      <c r="N1013" s="72"/>
      <c r="O1013" s="72"/>
      <c r="P1013" s="72"/>
      <c r="Q1013" s="3">
        <f t="shared" si="680"/>
        <v>0.4</v>
      </c>
      <c r="R1013" s="3">
        <v>0.5</v>
      </c>
      <c r="S1013" s="4">
        <f t="shared" si="681"/>
        <v>80</v>
      </c>
    </row>
    <row r="1014" spans="1:19" thickBot="1" x14ac:dyDescent="0.25">
      <c r="A1014" s="70"/>
      <c r="B1014" s="49"/>
      <c r="C1014" s="214"/>
      <c r="D1014" s="64" t="s">
        <v>38</v>
      </c>
      <c r="E1014" s="6">
        <v>0</v>
      </c>
      <c r="F1014" s="6">
        <v>0</v>
      </c>
      <c r="G1014" s="6">
        <v>0.1</v>
      </c>
      <c r="H1014" s="6">
        <v>0.1</v>
      </c>
      <c r="I1014" s="6">
        <v>0.1</v>
      </c>
      <c r="J1014" s="6">
        <v>0.1</v>
      </c>
      <c r="K1014" s="73"/>
      <c r="L1014" s="73"/>
      <c r="M1014" s="73"/>
      <c r="N1014" s="73"/>
      <c r="O1014" s="73"/>
      <c r="P1014" s="73"/>
      <c r="Q1014" s="6">
        <f t="shared" si="680"/>
        <v>0.4</v>
      </c>
      <c r="R1014" s="6">
        <v>0.5</v>
      </c>
      <c r="S1014" s="7">
        <f t="shared" si="681"/>
        <v>80</v>
      </c>
    </row>
    <row r="1015" spans="1:19" ht="14.25" customHeight="1" x14ac:dyDescent="0.2">
      <c r="A1015" s="70"/>
      <c r="B1015" s="49"/>
      <c r="C1015" s="212" t="s">
        <v>164</v>
      </c>
      <c r="D1015" s="56" t="s">
        <v>33</v>
      </c>
      <c r="E1015" s="1">
        <v>1.1000000000000001</v>
      </c>
      <c r="F1015" s="1">
        <v>3.4</v>
      </c>
      <c r="G1015" s="1">
        <v>2.2999999999999998</v>
      </c>
      <c r="H1015" s="1">
        <v>3.3</v>
      </c>
      <c r="I1015" s="1">
        <v>3.9</v>
      </c>
      <c r="J1015" s="1">
        <v>2.9</v>
      </c>
      <c r="K1015" s="71"/>
      <c r="L1015" s="71"/>
      <c r="M1015" s="71"/>
      <c r="N1015" s="71"/>
      <c r="O1015" s="71"/>
      <c r="P1015" s="71"/>
      <c r="Q1015" s="1">
        <f t="shared" si="680"/>
        <v>16.899999999999999</v>
      </c>
      <c r="R1015" s="1">
        <v>13</v>
      </c>
      <c r="S1015" s="2">
        <f t="shared" si="681"/>
        <v>129.99999999999997</v>
      </c>
    </row>
    <row r="1016" spans="1:19" ht="13" x14ac:dyDescent="0.2">
      <c r="A1016" s="70"/>
      <c r="B1016" s="49"/>
      <c r="C1016" s="213"/>
      <c r="D1016" s="61" t="s">
        <v>34</v>
      </c>
      <c r="E1016" s="3">
        <v>0</v>
      </c>
      <c r="F1016" s="3">
        <v>0</v>
      </c>
      <c r="G1016" s="3">
        <v>0</v>
      </c>
      <c r="H1016" s="3">
        <v>0.7</v>
      </c>
      <c r="I1016" s="3">
        <v>0.8</v>
      </c>
      <c r="J1016" s="3">
        <v>0.6</v>
      </c>
      <c r="K1016" s="72"/>
      <c r="L1016" s="72"/>
      <c r="M1016" s="72"/>
      <c r="N1016" s="72"/>
      <c r="O1016" s="72"/>
      <c r="P1016" s="72"/>
      <c r="Q1016" s="3">
        <f t="shared" si="680"/>
        <v>2.1</v>
      </c>
      <c r="R1016" s="3">
        <v>1.5999999999999999</v>
      </c>
      <c r="S1016" s="4">
        <f t="shared" si="681"/>
        <v>131.25000000000003</v>
      </c>
    </row>
    <row r="1017" spans="1:19" ht="13" x14ac:dyDescent="0.2">
      <c r="A1017" s="70"/>
      <c r="B1017" s="49"/>
      <c r="C1017" s="213"/>
      <c r="D1017" s="61" t="s">
        <v>35</v>
      </c>
      <c r="E1017" s="3">
        <f>+E1015-E1016</f>
        <v>1.1000000000000001</v>
      </c>
      <c r="F1017" s="3">
        <f t="shared" ref="F1017:P1017" si="710">+F1015-F1016</f>
        <v>3.4</v>
      </c>
      <c r="G1017" s="3">
        <f t="shared" si="710"/>
        <v>2.2999999999999998</v>
      </c>
      <c r="H1017" s="3">
        <f t="shared" si="710"/>
        <v>2.5999999999999996</v>
      </c>
      <c r="I1017" s="3">
        <f t="shared" si="710"/>
        <v>3.0999999999999996</v>
      </c>
      <c r="J1017" s="3">
        <f t="shared" si="710"/>
        <v>2.2999999999999998</v>
      </c>
      <c r="K1017" s="72">
        <f t="shared" si="710"/>
        <v>0</v>
      </c>
      <c r="L1017" s="72">
        <f t="shared" si="710"/>
        <v>0</v>
      </c>
      <c r="M1017" s="72">
        <f t="shared" si="710"/>
        <v>0</v>
      </c>
      <c r="N1017" s="72">
        <f t="shared" si="710"/>
        <v>0</v>
      </c>
      <c r="O1017" s="72">
        <f t="shared" si="710"/>
        <v>0</v>
      </c>
      <c r="P1017" s="72">
        <f t="shared" si="710"/>
        <v>0</v>
      </c>
      <c r="Q1017" s="3">
        <f t="shared" ref="Q1017" si="711">+Q1015-Q1016</f>
        <v>14.799999999999999</v>
      </c>
      <c r="R1017" s="3">
        <v>11.4</v>
      </c>
      <c r="S1017" s="4">
        <f t="shared" si="681"/>
        <v>129.82456140350877</v>
      </c>
    </row>
    <row r="1018" spans="1:19" ht="13" x14ac:dyDescent="0.2">
      <c r="A1018" s="70"/>
      <c r="B1018" s="75"/>
      <c r="C1018" s="213"/>
      <c r="D1018" s="61" t="s">
        <v>36</v>
      </c>
      <c r="E1018" s="3">
        <f>+E1015-E1019</f>
        <v>0.90000000000000013</v>
      </c>
      <c r="F1018" s="3">
        <f t="shared" ref="F1018:P1018" si="712">+F1015-F1019</f>
        <v>2.8</v>
      </c>
      <c r="G1018" s="3">
        <f t="shared" si="712"/>
        <v>1.6999999999999997</v>
      </c>
      <c r="H1018" s="3">
        <f t="shared" si="712"/>
        <v>2.5</v>
      </c>
      <c r="I1018" s="3">
        <f t="shared" si="712"/>
        <v>3.0999999999999996</v>
      </c>
      <c r="J1018" s="3">
        <f t="shared" si="712"/>
        <v>2.0999999999999996</v>
      </c>
      <c r="K1018" s="72">
        <f t="shared" si="712"/>
        <v>0</v>
      </c>
      <c r="L1018" s="72">
        <f t="shared" si="712"/>
        <v>0</v>
      </c>
      <c r="M1018" s="72">
        <f t="shared" si="712"/>
        <v>0</v>
      </c>
      <c r="N1018" s="72">
        <f t="shared" si="712"/>
        <v>0</v>
      </c>
      <c r="O1018" s="72">
        <f t="shared" si="712"/>
        <v>0</v>
      </c>
      <c r="P1018" s="72">
        <f t="shared" si="712"/>
        <v>0</v>
      </c>
      <c r="Q1018" s="3">
        <f t="shared" ref="Q1018" si="713">+Q1015-Q1019</f>
        <v>13.099999999999998</v>
      </c>
      <c r="R1018" s="3">
        <v>10.4</v>
      </c>
      <c r="S1018" s="4">
        <f t="shared" si="681"/>
        <v>125.96153846153844</v>
      </c>
    </row>
    <row r="1019" spans="1:19" ht="13" x14ac:dyDescent="0.2">
      <c r="A1019" s="70"/>
      <c r="B1019" s="75"/>
      <c r="C1019" s="213"/>
      <c r="D1019" s="61" t="s">
        <v>37</v>
      </c>
      <c r="E1019" s="3">
        <v>0.2</v>
      </c>
      <c r="F1019" s="3">
        <v>0.6</v>
      </c>
      <c r="G1019" s="3">
        <v>0.6</v>
      </c>
      <c r="H1019" s="3">
        <v>0.8</v>
      </c>
      <c r="I1019" s="3">
        <v>0.8</v>
      </c>
      <c r="J1019" s="3">
        <v>0.8</v>
      </c>
      <c r="K1019" s="72"/>
      <c r="L1019" s="72"/>
      <c r="M1019" s="72"/>
      <c r="N1019" s="72"/>
      <c r="O1019" s="72"/>
      <c r="P1019" s="72"/>
      <c r="Q1019" s="3">
        <f t="shared" si="680"/>
        <v>3.8</v>
      </c>
      <c r="R1019" s="3">
        <v>2.6</v>
      </c>
      <c r="S1019" s="4">
        <f t="shared" si="681"/>
        <v>146.15384615384613</v>
      </c>
    </row>
    <row r="1020" spans="1:19" thickBot="1" x14ac:dyDescent="0.25">
      <c r="A1020" s="70"/>
      <c r="B1020" s="75"/>
      <c r="C1020" s="214"/>
      <c r="D1020" s="64" t="s">
        <v>38</v>
      </c>
      <c r="E1020" s="6">
        <v>0.2</v>
      </c>
      <c r="F1020" s="6">
        <v>0.6</v>
      </c>
      <c r="G1020" s="6">
        <v>0.6</v>
      </c>
      <c r="H1020" s="6">
        <v>0.8</v>
      </c>
      <c r="I1020" s="6">
        <v>0.8</v>
      </c>
      <c r="J1020" s="6">
        <v>0.8</v>
      </c>
      <c r="K1020" s="73"/>
      <c r="L1020" s="73"/>
      <c r="M1020" s="73"/>
      <c r="N1020" s="73"/>
      <c r="O1020" s="73"/>
      <c r="P1020" s="73"/>
      <c r="Q1020" s="6">
        <f t="shared" si="680"/>
        <v>3.8</v>
      </c>
      <c r="R1020" s="6">
        <v>2.6</v>
      </c>
      <c r="S1020" s="7">
        <f t="shared" si="681"/>
        <v>146.15384615384613</v>
      </c>
    </row>
    <row r="1021" spans="1:19" ht="14.25" customHeight="1" x14ac:dyDescent="0.2">
      <c r="A1021" s="70"/>
      <c r="B1021" s="75"/>
      <c r="C1021" s="212" t="s">
        <v>165</v>
      </c>
      <c r="D1021" s="56" t="s">
        <v>33</v>
      </c>
      <c r="E1021" s="1">
        <v>5.2</v>
      </c>
      <c r="F1021" s="1">
        <v>6.9</v>
      </c>
      <c r="G1021" s="1">
        <v>5.7</v>
      </c>
      <c r="H1021" s="1">
        <v>8.1</v>
      </c>
      <c r="I1021" s="1">
        <v>8.8000000000000007</v>
      </c>
      <c r="J1021" s="1">
        <v>7.3</v>
      </c>
      <c r="K1021" s="71"/>
      <c r="L1021" s="71"/>
      <c r="M1021" s="71"/>
      <c r="N1021" s="71"/>
      <c r="O1021" s="71"/>
      <c r="P1021" s="71"/>
      <c r="Q1021" s="1">
        <f t="shared" si="680"/>
        <v>42</v>
      </c>
      <c r="R1021" s="1">
        <v>37.4</v>
      </c>
      <c r="S1021" s="2">
        <f t="shared" si="681"/>
        <v>112.29946524064172</v>
      </c>
    </row>
    <row r="1022" spans="1:19" ht="13" x14ac:dyDescent="0.2">
      <c r="A1022" s="70"/>
      <c r="B1022" s="75"/>
      <c r="C1022" s="213"/>
      <c r="D1022" s="61" t="s">
        <v>34</v>
      </c>
      <c r="E1022" s="3">
        <v>0.3</v>
      </c>
      <c r="F1022" s="3">
        <v>0.2</v>
      </c>
      <c r="G1022" s="3">
        <v>0.4</v>
      </c>
      <c r="H1022" s="3">
        <v>0.5</v>
      </c>
      <c r="I1022" s="3">
        <v>0.4</v>
      </c>
      <c r="J1022" s="3">
        <v>0.4</v>
      </c>
      <c r="K1022" s="72"/>
      <c r="L1022" s="72"/>
      <c r="M1022" s="72"/>
      <c r="N1022" s="72"/>
      <c r="O1022" s="72"/>
      <c r="P1022" s="72"/>
      <c r="Q1022" s="3">
        <f t="shared" si="680"/>
        <v>2.1999999999999997</v>
      </c>
      <c r="R1022" s="3">
        <v>1.4000000000000001</v>
      </c>
      <c r="S1022" s="4">
        <f t="shared" si="681"/>
        <v>157.14285714285711</v>
      </c>
    </row>
    <row r="1023" spans="1:19" ht="13" x14ac:dyDescent="0.2">
      <c r="A1023" s="70"/>
      <c r="B1023" s="75"/>
      <c r="C1023" s="213"/>
      <c r="D1023" s="61" t="s">
        <v>35</v>
      </c>
      <c r="E1023" s="3">
        <f>+E1021-E1022</f>
        <v>4.9000000000000004</v>
      </c>
      <c r="F1023" s="3">
        <f t="shared" ref="F1023:P1023" si="714">+F1021-F1022</f>
        <v>6.7</v>
      </c>
      <c r="G1023" s="3">
        <f t="shared" si="714"/>
        <v>5.3</v>
      </c>
      <c r="H1023" s="3">
        <f t="shared" si="714"/>
        <v>7.6</v>
      </c>
      <c r="I1023" s="3">
        <f t="shared" si="714"/>
        <v>8.4</v>
      </c>
      <c r="J1023" s="3">
        <f t="shared" si="714"/>
        <v>6.8999999999999995</v>
      </c>
      <c r="K1023" s="72">
        <f t="shared" si="714"/>
        <v>0</v>
      </c>
      <c r="L1023" s="72">
        <f t="shared" si="714"/>
        <v>0</v>
      </c>
      <c r="M1023" s="72">
        <f t="shared" si="714"/>
        <v>0</v>
      </c>
      <c r="N1023" s="72">
        <f t="shared" si="714"/>
        <v>0</v>
      </c>
      <c r="O1023" s="72">
        <f t="shared" si="714"/>
        <v>0</v>
      </c>
      <c r="P1023" s="72">
        <f t="shared" si="714"/>
        <v>0</v>
      </c>
      <c r="Q1023" s="3">
        <f t="shared" ref="Q1023" si="715">+Q1021-Q1022</f>
        <v>39.799999999999997</v>
      </c>
      <c r="R1023" s="3">
        <v>36</v>
      </c>
      <c r="S1023" s="4">
        <f t="shared" si="681"/>
        <v>110.55555555555554</v>
      </c>
    </row>
    <row r="1024" spans="1:19" ht="13" x14ac:dyDescent="0.2">
      <c r="A1024" s="70"/>
      <c r="B1024" s="75"/>
      <c r="C1024" s="213"/>
      <c r="D1024" s="61" t="s">
        <v>36</v>
      </c>
      <c r="E1024" s="3">
        <f>+E1021-E1025</f>
        <v>4.7</v>
      </c>
      <c r="F1024" s="3">
        <f t="shared" ref="F1024:P1024" si="716">+F1021-F1025</f>
        <v>6.1000000000000005</v>
      </c>
      <c r="G1024" s="3">
        <f t="shared" si="716"/>
        <v>5</v>
      </c>
      <c r="H1024" s="3">
        <f t="shared" si="716"/>
        <v>6.8</v>
      </c>
      <c r="I1024" s="3">
        <f t="shared" si="716"/>
        <v>7.4</v>
      </c>
      <c r="J1024" s="3">
        <f t="shared" si="716"/>
        <v>6.1999999999999993</v>
      </c>
      <c r="K1024" s="72">
        <f t="shared" si="716"/>
        <v>0</v>
      </c>
      <c r="L1024" s="72">
        <f t="shared" si="716"/>
        <v>0</v>
      </c>
      <c r="M1024" s="72">
        <f t="shared" si="716"/>
        <v>0</v>
      </c>
      <c r="N1024" s="72">
        <f t="shared" si="716"/>
        <v>0</v>
      </c>
      <c r="O1024" s="72">
        <f t="shared" si="716"/>
        <v>0</v>
      </c>
      <c r="P1024" s="72">
        <f t="shared" si="716"/>
        <v>0</v>
      </c>
      <c r="Q1024" s="3">
        <f t="shared" ref="Q1024" si="717">+Q1021-Q1025</f>
        <v>36.200000000000003</v>
      </c>
      <c r="R1024" s="3">
        <v>32.799999999999997</v>
      </c>
      <c r="S1024" s="4">
        <f t="shared" si="681"/>
        <v>110.36585365853659</v>
      </c>
    </row>
    <row r="1025" spans="1:19" ht="13" x14ac:dyDescent="0.2">
      <c r="A1025" s="70"/>
      <c r="B1025" s="75"/>
      <c r="C1025" s="213"/>
      <c r="D1025" s="61" t="s">
        <v>37</v>
      </c>
      <c r="E1025" s="3">
        <v>0.5</v>
      </c>
      <c r="F1025" s="3">
        <v>0.8</v>
      </c>
      <c r="G1025" s="3">
        <v>0.7</v>
      </c>
      <c r="H1025" s="3">
        <v>1.3</v>
      </c>
      <c r="I1025" s="3">
        <v>1.4</v>
      </c>
      <c r="J1025" s="3">
        <v>1.1000000000000001</v>
      </c>
      <c r="K1025" s="72"/>
      <c r="L1025" s="72"/>
      <c r="M1025" s="72"/>
      <c r="N1025" s="72"/>
      <c r="O1025" s="72"/>
      <c r="P1025" s="72"/>
      <c r="Q1025" s="3">
        <f t="shared" si="680"/>
        <v>5.7999999999999989</v>
      </c>
      <c r="R1025" s="3">
        <v>4.6000000000000005</v>
      </c>
      <c r="S1025" s="4">
        <f t="shared" si="681"/>
        <v>126.0869565217391</v>
      </c>
    </row>
    <row r="1026" spans="1:19" thickBot="1" x14ac:dyDescent="0.25">
      <c r="A1026" s="70"/>
      <c r="B1026" s="75"/>
      <c r="C1026" s="214"/>
      <c r="D1026" s="64" t="s">
        <v>38</v>
      </c>
      <c r="E1026" s="6">
        <v>0.9</v>
      </c>
      <c r="F1026" s="6">
        <v>1.1000000000000001</v>
      </c>
      <c r="G1026" s="6">
        <v>1</v>
      </c>
      <c r="H1026" s="6">
        <v>1.3</v>
      </c>
      <c r="I1026" s="6">
        <v>1.4</v>
      </c>
      <c r="J1026" s="6">
        <v>1.2</v>
      </c>
      <c r="K1026" s="73"/>
      <c r="L1026" s="73"/>
      <c r="M1026" s="73"/>
      <c r="N1026" s="73"/>
      <c r="O1026" s="73"/>
      <c r="P1026" s="73"/>
      <c r="Q1026" s="6">
        <f t="shared" si="680"/>
        <v>6.8999999999999995</v>
      </c>
      <c r="R1026" s="6">
        <v>4.8999999999999995</v>
      </c>
      <c r="S1026" s="7">
        <f t="shared" si="681"/>
        <v>140.81632653061226</v>
      </c>
    </row>
    <row r="1027" spans="1:19" ht="18.75" customHeight="1" x14ac:dyDescent="0.3">
      <c r="A1027" s="45" t="str">
        <f>A1</f>
        <v>１　令和４年度（２０２２年度）上期　市町村別・月別観光入込客数</v>
      </c>
      <c r="K1027" s="76"/>
      <c r="L1027" s="76"/>
      <c r="M1027" s="76"/>
      <c r="N1027" s="76"/>
      <c r="O1027" s="76"/>
      <c r="P1027" s="76"/>
      <c r="Q1027" s="178"/>
    </row>
    <row r="1028" spans="1:19" ht="13.5" customHeight="1" thickBot="1" x14ac:dyDescent="0.25">
      <c r="K1028" s="76"/>
      <c r="L1028" s="76"/>
      <c r="M1028" s="76"/>
      <c r="N1028" s="76"/>
      <c r="O1028" s="76"/>
      <c r="P1028" s="76"/>
      <c r="Q1028" s="178"/>
      <c r="S1028" s="50" t="s">
        <v>232</v>
      </c>
    </row>
    <row r="1029" spans="1:19" ht="13.5" customHeight="1" thickBot="1" x14ac:dyDescent="0.25">
      <c r="A1029" s="51" t="s">
        <v>20</v>
      </c>
      <c r="B1029" s="51" t="s">
        <v>266</v>
      </c>
      <c r="C1029" s="51" t="s">
        <v>21</v>
      </c>
      <c r="D1029" s="52" t="s">
        <v>22</v>
      </c>
      <c r="E1029" s="53" t="s">
        <v>23</v>
      </c>
      <c r="F1029" s="53" t="s">
        <v>24</v>
      </c>
      <c r="G1029" s="53" t="s">
        <v>25</v>
      </c>
      <c r="H1029" s="53" t="s">
        <v>26</v>
      </c>
      <c r="I1029" s="53" t="s">
        <v>27</v>
      </c>
      <c r="J1029" s="53" t="s">
        <v>28</v>
      </c>
      <c r="K1029" s="74" t="s">
        <v>29</v>
      </c>
      <c r="L1029" s="74" t="s">
        <v>30</v>
      </c>
      <c r="M1029" s="74" t="s">
        <v>31</v>
      </c>
      <c r="N1029" s="74" t="s">
        <v>11</v>
      </c>
      <c r="O1029" s="74" t="s">
        <v>12</v>
      </c>
      <c r="P1029" s="74" t="s">
        <v>13</v>
      </c>
      <c r="Q1029" s="179" t="s">
        <v>301</v>
      </c>
      <c r="R1029" s="54" t="str">
        <f>$R$3</f>
        <v>R3年度上期</v>
      </c>
      <c r="S1029" s="55" t="s">
        <v>32</v>
      </c>
    </row>
    <row r="1030" spans="1:19" ht="14.25" customHeight="1" x14ac:dyDescent="0.2">
      <c r="A1030" s="70"/>
      <c r="B1030" s="75"/>
      <c r="C1030" s="212" t="s">
        <v>229</v>
      </c>
      <c r="D1030" s="56" t="s">
        <v>33</v>
      </c>
      <c r="E1030" s="1">
        <v>56.9</v>
      </c>
      <c r="F1030" s="1">
        <v>163.6</v>
      </c>
      <c r="G1030" s="1">
        <v>93.5</v>
      </c>
      <c r="H1030" s="1">
        <v>137.6</v>
      </c>
      <c r="I1030" s="1">
        <v>175.4</v>
      </c>
      <c r="J1030" s="1">
        <v>130.80000000000001</v>
      </c>
      <c r="K1030" s="71"/>
      <c r="L1030" s="71"/>
      <c r="M1030" s="71"/>
      <c r="N1030" s="71"/>
      <c r="O1030" s="71"/>
      <c r="P1030" s="71"/>
      <c r="Q1030" s="1">
        <f t="shared" ref="Q1030:Q1035" si="718">SUM(E1030:P1030)</f>
        <v>757.8</v>
      </c>
      <c r="R1030" s="1">
        <v>559.79999999999995</v>
      </c>
      <c r="S1030" s="2">
        <f t="shared" ref="S1030:S1083" si="719">IF(Q1030=0,"－",Q1030/R1030*100)</f>
        <v>135.36977491961414</v>
      </c>
    </row>
    <row r="1031" spans="1:19" ht="13" x14ac:dyDescent="0.2">
      <c r="A1031" s="70"/>
      <c r="B1031" s="75"/>
      <c r="C1031" s="213"/>
      <c r="D1031" s="61" t="s">
        <v>34</v>
      </c>
      <c r="E1031" s="3">
        <v>20.6</v>
      </c>
      <c r="F1031" s="3">
        <v>48.1</v>
      </c>
      <c r="G1031" s="3">
        <v>33.6</v>
      </c>
      <c r="H1031" s="3">
        <v>57.4</v>
      </c>
      <c r="I1031" s="3">
        <v>75.8</v>
      </c>
      <c r="J1031" s="3">
        <v>57.2</v>
      </c>
      <c r="K1031" s="72"/>
      <c r="L1031" s="72"/>
      <c r="M1031" s="72"/>
      <c r="N1031" s="72"/>
      <c r="O1031" s="72"/>
      <c r="P1031" s="72"/>
      <c r="Q1031" s="3">
        <f t="shared" si="718"/>
        <v>292.7</v>
      </c>
      <c r="R1031" s="3">
        <v>208.2</v>
      </c>
      <c r="S1031" s="4">
        <f t="shared" si="719"/>
        <v>140.58597502401537</v>
      </c>
    </row>
    <row r="1032" spans="1:19" ht="13" x14ac:dyDescent="0.2">
      <c r="A1032" s="70" t="s">
        <v>306</v>
      </c>
      <c r="B1032" s="70" t="s">
        <v>306</v>
      </c>
      <c r="C1032" s="213"/>
      <c r="D1032" s="61" t="s">
        <v>35</v>
      </c>
      <c r="E1032" s="3">
        <f>+E1030-E1031</f>
        <v>36.299999999999997</v>
      </c>
      <c r="F1032" s="3">
        <f t="shared" ref="F1032:P1032" si="720">+F1030-F1031</f>
        <v>115.5</v>
      </c>
      <c r="G1032" s="3">
        <f t="shared" si="720"/>
        <v>59.9</v>
      </c>
      <c r="H1032" s="3">
        <f t="shared" si="720"/>
        <v>80.199999999999989</v>
      </c>
      <c r="I1032" s="3">
        <f t="shared" si="720"/>
        <v>99.600000000000009</v>
      </c>
      <c r="J1032" s="3">
        <f t="shared" si="720"/>
        <v>73.600000000000009</v>
      </c>
      <c r="K1032" s="72">
        <f t="shared" si="720"/>
        <v>0</v>
      </c>
      <c r="L1032" s="72">
        <f t="shared" si="720"/>
        <v>0</v>
      </c>
      <c r="M1032" s="72">
        <f t="shared" si="720"/>
        <v>0</v>
      </c>
      <c r="N1032" s="72">
        <f t="shared" si="720"/>
        <v>0</v>
      </c>
      <c r="O1032" s="72">
        <f t="shared" si="720"/>
        <v>0</v>
      </c>
      <c r="P1032" s="72">
        <f t="shared" si="720"/>
        <v>0</v>
      </c>
      <c r="Q1032" s="3">
        <f t="shared" ref="Q1032" si="721">+Q1030-Q1031</f>
        <v>465.09999999999997</v>
      </c>
      <c r="R1032" s="3">
        <v>351.6</v>
      </c>
      <c r="S1032" s="4">
        <f t="shared" si="719"/>
        <v>132.2810011376564</v>
      </c>
    </row>
    <row r="1033" spans="1:19" ht="13" x14ac:dyDescent="0.2">
      <c r="A1033" s="70"/>
      <c r="B1033" s="75"/>
      <c r="C1033" s="213"/>
      <c r="D1033" s="61" t="s">
        <v>36</v>
      </c>
      <c r="E1033" s="3">
        <f>+E1030-E1034</f>
        <v>55.9</v>
      </c>
      <c r="F1033" s="3">
        <f t="shared" ref="F1033:P1033" si="722">+F1030-F1034</f>
        <v>162.1</v>
      </c>
      <c r="G1033" s="3">
        <f t="shared" si="722"/>
        <v>92.1</v>
      </c>
      <c r="H1033" s="3">
        <f t="shared" si="722"/>
        <v>135.79999999999998</v>
      </c>
      <c r="I1033" s="3">
        <f t="shared" si="722"/>
        <v>173.4</v>
      </c>
      <c r="J1033" s="3">
        <f t="shared" si="722"/>
        <v>129.10000000000002</v>
      </c>
      <c r="K1033" s="72">
        <f t="shared" si="722"/>
        <v>0</v>
      </c>
      <c r="L1033" s="72">
        <f t="shared" si="722"/>
        <v>0</v>
      </c>
      <c r="M1033" s="72">
        <f t="shared" si="722"/>
        <v>0</v>
      </c>
      <c r="N1033" s="72">
        <f t="shared" si="722"/>
        <v>0</v>
      </c>
      <c r="O1033" s="72">
        <f t="shared" si="722"/>
        <v>0</v>
      </c>
      <c r="P1033" s="72">
        <f t="shared" si="722"/>
        <v>0</v>
      </c>
      <c r="Q1033" s="3">
        <f t="shared" ref="Q1033" si="723">+Q1030-Q1034</f>
        <v>748.4</v>
      </c>
      <c r="R1033" s="3">
        <v>554.29999999999995</v>
      </c>
      <c r="S1033" s="4">
        <f t="shared" si="719"/>
        <v>135.01713873353779</v>
      </c>
    </row>
    <row r="1034" spans="1:19" ht="13" x14ac:dyDescent="0.2">
      <c r="A1034" s="70"/>
      <c r="B1034" s="49"/>
      <c r="C1034" s="213"/>
      <c r="D1034" s="61" t="s">
        <v>37</v>
      </c>
      <c r="E1034" s="3">
        <v>1</v>
      </c>
      <c r="F1034" s="3">
        <v>1.5</v>
      </c>
      <c r="G1034" s="3">
        <v>1.4</v>
      </c>
      <c r="H1034" s="3">
        <v>1.8</v>
      </c>
      <c r="I1034" s="3">
        <v>2</v>
      </c>
      <c r="J1034" s="3">
        <v>1.7</v>
      </c>
      <c r="K1034" s="72"/>
      <c r="L1034" s="72"/>
      <c r="M1034" s="72"/>
      <c r="N1034" s="72"/>
      <c r="O1034" s="72"/>
      <c r="P1034" s="72"/>
      <c r="Q1034" s="3">
        <f t="shared" si="718"/>
        <v>9.4</v>
      </c>
      <c r="R1034" s="3">
        <v>5.5</v>
      </c>
      <c r="S1034" s="4">
        <f t="shared" si="719"/>
        <v>170.90909090909093</v>
      </c>
    </row>
    <row r="1035" spans="1:19" thickBot="1" x14ac:dyDescent="0.25">
      <c r="A1035" s="70"/>
      <c r="B1035" s="49"/>
      <c r="C1035" s="214"/>
      <c r="D1035" s="64" t="s">
        <v>38</v>
      </c>
      <c r="E1035" s="6">
        <v>1</v>
      </c>
      <c r="F1035" s="6">
        <v>1.5</v>
      </c>
      <c r="G1035" s="6">
        <v>1.4</v>
      </c>
      <c r="H1035" s="6">
        <v>1.8</v>
      </c>
      <c r="I1035" s="6">
        <v>2</v>
      </c>
      <c r="J1035" s="6">
        <v>1.7</v>
      </c>
      <c r="K1035" s="73"/>
      <c r="L1035" s="73"/>
      <c r="M1035" s="73"/>
      <c r="N1035" s="73"/>
      <c r="O1035" s="73"/>
      <c r="P1035" s="73"/>
      <c r="Q1035" s="6">
        <f t="shared" si="718"/>
        <v>9.4</v>
      </c>
      <c r="R1035" s="6">
        <v>5.5</v>
      </c>
      <c r="S1035" s="7">
        <f t="shared" si="719"/>
        <v>170.90909090909093</v>
      </c>
    </row>
    <row r="1036" spans="1:19" ht="13" x14ac:dyDescent="0.2">
      <c r="A1036" s="215" t="s">
        <v>6</v>
      </c>
      <c r="B1036" s="220"/>
      <c r="C1036" s="216"/>
      <c r="D1036" s="56" t="s">
        <v>33</v>
      </c>
      <c r="E1036" s="57">
        <f t="shared" ref="E1036:Q1041" si="724">+E1042</f>
        <v>663.2</v>
      </c>
      <c r="F1036" s="57">
        <f t="shared" si="724"/>
        <v>1160.5</v>
      </c>
      <c r="G1036" s="57">
        <f t="shared" si="724"/>
        <v>1022.9</v>
      </c>
      <c r="H1036" s="57">
        <f t="shared" si="724"/>
        <v>1259.2999999999997</v>
      </c>
      <c r="I1036" s="57">
        <f t="shared" si="724"/>
        <v>1640.7</v>
      </c>
      <c r="J1036" s="57">
        <f t="shared" si="724"/>
        <v>1161.5999999999999</v>
      </c>
      <c r="K1036" s="67">
        <f t="shared" si="724"/>
        <v>0</v>
      </c>
      <c r="L1036" s="67">
        <f t="shared" si="724"/>
        <v>0</v>
      </c>
      <c r="M1036" s="67">
        <f t="shared" si="724"/>
        <v>0</v>
      </c>
      <c r="N1036" s="67">
        <f t="shared" si="724"/>
        <v>0</v>
      </c>
      <c r="O1036" s="67">
        <f t="shared" si="724"/>
        <v>0</v>
      </c>
      <c r="P1036" s="67">
        <f t="shared" si="724"/>
        <v>0</v>
      </c>
      <c r="Q1036" s="57">
        <f t="shared" si="724"/>
        <v>6908.2000000000007</v>
      </c>
      <c r="R1036" s="57">
        <f t="shared" ref="R1036" si="725">+R1042</f>
        <v>4673.3</v>
      </c>
      <c r="S1036" s="2">
        <f t="shared" si="719"/>
        <v>147.82273768001198</v>
      </c>
    </row>
    <row r="1037" spans="1:19" ht="13" x14ac:dyDescent="0.2">
      <c r="A1037" s="217"/>
      <c r="B1037" s="221"/>
      <c r="C1037" s="218"/>
      <c r="D1037" s="61" t="s">
        <v>34</v>
      </c>
      <c r="E1037" s="62">
        <f t="shared" si="724"/>
        <v>78.900000000000006</v>
      </c>
      <c r="F1037" s="62">
        <f t="shared" si="724"/>
        <v>165.79999999999998</v>
      </c>
      <c r="G1037" s="62">
        <f t="shared" si="724"/>
        <v>178.50000000000003</v>
      </c>
      <c r="H1037" s="62">
        <f t="shared" si="724"/>
        <v>258.5</v>
      </c>
      <c r="I1037" s="62">
        <f t="shared" si="724"/>
        <v>454.7999999999999</v>
      </c>
      <c r="J1037" s="62">
        <f t="shared" si="724"/>
        <v>201.50000000000003</v>
      </c>
      <c r="K1037" s="68">
        <f t="shared" si="724"/>
        <v>0</v>
      </c>
      <c r="L1037" s="68">
        <f t="shared" si="724"/>
        <v>0</v>
      </c>
      <c r="M1037" s="68">
        <f t="shared" si="724"/>
        <v>0</v>
      </c>
      <c r="N1037" s="68">
        <f t="shared" si="724"/>
        <v>0</v>
      </c>
      <c r="O1037" s="68">
        <f t="shared" si="724"/>
        <v>0</v>
      </c>
      <c r="P1037" s="68">
        <f t="shared" si="724"/>
        <v>0</v>
      </c>
      <c r="Q1037" s="62">
        <f t="shared" si="724"/>
        <v>1337.9999999999995</v>
      </c>
      <c r="R1037" s="62">
        <f t="shared" ref="R1037" si="726">+R1043</f>
        <v>714.1</v>
      </c>
      <c r="S1037" s="4">
        <f t="shared" si="719"/>
        <v>187.36871586612511</v>
      </c>
    </row>
    <row r="1038" spans="1:19" ht="13" x14ac:dyDescent="0.2">
      <c r="A1038" s="217"/>
      <c r="B1038" s="221"/>
      <c r="C1038" s="218"/>
      <c r="D1038" s="61" t="s">
        <v>35</v>
      </c>
      <c r="E1038" s="62">
        <f t="shared" si="724"/>
        <v>584.29999999999995</v>
      </c>
      <c r="F1038" s="62">
        <f t="shared" si="724"/>
        <v>994.7</v>
      </c>
      <c r="G1038" s="62">
        <f t="shared" si="724"/>
        <v>844.39999999999986</v>
      </c>
      <c r="H1038" s="62">
        <f t="shared" si="724"/>
        <v>1000.8000000000001</v>
      </c>
      <c r="I1038" s="62">
        <f t="shared" si="724"/>
        <v>1185.9000000000001</v>
      </c>
      <c r="J1038" s="62">
        <f t="shared" si="724"/>
        <v>960.10000000000014</v>
      </c>
      <c r="K1038" s="68">
        <f t="shared" si="724"/>
        <v>0</v>
      </c>
      <c r="L1038" s="68">
        <f t="shared" si="724"/>
        <v>0</v>
      </c>
      <c r="M1038" s="68">
        <f t="shared" si="724"/>
        <v>0</v>
      </c>
      <c r="N1038" s="68">
        <f t="shared" si="724"/>
        <v>0</v>
      </c>
      <c r="O1038" s="68">
        <f t="shared" si="724"/>
        <v>0</v>
      </c>
      <c r="P1038" s="68">
        <f t="shared" si="724"/>
        <v>0</v>
      </c>
      <c r="Q1038" s="62">
        <f t="shared" si="724"/>
        <v>5570.1999999999989</v>
      </c>
      <c r="R1038" s="62">
        <f t="shared" ref="R1038" si="727">+R1044</f>
        <v>3959.1999999999989</v>
      </c>
      <c r="S1038" s="4">
        <f t="shared" si="719"/>
        <v>140.69003839159427</v>
      </c>
    </row>
    <row r="1039" spans="1:19" ht="13" x14ac:dyDescent="0.2">
      <c r="A1039" s="217"/>
      <c r="B1039" s="221"/>
      <c r="C1039" s="218"/>
      <c r="D1039" s="61" t="s">
        <v>36</v>
      </c>
      <c r="E1039" s="62">
        <f t="shared" si="724"/>
        <v>578.5999999999998</v>
      </c>
      <c r="F1039" s="62">
        <f t="shared" si="724"/>
        <v>1045.1000000000001</v>
      </c>
      <c r="G1039" s="62">
        <f t="shared" si="724"/>
        <v>896.69999999999993</v>
      </c>
      <c r="H1039" s="62">
        <f t="shared" si="724"/>
        <v>1114.3</v>
      </c>
      <c r="I1039" s="62">
        <f t="shared" si="724"/>
        <v>1473.4</v>
      </c>
      <c r="J1039" s="62">
        <f t="shared" si="724"/>
        <v>1016.3</v>
      </c>
      <c r="K1039" s="68">
        <f t="shared" si="724"/>
        <v>0</v>
      </c>
      <c r="L1039" s="68">
        <f t="shared" si="724"/>
        <v>0</v>
      </c>
      <c r="M1039" s="68">
        <f t="shared" si="724"/>
        <v>0</v>
      </c>
      <c r="N1039" s="68">
        <f t="shared" si="724"/>
        <v>0</v>
      </c>
      <c r="O1039" s="68">
        <f t="shared" si="724"/>
        <v>0</v>
      </c>
      <c r="P1039" s="68">
        <f t="shared" si="724"/>
        <v>0</v>
      </c>
      <c r="Q1039" s="62">
        <f t="shared" si="724"/>
        <v>6124.3999999999987</v>
      </c>
      <c r="R1039" s="62">
        <f t="shared" ref="R1039" si="728">+R1045</f>
        <v>4068.7999999999993</v>
      </c>
      <c r="S1039" s="4">
        <f t="shared" si="719"/>
        <v>150.5210381439245</v>
      </c>
    </row>
    <row r="1040" spans="1:19" ht="13" x14ac:dyDescent="0.2">
      <c r="A1040" s="217"/>
      <c r="B1040" s="221"/>
      <c r="C1040" s="218"/>
      <c r="D1040" s="61" t="s">
        <v>37</v>
      </c>
      <c r="E1040" s="62">
        <f t="shared" si="724"/>
        <v>84.600000000000009</v>
      </c>
      <c r="F1040" s="62">
        <f t="shared" si="724"/>
        <v>115.39999999999998</v>
      </c>
      <c r="G1040" s="62">
        <f t="shared" si="724"/>
        <v>126.19999999999999</v>
      </c>
      <c r="H1040" s="62">
        <f t="shared" si="724"/>
        <v>145.00000000000006</v>
      </c>
      <c r="I1040" s="62">
        <f t="shared" si="724"/>
        <v>167.29999999999998</v>
      </c>
      <c r="J1040" s="62">
        <f t="shared" si="724"/>
        <v>145.30000000000001</v>
      </c>
      <c r="K1040" s="68">
        <f t="shared" si="724"/>
        <v>0</v>
      </c>
      <c r="L1040" s="68">
        <f t="shared" si="724"/>
        <v>0</v>
      </c>
      <c r="M1040" s="68">
        <f t="shared" si="724"/>
        <v>0</v>
      </c>
      <c r="N1040" s="68">
        <f t="shared" si="724"/>
        <v>0</v>
      </c>
      <c r="O1040" s="68">
        <f t="shared" si="724"/>
        <v>0</v>
      </c>
      <c r="P1040" s="68">
        <f t="shared" si="724"/>
        <v>0</v>
      </c>
      <c r="Q1040" s="62">
        <f t="shared" si="724"/>
        <v>783.80000000000018</v>
      </c>
      <c r="R1040" s="62">
        <f t="shared" ref="R1040" si="729">+R1046</f>
        <v>604.50000000000023</v>
      </c>
      <c r="S1040" s="4">
        <f t="shared" si="719"/>
        <v>129.66087675765093</v>
      </c>
    </row>
    <row r="1041" spans="1:19" thickBot="1" x14ac:dyDescent="0.25">
      <c r="A1041" s="217"/>
      <c r="B1041" s="222"/>
      <c r="C1041" s="219"/>
      <c r="D1041" s="64" t="s">
        <v>38</v>
      </c>
      <c r="E1041" s="65">
        <f t="shared" si="724"/>
        <v>100.60000000000001</v>
      </c>
      <c r="F1041" s="65">
        <f t="shared" si="724"/>
        <v>134.09999999999997</v>
      </c>
      <c r="G1041" s="65">
        <f t="shared" si="724"/>
        <v>146.70000000000002</v>
      </c>
      <c r="H1041" s="65">
        <f t="shared" si="724"/>
        <v>167.7</v>
      </c>
      <c r="I1041" s="65">
        <f t="shared" si="724"/>
        <v>196.69999999999996</v>
      </c>
      <c r="J1041" s="65">
        <f t="shared" si="724"/>
        <v>170.1</v>
      </c>
      <c r="K1041" s="69">
        <f t="shared" si="724"/>
        <v>0</v>
      </c>
      <c r="L1041" s="69">
        <f t="shared" si="724"/>
        <v>0</v>
      </c>
      <c r="M1041" s="69">
        <f t="shared" si="724"/>
        <v>0</v>
      </c>
      <c r="N1041" s="69">
        <f t="shared" si="724"/>
        <v>0</v>
      </c>
      <c r="O1041" s="69">
        <f t="shared" si="724"/>
        <v>0</v>
      </c>
      <c r="P1041" s="69">
        <f t="shared" si="724"/>
        <v>0</v>
      </c>
      <c r="Q1041" s="65">
        <f t="shared" si="724"/>
        <v>915.9000000000002</v>
      </c>
      <c r="R1041" s="65">
        <f t="shared" ref="R1041" si="730">+R1047</f>
        <v>734.39999999999986</v>
      </c>
      <c r="S1041" s="7">
        <f t="shared" si="719"/>
        <v>124.71405228758175</v>
      </c>
    </row>
    <row r="1042" spans="1:19" ht="13" x14ac:dyDescent="0.2">
      <c r="A1042" s="70"/>
      <c r="B1042" s="215" t="s">
        <v>260</v>
      </c>
      <c r="C1042" s="216"/>
      <c r="D1042" s="56" t="s">
        <v>33</v>
      </c>
      <c r="E1042" s="1">
        <f t="shared" ref="E1042:Q1047" si="731">+E1048+E1054+E1060+E1066+E1072+E1078+E1087+E1093+E1099+E1105+E1111+E1117+E1123+E1129+E1135+E1144+E1150+E1156+E1162</f>
        <v>663.2</v>
      </c>
      <c r="F1042" s="1">
        <f t="shared" si="731"/>
        <v>1160.5</v>
      </c>
      <c r="G1042" s="1">
        <f t="shared" si="731"/>
        <v>1022.9</v>
      </c>
      <c r="H1042" s="1">
        <f t="shared" si="731"/>
        <v>1259.2999999999997</v>
      </c>
      <c r="I1042" s="1">
        <f t="shared" si="731"/>
        <v>1640.7</v>
      </c>
      <c r="J1042" s="1">
        <f t="shared" si="731"/>
        <v>1161.5999999999999</v>
      </c>
      <c r="K1042" s="71">
        <f t="shared" si="731"/>
        <v>0</v>
      </c>
      <c r="L1042" s="71">
        <f t="shared" si="731"/>
        <v>0</v>
      </c>
      <c r="M1042" s="71">
        <f t="shared" si="731"/>
        <v>0</v>
      </c>
      <c r="N1042" s="71">
        <f t="shared" si="731"/>
        <v>0</v>
      </c>
      <c r="O1042" s="71">
        <f t="shared" si="731"/>
        <v>0</v>
      </c>
      <c r="P1042" s="71">
        <f t="shared" si="731"/>
        <v>0</v>
      </c>
      <c r="Q1042" s="1">
        <f>+Q1048+Q1054+Q1060+Q1066+Q1072+Q1078+Q1087+Q1093+Q1099+Q1105+Q1111+Q1117+Q1123+Q1129+Q1135+Q1144+Q1150+Q1156+Q1162</f>
        <v>6908.2000000000007</v>
      </c>
      <c r="R1042" s="1">
        <f>+R1048+R1054+R1060+R1066+R1072+R1078+R1087+R1093+R1099+R1105+R1111+R1117+R1123+R1129+R1135+R1144+R1150+R1156+R1162</f>
        <v>4673.3</v>
      </c>
      <c r="S1042" s="2">
        <f t="shared" si="719"/>
        <v>147.82273768001198</v>
      </c>
    </row>
    <row r="1043" spans="1:19" ht="13" x14ac:dyDescent="0.2">
      <c r="A1043" s="70"/>
      <c r="B1043" s="217"/>
      <c r="C1043" s="218"/>
      <c r="D1043" s="61" t="s">
        <v>34</v>
      </c>
      <c r="E1043" s="3">
        <f t="shared" si="731"/>
        <v>78.900000000000006</v>
      </c>
      <c r="F1043" s="3">
        <f t="shared" si="731"/>
        <v>165.79999999999998</v>
      </c>
      <c r="G1043" s="3">
        <f t="shared" si="731"/>
        <v>178.50000000000003</v>
      </c>
      <c r="H1043" s="3">
        <f t="shared" si="731"/>
        <v>258.5</v>
      </c>
      <c r="I1043" s="3">
        <f t="shared" si="731"/>
        <v>454.7999999999999</v>
      </c>
      <c r="J1043" s="3">
        <f t="shared" si="731"/>
        <v>201.50000000000003</v>
      </c>
      <c r="K1043" s="72">
        <f t="shared" si="731"/>
        <v>0</v>
      </c>
      <c r="L1043" s="72">
        <f t="shared" si="731"/>
        <v>0</v>
      </c>
      <c r="M1043" s="72">
        <f t="shared" si="731"/>
        <v>0</v>
      </c>
      <c r="N1043" s="72">
        <f t="shared" si="731"/>
        <v>0</v>
      </c>
      <c r="O1043" s="72">
        <f t="shared" si="731"/>
        <v>0</v>
      </c>
      <c r="P1043" s="72">
        <f t="shared" si="731"/>
        <v>0</v>
      </c>
      <c r="Q1043" s="3">
        <f t="shared" si="731"/>
        <v>1337.9999999999995</v>
      </c>
      <c r="R1043" s="3">
        <f t="shared" ref="R1043" si="732">+R1049+R1055+R1061+R1067+R1073+R1079+R1088+R1094+R1100+R1106+R1112+R1118+R1124+R1130+R1136+R1145+R1151+R1157+R1163</f>
        <v>714.1</v>
      </c>
      <c r="S1043" s="4">
        <f t="shared" si="719"/>
        <v>187.36871586612511</v>
      </c>
    </row>
    <row r="1044" spans="1:19" ht="13" x14ac:dyDescent="0.2">
      <c r="A1044" s="70"/>
      <c r="B1044" s="217"/>
      <c r="C1044" s="218"/>
      <c r="D1044" s="61" t="s">
        <v>35</v>
      </c>
      <c r="E1044" s="3">
        <f t="shared" si="731"/>
        <v>584.29999999999995</v>
      </c>
      <c r="F1044" s="3">
        <f t="shared" si="731"/>
        <v>994.7</v>
      </c>
      <c r="G1044" s="3">
        <f t="shared" si="731"/>
        <v>844.39999999999986</v>
      </c>
      <c r="H1044" s="3">
        <f t="shared" si="731"/>
        <v>1000.8000000000001</v>
      </c>
      <c r="I1044" s="3">
        <f t="shared" si="731"/>
        <v>1185.9000000000001</v>
      </c>
      <c r="J1044" s="3">
        <f t="shared" si="731"/>
        <v>960.10000000000014</v>
      </c>
      <c r="K1044" s="72">
        <f t="shared" si="731"/>
        <v>0</v>
      </c>
      <c r="L1044" s="72">
        <f t="shared" si="731"/>
        <v>0</v>
      </c>
      <c r="M1044" s="72">
        <f t="shared" si="731"/>
        <v>0</v>
      </c>
      <c r="N1044" s="72">
        <f t="shared" si="731"/>
        <v>0</v>
      </c>
      <c r="O1044" s="72">
        <f t="shared" si="731"/>
        <v>0</v>
      </c>
      <c r="P1044" s="72">
        <f t="shared" si="731"/>
        <v>0</v>
      </c>
      <c r="Q1044" s="3">
        <f t="shared" si="731"/>
        <v>5570.1999999999989</v>
      </c>
      <c r="R1044" s="3">
        <f t="shared" ref="R1044" si="733">+R1050+R1056+R1062+R1068+R1074+R1080+R1089+R1095+R1101+R1107+R1113+R1119+R1125+R1131+R1137+R1146+R1152+R1158+R1164</f>
        <v>3959.1999999999989</v>
      </c>
      <c r="S1044" s="4">
        <f t="shared" si="719"/>
        <v>140.69003839159427</v>
      </c>
    </row>
    <row r="1045" spans="1:19" ht="13" x14ac:dyDescent="0.2">
      <c r="A1045" s="70"/>
      <c r="B1045" s="217"/>
      <c r="C1045" s="218"/>
      <c r="D1045" s="61" t="s">
        <v>36</v>
      </c>
      <c r="E1045" s="3">
        <f t="shared" si="731"/>
        <v>578.5999999999998</v>
      </c>
      <c r="F1045" s="3">
        <f t="shared" si="731"/>
        <v>1045.1000000000001</v>
      </c>
      <c r="G1045" s="3">
        <f t="shared" si="731"/>
        <v>896.69999999999993</v>
      </c>
      <c r="H1045" s="3">
        <f t="shared" si="731"/>
        <v>1114.3</v>
      </c>
      <c r="I1045" s="3">
        <f t="shared" si="731"/>
        <v>1473.4</v>
      </c>
      <c r="J1045" s="3">
        <f t="shared" si="731"/>
        <v>1016.3</v>
      </c>
      <c r="K1045" s="72">
        <f t="shared" si="731"/>
        <v>0</v>
      </c>
      <c r="L1045" s="72">
        <f t="shared" si="731"/>
        <v>0</v>
      </c>
      <c r="M1045" s="72">
        <f t="shared" si="731"/>
        <v>0</v>
      </c>
      <c r="N1045" s="72">
        <f t="shared" si="731"/>
        <v>0</v>
      </c>
      <c r="O1045" s="72">
        <f t="shared" si="731"/>
        <v>0</v>
      </c>
      <c r="P1045" s="72">
        <f t="shared" si="731"/>
        <v>0</v>
      </c>
      <c r="Q1045" s="3">
        <f t="shared" si="731"/>
        <v>6124.3999999999987</v>
      </c>
      <c r="R1045" s="3">
        <f t="shared" ref="R1045" si="734">+R1051+R1057+R1063+R1069+R1075+R1081+R1090+R1096+R1102+R1108+R1114+R1120+R1126+R1132+R1138+R1147+R1153+R1159+R1165</f>
        <v>4068.7999999999993</v>
      </c>
      <c r="S1045" s="4">
        <f t="shared" si="719"/>
        <v>150.5210381439245</v>
      </c>
    </row>
    <row r="1046" spans="1:19" ht="13" x14ac:dyDescent="0.2">
      <c r="A1046" s="70"/>
      <c r="B1046" s="217"/>
      <c r="C1046" s="218"/>
      <c r="D1046" s="61" t="s">
        <v>37</v>
      </c>
      <c r="E1046" s="3">
        <f t="shared" si="731"/>
        <v>84.600000000000009</v>
      </c>
      <c r="F1046" s="3">
        <f t="shared" si="731"/>
        <v>115.39999999999998</v>
      </c>
      <c r="G1046" s="3">
        <f t="shared" si="731"/>
        <v>126.19999999999999</v>
      </c>
      <c r="H1046" s="3">
        <f t="shared" si="731"/>
        <v>145.00000000000006</v>
      </c>
      <c r="I1046" s="3">
        <f t="shared" si="731"/>
        <v>167.29999999999998</v>
      </c>
      <c r="J1046" s="3">
        <f t="shared" si="731"/>
        <v>145.30000000000001</v>
      </c>
      <c r="K1046" s="72">
        <f t="shared" si="731"/>
        <v>0</v>
      </c>
      <c r="L1046" s="72">
        <f t="shared" si="731"/>
        <v>0</v>
      </c>
      <c r="M1046" s="72">
        <f t="shared" si="731"/>
        <v>0</v>
      </c>
      <c r="N1046" s="72">
        <f t="shared" si="731"/>
        <v>0</v>
      </c>
      <c r="O1046" s="72">
        <f t="shared" si="731"/>
        <v>0</v>
      </c>
      <c r="P1046" s="72">
        <f t="shared" si="731"/>
        <v>0</v>
      </c>
      <c r="Q1046" s="3">
        <f t="shared" si="731"/>
        <v>783.80000000000018</v>
      </c>
      <c r="R1046" s="3">
        <f t="shared" ref="R1046" si="735">+R1052+R1058+R1064+R1070+R1076+R1082+R1091+R1097+R1103+R1109+R1115+R1121+R1127+R1133+R1139+R1148+R1154+R1160+R1166</f>
        <v>604.50000000000023</v>
      </c>
      <c r="S1046" s="4">
        <f t="shared" si="719"/>
        <v>129.66087675765093</v>
      </c>
    </row>
    <row r="1047" spans="1:19" thickBot="1" x14ac:dyDescent="0.25">
      <c r="A1047" s="70"/>
      <c r="B1047" s="217"/>
      <c r="C1047" s="219"/>
      <c r="D1047" s="64" t="s">
        <v>38</v>
      </c>
      <c r="E1047" s="6">
        <f t="shared" si="731"/>
        <v>100.60000000000001</v>
      </c>
      <c r="F1047" s="6">
        <f t="shared" si="731"/>
        <v>134.09999999999997</v>
      </c>
      <c r="G1047" s="6">
        <f t="shared" si="731"/>
        <v>146.70000000000002</v>
      </c>
      <c r="H1047" s="6">
        <f t="shared" si="731"/>
        <v>167.7</v>
      </c>
      <c r="I1047" s="6">
        <f t="shared" si="731"/>
        <v>196.69999999999996</v>
      </c>
      <c r="J1047" s="6">
        <f t="shared" si="731"/>
        <v>170.1</v>
      </c>
      <c r="K1047" s="73">
        <f t="shared" si="731"/>
        <v>0</v>
      </c>
      <c r="L1047" s="73">
        <f t="shared" si="731"/>
        <v>0</v>
      </c>
      <c r="M1047" s="73">
        <f t="shared" si="731"/>
        <v>0</v>
      </c>
      <c r="N1047" s="73">
        <f t="shared" si="731"/>
        <v>0</v>
      </c>
      <c r="O1047" s="73">
        <f t="shared" si="731"/>
        <v>0</v>
      </c>
      <c r="P1047" s="73">
        <f t="shared" si="731"/>
        <v>0</v>
      </c>
      <c r="Q1047" s="6">
        <f t="shared" si="731"/>
        <v>915.9000000000002</v>
      </c>
      <c r="R1047" s="6">
        <f t="shared" ref="R1047" si="736">+R1053+R1059+R1065+R1071+R1077+R1083+R1092+R1098+R1104+R1110+R1116+R1122+R1128+R1134+R1140+R1149+R1155+R1161+R1167</f>
        <v>734.39999999999986</v>
      </c>
      <c r="S1047" s="7">
        <f t="shared" si="719"/>
        <v>124.71405228758175</v>
      </c>
    </row>
    <row r="1048" spans="1:19" ht="13.5" customHeight="1" x14ac:dyDescent="0.2">
      <c r="A1048" s="70"/>
      <c r="B1048" s="70"/>
      <c r="C1048" s="212" t="s">
        <v>166</v>
      </c>
      <c r="D1048" s="56" t="s">
        <v>33</v>
      </c>
      <c r="E1048" s="1">
        <v>94.1</v>
      </c>
      <c r="F1048" s="1">
        <v>164.8</v>
      </c>
      <c r="G1048" s="1">
        <v>177.9</v>
      </c>
      <c r="H1048" s="1">
        <v>266.3</v>
      </c>
      <c r="I1048" s="1">
        <v>474.2</v>
      </c>
      <c r="J1048" s="1">
        <v>197.5</v>
      </c>
      <c r="K1048" s="71"/>
      <c r="L1048" s="71"/>
      <c r="M1048" s="71"/>
      <c r="N1048" s="71"/>
      <c r="O1048" s="71"/>
      <c r="P1048" s="71"/>
      <c r="Q1048" s="1">
        <f t="shared" ref="Q1048:Q1083" si="737">SUM(E1048:P1048)</f>
        <v>1374.8</v>
      </c>
      <c r="R1048" s="1">
        <v>978.9</v>
      </c>
      <c r="S1048" s="2">
        <f t="shared" si="719"/>
        <v>140.44335478598427</v>
      </c>
    </row>
    <row r="1049" spans="1:19" ht="13" x14ac:dyDescent="0.2">
      <c r="A1049" s="70"/>
      <c r="B1049" s="49"/>
      <c r="C1049" s="213"/>
      <c r="D1049" s="61" t="s">
        <v>34</v>
      </c>
      <c r="E1049" s="3">
        <v>38.6</v>
      </c>
      <c r="F1049" s="3">
        <v>67.599999999999994</v>
      </c>
      <c r="G1049" s="3">
        <v>73</v>
      </c>
      <c r="H1049" s="3">
        <v>109.2</v>
      </c>
      <c r="I1049" s="3">
        <v>194.5</v>
      </c>
      <c r="J1049" s="3">
        <v>81</v>
      </c>
      <c r="K1049" s="72"/>
      <c r="L1049" s="72"/>
      <c r="M1049" s="72"/>
      <c r="N1049" s="72"/>
      <c r="O1049" s="72"/>
      <c r="P1049" s="72"/>
      <c r="Q1049" s="3">
        <f t="shared" si="737"/>
        <v>563.9</v>
      </c>
      <c r="R1049" s="3">
        <v>300.3</v>
      </c>
      <c r="S1049" s="4">
        <f t="shared" si="719"/>
        <v>187.77888777888776</v>
      </c>
    </row>
    <row r="1050" spans="1:19" ht="13" x14ac:dyDescent="0.2">
      <c r="A1050" s="70"/>
      <c r="B1050" s="49"/>
      <c r="C1050" s="213"/>
      <c r="D1050" s="61" t="s">
        <v>35</v>
      </c>
      <c r="E1050" s="3">
        <f>+E1048-E1049</f>
        <v>55.499999999999993</v>
      </c>
      <c r="F1050" s="3">
        <f t="shared" ref="F1050:P1050" si="738">+F1048-F1049</f>
        <v>97.200000000000017</v>
      </c>
      <c r="G1050" s="3">
        <f t="shared" si="738"/>
        <v>104.9</v>
      </c>
      <c r="H1050" s="3">
        <f t="shared" si="738"/>
        <v>157.10000000000002</v>
      </c>
      <c r="I1050" s="3">
        <f t="shared" si="738"/>
        <v>279.7</v>
      </c>
      <c r="J1050" s="3">
        <f t="shared" si="738"/>
        <v>116.5</v>
      </c>
      <c r="K1050" s="72">
        <f t="shared" si="738"/>
        <v>0</v>
      </c>
      <c r="L1050" s="72">
        <f t="shared" si="738"/>
        <v>0</v>
      </c>
      <c r="M1050" s="72">
        <f t="shared" si="738"/>
        <v>0</v>
      </c>
      <c r="N1050" s="72">
        <f t="shared" si="738"/>
        <v>0</v>
      </c>
      <c r="O1050" s="72">
        <f t="shared" si="738"/>
        <v>0</v>
      </c>
      <c r="P1050" s="72">
        <f t="shared" si="738"/>
        <v>0</v>
      </c>
      <c r="Q1050" s="3">
        <f>+Q1048-Q1049</f>
        <v>810.9</v>
      </c>
      <c r="R1050" s="3">
        <v>678.6</v>
      </c>
      <c r="S1050" s="4">
        <f t="shared" si="719"/>
        <v>119.49602122015915</v>
      </c>
    </row>
    <row r="1051" spans="1:19" ht="13" x14ac:dyDescent="0.2">
      <c r="A1051" s="70"/>
      <c r="B1051" s="49"/>
      <c r="C1051" s="213"/>
      <c r="D1051" s="61" t="s">
        <v>36</v>
      </c>
      <c r="E1051" s="3">
        <f>+E1048-E1052</f>
        <v>37.999999999999993</v>
      </c>
      <c r="F1051" s="3">
        <f t="shared" ref="F1051:P1051" si="739">+F1048-F1052</f>
        <v>94.200000000000017</v>
      </c>
      <c r="G1051" s="3">
        <f t="shared" si="739"/>
        <v>103.9</v>
      </c>
      <c r="H1051" s="3">
        <f t="shared" si="739"/>
        <v>185</v>
      </c>
      <c r="I1051" s="3">
        <f t="shared" si="739"/>
        <v>387.4</v>
      </c>
      <c r="J1051" s="3">
        <f t="shared" si="739"/>
        <v>118.3</v>
      </c>
      <c r="K1051" s="72">
        <f t="shared" si="739"/>
        <v>0</v>
      </c>
      <c r="L1051" s="72">
        <f t="shared" si="739"/>
        <v>0</v>
      </c>
      <c r="M1051" s="72">
        <f t="shared" si="739"/>
        <v>0</v>
      </c>
      <c r="N1051" s="72">
        <f t="shared" si="739"/>
        <v>0</v>
      </c>
      <c r="O1051" s="72">
        <f t="shared" si="739"/>
        <v>0</v>
      </c>
      <c r="P1051" s="72">
        <f t="shared" si="739"/>
        <v>0</v>
      </c>
      <c r="Q1051" s="3">
        <f>+Q1048-Q1052</f>
        <v>926.8</v>
      </c>
      <c r="R1051" s="3">
        <v>587.09999999999991</v>
      </c>
      <c r="S1051" s="4">
        <f t="shared" si="719"/>
        <v>157.86067109521377</v>
      </c>
    </row>
    <row r="1052" spans="1:19" ht="13" x14ac:dyDescent="0.2">
      <c r="A1052" s="70"/>
      <c r="B1052" s="49"/>
      <c r="C1052" s="213"/>
      <c r="D1052" s="61" t="s">
        <v>37</v>
      </c>
      <c r="E1052" s="3">
        <v>56.1</v>
      </c>
      <c r="F1052" s="3">
        <v>70.599999999999994</v>
      </c>
      <c r="G1052" s="3">
        <v>74</v>
      </c>
      <c r="H1052" s="3">
        <v>81.3</v>
      </c>
      <c r="I1052" s="3">
        <v>86.8</v>
      </c>
      <c r="J1052" s="3">
        <v>79.2</v>
      </c>
      <c r="K1052" s="72"/>
      <c r="L1052" s="72"/>
      <c r="M1052" s="72"/>
      <c r="N1052" s="72"/>
      <c r="O1052" s="72"/>
      <c r="P1052" s="72"/>
      <c r="Q1052" s="3">
        <f t="shared" si="737"/>
        <v>448</v>
      </c>
      <c r="R1052" s="3">
        <v>391.80000000000007</v>
      </c>
      <c r="S1052" s="4">
        <f t="shared" si="719"/>
        <v>114.34405308831035</v>
      </c>
    </row>
    <row r="1053" spans="1:19" thickBot="1" x14ac:dyDescent="0.25">
      <c r="A1053" s="70"/>
      <c r="B1053" s="49"/>
      <c r="C1053" s="214"/>
      <c r="D1053" s="64" t="s">
        <v>38</v>
      </c>
      <c r="E1053" s="6">
        <v>69.900000000000006</v>
      </c>
      <c r="F1053" s="6">
        <v>86</v>
      </c>
      <c r="G1053" s="6">
        <v>89.7</v>
      </c>
      <c r="H1053" s="6">
        <v>97.8</v>
      </c>
      <c r="I1053" s="6">
        <v>106.4</v>
      </c>
      <c r="J1053" s="6">
        <v>96.6</v>
      </c>
      <c r="K1053" s="73"/>
      <c r="L1053" s="73"/>
      <c r="M1053" s="73"/>
      <c r="N1053" s="73"/>
      <c r="O1053" s="73"/>
      <c r="P1053" s="73"/>
      <c r="Q1053" s="6">
        <f t="shared" si="737"/>
        <v>546.40000000000009</v>
      </c>
      <c r="R1053" s="6">
        <v>502.59999999999997</v>
      </c>
      <c r="S1053" s="7">
        <f t="shared" si="719"/>
        <v>108.7146836450458</v>
      </c>
    </row>
    <row r="1054" spans="1:19" ht="13.5" customHeight="1" x14ac:dyDescent="0.2">
      <c r="A1054" s="70"/>
      <c r="B1054" s="49"/>
      <c r="C1054" s="212" t="s">
        <v>167</v>
      </c>
      <c r="D1054" s="56" t="s">
        <v>33</v>
      </c>
      <c r="E1054" s="1">
        <v>217.8</v>
      </c>
      <c r="F1054" s="1">
        <v>330.7</v>
      </c>
      <c r="G1054" s="1">
        <v>252.2</v>
      </c>
      <c r="H1054" s="1">
        <v>274.89999999999998</v>
      </c>
      <c r="I1054" s="1">
        <v>317.7</v>
      </c>
      <c r="J1054" s="1">
        <v>245.6</v>
      </c>
      <c r="K1054" s="71"/>
      <c r="L1054" s="71"/>
      <c r="M1054" s="71"/>
      <c r="N1054" s="71"/>
      <c r="O1054" s="71"/>
      <c r="P1054" s="71"/>
      <c r="Q1054" s="1">
        <f t="shared" si="737"/>
        <v>1638.8999999999999</v>
      </c>
      <c r="R1054" s="1">
        <v>513.4</v>
      </c>
      <c r="S1054" s="2">
        <f t="shared" si="719"/>
        <v>319.22477600311646</v>
      </c>
    </row>
    <row r="1055" spans="1:19" ht="13" x14ac:dyDescent="0.2">
      <c r="A1055" s="70"/>
      <c r="B1055" s="49"/>
      <c r="C1055" s="213"/>
      <c r="D1055" s="61" t="s">
        <v>34</v>
      </c>
      <c r="E1055" s="3">
        <v>4.3</v>
      </c>
      <c r="F1055" s="3">
        <v>14.5</v>
      </c>
      <c r="G1055" s="3">
        <v>20.399999999999999</v>
      </c>
      <c r="H1055" s="3">
        <v>29.6</v>
      </c>
      <c r="I1055" s="3">
        <v>24.3</v>
      </c>
      <c r="J1055" s="3">
        <v>20.9</v>
      </c>
      <c r="K1055" s="72"/>
      <c r="L1055" s="72"/>
      <c r="M1055" s="72"/>
      <c r="N1055" s="72"/>
      <c r="O1055" s="72"/>
      <c r="P1055" s="72"/>
      <c r="Q1055" s="3">
        <f t="shared" si="737"/>
        <v>114</v>
      </c>
      <c r="R1055" s="3">
        <v>31.900000000000002</v>
      </c>
      <c r="S1055" s="4">
        <f t="shared" si="719"/>
        <v>357.36677115987459</v>
      </c>
    </row>
    <row r="1056" spans="1:19" ht="13" x14ac:dyDescent="0.2">
      <c r="A1056" s="70"/>
      <c r="B1056" s="49"/>
      <c r="C1056" s="213"/>
      <c r="D1056" s="61" t="s">
        <v>35</v>
      </c>
      <c r="E1056" s="3">
        <f>+E1054-E1055</f>
        <v>213.5</v>
      </c>
      <c r="F1056" s="3">
        <f t="shared" ref="F1056:P1056" si="740">+F1054-F1055</f>
        <v>316.2</v>
      </c>
      <c r="G1056" s="3">
        <f t="shared" si="740"/>
        <v>231.79999999999998</v>
      </c>
      <c r="H1056" s="3">
        <f t="shared" si="740"/>
        <v>245.29999999999998</v>
      </c>
      <c r="I1056" s="3">
        <f t="shared" si="740"/>
        <v>293.39999999999998</v>
      </c>
      <c r="J1056" s="3">
        <f t="shared" si="740"/>
        <v>224.7</v>
      </c>
      <c r="K1056" s="72">
        <f t="shared" si="740"/>
        <v>0</v>
      </c>
      <c r="L1056" s="72">
        <f t="shared" si="740"/>
        <v>0</v>
      </c>
      <c r="M1056" s="72">
        <f t="shared" si="740"/>
        <v>0</v>
      </c>
      <c r="N1056" s="72">
        <f t="shared" si="740"/>
        <v>0</v>
      </c>
      <c r="O1056" s="72">
        <f t="shared" si="740"/>
        <v>0</v>
      </c>
      <c r="P1056" s="72">
        <f t="shared" si="740"/>
        <v>0</v>
      </c>
      <c r="Q1056" s="3">
        <f t="shared" ref="Q1056" si="741">+Q1054-Q1055</f>
        <v>1524.8999999999999</v>
      </c>
      <c r="R1056" s="3">
        <v>481.5</v>
      </c>
      <c r="S1056" s="4">
        <f t="shared" si="719"/>
        <v>316.69781931464172</v>
      </c>
    </row>
    <row r="1057" spans="1:19" ht="13" x14ac:dyDescent="0.2">
      <c r="A1057" s="70"/>
      <c r="B1057" s="49"/>
      <c r="C1057" s="213"/>
      <c r="D1057" s="61" t="s">
        <v>36</v>
      </c>
      <c r="E1057" s="3">
        <f>+E1054-E1058</f>
        <v>201</v>
      </c>
      <c r="F1057" s="3">
        <f t="shared" ref="F1057:P1057" si="742">+F1054-F1058</f>
        <v>307.5</v>
      </c>
      <c r="G1057" s="3">
        <f t="shared" si="742"/>
        <v>228</v>
      </c>
      <c r="H1057" s="3">
        <f t="shared" si="742"/>
        <v>245.79999999999998</v>
      </c>
      <c r="I1057" s="3">
        <f t="shared" si="742"/>
        <v>284.5</v>
      </c>
      <c r="J1057" s="3">
        <f t="shared" si="742"/>
        <v>219.1</v>
      </c>
      <c r="K1057" s="72">
        <f t="shared" si="742"/>
        <v>0</v>
      </c>
      <c r="L1057" s="72">
        <f t="shared" si="742"/>
        <v>0</v>
      </c>
      <c r="M1057" s="72">
        <f t="shared" si="742"/>
        <v>0</v>
      </c>
      <c r="N1057" s="72">
        <f t="shared" si="742"/>
        <v>0</v>
      </c>
      <c r="O1057" s="72">
        <f t="shared" si="742"/>
        <v>0</v>
      </c>
      <c r="P1057" s="72">
        <f t="shared" si="742"/>
        <v>0</v>
      </c>
      <c r="Q1057" s="3">
        <f t="shared" ref="Q1057" si="743">+Q1054-Q1058</f>
        <v>1485.8999999999999</v>
      </c>
      <c r="R1057" s="3">
        <v>422.3</v>
      </c>
      <c r="S1057" s="4">
        <f t="shared" si="719"/>
        <v>351.85886810324411</v>
      </c>
    </row>
    <row r="1058" spans="1:19" ht="13" x14ac:dyDescent="0.2">
      <c r="A1058" s="70"/>
      <c r="B1058" s="49"/>
      <c r="C1058" s="213"/>
      <c r="D1058" s="61" t="s">
        <v>37</v>
      </c>
      <c r="E1058" s="3">
        <v>16.8</v>
      </c>
      <c r="F1058" s="3">
        <v>23.2</v>
      </c>
      <c r="G1058" s="3">
        <v>24.2</v>
      </c>
      <c r="H1058" s="3">
        <v>29.1</v>
      </c>
      <c r="I1058" s="3">
        <v>33.200000000000003</v>
      </c>
      <c r="J1058" s="3">
        <v>26.5</v>
      </c>
      <c r="K1058" s="72"/>
      <c r="L1058" s="72"/>
      <c r="M1058" s="72"/>
      <c r="N1058" s="72"/>
      <c r="O1058" s="72"/>
      <c r="P1058" s="72"/>
      <c r="Q1058" s="3">
        <f t="shared" si="737"/>
        <v>153</v>
      </c>
      <c r="R1058" s="3">
        <v>91.1</v>
      </c>
      <c r="S1058" s="4">
        <f t="shared" si="719"/>
        <v>167.94731064763997</v>
      </c>
    </row>
    <row r="1059" spans="1:19" thickBot="1" x14ac:dyDescent="0.25">
      <c r="A1059" s="70"/>
      <c r="B1059" s="49"/>
      <c r="C1059" s="214"/>
      <c r="D1059" s="64" t="s">
        <v>38</v>
      </c>
      <c r="E1059" s="6">
        <v>18.100000000000001</v>
      </c>
      <c r="F1059" s="6">
        <v>24.7</v>
      </c>
      <c r="G1059" s="6">
        <v>25.4</v>
      </c>
      <c r="H1059" s="6">
        <v>31.3</v>
      </c>
      <c r="I1059" s="6">
        <v>37.700000000000003</v>
      </c>
      <c r="J1059" s="6">
        <v>29.7</v>
      </c>
      <c r="K1059" s="73"/>
      <c r="L1059" s="73"/>
      <c r="M1059" s="73"/>
      <c r="N1059" s="73"/>
      <c r="O1059" s="73"/>
      <c r="P1059" s="73"/>
      <c r="Q1059" s="6">
        <f t="shared" si="737"/>
        <v>166.89999999999998</v>
      </c>
      <c r="R1059" s="6">
        <v>100.8</v>
      </c>
      <c r="S1059" s="7">
        <f t="shared" si="719"/>
        <v>165.57539682539681</v>
      </c>
    </row>
    <row r="1060" spans="1:19" ht="13.5" customHeight="1" x14ac:dyDescent="0.2">
      <c r="A1060" s="70"/>
      <c r="B1060" s="49"/>
      <c r="C1060" s="212" t="s">
        <v>168</v>
      </c>
      <c r="D1060" s="56" t="s">
        <v>33</v>
      </c>
      <c r="E1060" s="1">
        <v>24.5</v>
      </c>
      <c r="F1060" s="1">
        <v>38.1</v>
      </c>
      <c r="G1060" s="1">
        <v>28.6</v>
      </c>
      <c r="H1060" s="1">
        <v>34.6</v>
      </c>
      <c r="I1060" s="1">
        <v>43.9</v>
      </c>
      <c r="J1060" s="1">
        <v>32.299999999999997</v>
      </c>
      <c r="K1060" s="71"/>
      <c r="L1060" s="71"/>
      <c r="M1060" s="71"/>
      <c r="N1060" s="71"/>
      <c r="O1060" s="71"/>
      <c r="P1060" s="71"/>
      <c r="Q1060" s="1">
        <f t="shared" si="737"/>
        <v>202</v>
      </c>
      <c r="R1060" s="1">
        <v>176.10000000000002</v>
      </c>
      <c r="S1060" s="2">
        <f t="shared" si="719"/>
        <v>114.70755252697329</v>
      </c>
    </row>
    <row r="1061" spans="1:19" ht="13" x14ac:dyDescent="0.2">
      <c r="A1061" s="70"/>
      <c r="B1061" s="49"/>
      <c r="C1061" s="213"/>
      <c r="D1061" s="61" t="s">
        <v>34</v>
      </c>
      <c r="E1061" s="3">
        <v>2.2999999999999998</v>
      </c>
      <c r="F1061" s="3">
        <v>3.5</v>
      </c>
      <c r="G1061" s="3">
        <v>2.7</v>
      </c>
      <c r="H1061" s="3">
        <v>3.3</v>
      </c>
      <c r="I1061" s="3">
        <v>4.0999999999999996</v>
      </c>
      <c r="J1061" s="3">
        <v>3</v>
      </c>
      <c r="K1061" s="72"/>
      <c r="L1061" s="72"/>
      <c r="M1061" s="72"/>
      <c r="N1061" s="72"/>
      <c r="O1061" s="72"/>
      <c r="P1061" s="72"/>
      <c r="Q1061" s="3">
        <f t="shared" si="737"/>
        <v>18.899999999999999</v>
      </c>
      <c r="R1061" s="3">
        <v>16.299999999999997</v>
      </c>
      <c r="S1061" s="4">
        <f t="shared" si="719"/>
        <v>115.95092024539879</v>
      </c>
    </row>
    <row r="1062" spans="1:19" ht="13" x14ac:dyDescent="0.2">
      <c r="A1062" s="70"/>
      <c r="B1062" s="49"/>
      <c r="C1062" s="213"/>
      <c r="D1062" s="61" t="s">
        <v>35</v>
      </c>
      <c r="E1062" s="3">
        <f>+E1060-E1061</f>
        <v>22.2</v>
      </c>
      <c r="F1062" s="3">
        <f t="shared" ref="F1062:P1062" si="744">+F1060-F1061</f>
        <v>34.6</v>
      </c>
      <c r="G1062" s="3">
        <f t="shared" si="744"/>
        <v>25.900000000000002</v>
      </c>
      <c r="H1062" s="3">
        <f t="shared" si="744"/>
        <v>31.3</v>
      </c>
      <c r="I1062" s="3">
        <f t="shared" si="744"/>
        <v>39.799999999999997</v>
      </c>
      <c r="J1062" s="3">
        <f t="shared" si="744"/>
        <v>29.299999999999997</v>
      </c>
      <c r="K1062" s="72">
        <f t="shared" si="744"/>
        <v>0</v>
      </c>
      <c r="L1062" s="72">
        <f t="shared" si="744"/>
        <v>0</v>
      </c>
      <c r="M1062" s="72">
        <f t="shared" si="744"/>
        <v>0</v>
      </c>
      <c r="N1062" s="72">
        <f t="shared" si="744"/>
        <v>0</v>
      </c>
      <c r="O1062" s="72">
        <f t="shared" si="744"/>
        <v>0</v>
      </c>
      <c r="P1062" s="72">
        <f t="shared" si="744"/>
        <v>0</v>
      </c>
      <c r="Q1062" s="3">
        <f t="shared" ref="Q1062" si="745">+Q1060-Q1061</f>
        <v>183.1</v>
      </c>
      <c r="R1062" s="3">
        <v>159.80000000000001</v>
      </c>
      <c r="S1062" s="4">
        <f t="shared" si="719"/>
        <v>114.58072590738422</v>
      </c>
    </row>
    <row r="1063" spans="1:19" ht="13" x14ac:dyDescent="0.2">
      <c r="A1063" s="70"/>
      <c r="B1063" s="49"/>
      <c r="C1063" s="213"/>
      <c r="D1063" s="61" t="s">
        <v>36</v>
      </c>
      <c r="E1063" s="3">
        <f>+E1060-E1064</f>
        <v>23.9</v>
      </c>
      <c r="F1063" s="3">
        <f t="shared" ref="F1063:P1063" si="746">+F1060-F1064</f>
        <v>36.9</v>
      </c>
      <c r="G1063" s="3">
        <f t="shared" si="746"/>
        <v>27.400000000000002</v>
      </c>
      <c r="H1063" s="3">
        <f t="shared" si="746"/>
        <v>33.1</v>
      </c>
      <c r="I1063" s="3">
        <f t="shared" si="746"/>
        <v>41.6</v>
      </c>
      <c r="J1063" s="3">
        <f t="shared" si="746"/>
        <v>30.999999999999996</v>
      </c>
      <c r="K1063" s="72">
        <f t="shared" si="746"/>
        <v>0</v>
      </c>
      <c r="L1063" s="72">
        <f t="shared" si="746"/>
        <v>0</v>
      </c>
      <c r="M1063" s="72">
        <f t="shared" si="746"/>
        <v>0</v>
      </c>
      <c r="N1063" s="72">
        <f t="shared" si="746"/>
        <v>0</v>
      </c>
      <c r="O1063" s="72">
        <f t="shared" si="746"/>
        <v>0</v>
      </c>
      <c r="P1063" s="72">
        <f t="shared" si="746"/>
        <v>0</v>
      </c>
      <c r="Q1063" s="3">
        <f t="shared" ref="Q1063" si="747">+Q1060-Q1064</f>
        <v>193.9</v>
      </c>
      <c r="R1063" s="3">
        <v>169.5</v>
      </c>
      <c r="S1063" s="4">
        <f t="shared" si="719"/>
        <v>114.3952802359882</v>
      </c>
    </row>
    <row r="1064" spans="1:19" ht="13" x14ac:dyDescent="0.2">
      <c r="A1064" s="70"/>
      <c r="B1064" s="49"/>
      <c r="C1064" s="213"/>
      <c r="D1064" s="61" t="s">
        <v>37</v>
      </c>
      <c r="E1064" s="3">
        <v>0.6</v>
      </c>
      <c r="F1064" s="3">
        <v>1.2</v>
      </c>
      <c r="G1064" s="3">
        <v>1.2</v>
      </c>
      <c r="H1064" s="3">
        <v>1.5</v>
      </c>
      <c r="I1064" s="3">
        <v>2.2999999999999998</v>
      </c>
      <c r="J1064" s="3">
        <v>1.3</v>
      </c>
      <c r="K1064" s="72"/>
      <c r="L1064" s="72"/>
      <c r="M1064" s="72"/>
      <c r="N1064" s="72"/>
      <c r="O1064" s="72"/>
      <c r="P1064" s="72"/>
      <c r="Q1064" s="3">
        <f t="shared" si="737"/>
        <v>8.1</v>
      </c>
      <c r="R1064" s="3">
        <v>6.6000000000000005</v>
      </c>
      <c r="S1064" s="4">
        <f t="shared" si="719"/>
        <v>122.72727272727271</v>
      </c>
    </row>
    <row r="1065" spans="1:19" thickBot="1" x14ac:dyDescent="0.25">
      <c r="A1065" s="70"/>
      <c r="B1065" s="49"/>
      <c r="C1065" s="214"/>
      <c r="D1065" s="64" t="s">
        <v>38</v>
      </c>
      <c r="E1065" s="6">
        <v>0.6</v>
      </c>
      <c r="F1065" s="6">
        <v>1.2</v>
      </c>
      <c r="G1065" s="6">
        <v>1.2</v>
      </c>
      <c r="H1065" s="6">
        <v>1.5</v>
      </c>
      <c r="I1065" s="6">
        <v>2.2999999999999998</v>
      </c>
      <c r="J1065" s="6">
        <v>1.3</v>
      </c>
      <c r="K1065" s="73"/>
      <c r="L1065" s="73"/>
      <c r="M1065" s="73"/>
      <c r="N1065" s="73"/>
      <c r="O1065" s="73"/>
      <c r="P1065" s="73"/>
      <c r="Q1065" s="6">
        <f t="shared" si="737"/>
        <v>8.1</v>
      </c>
      <c r="R1065" s="6">
        <v>6.6000000000000005</v>
      </c>
      <c r="S1065" s="7">
        <f t="shared" si="719"/>
        <v>122.72727272727271</v>
      </c>
    </row>
    <row r="1066" spans="1:19" ht="13.5" customHeight="1" x14ac:dyDescent="0.2">
      <c r="A1066" s="70"/>
      <c r="B1066" s="49"/>
      <c r="C1066" s="212" t="s">
        <v>169</v>
      </c>
      <c r="D1066" s="56" t="s">
        <v>33</v>
      </c>
      <c r="E1066" s="1">
        <v>46.6</v>
      </c>
      <c r="F1066" s="1">
        <v>86.6</v>
      </c>
      <c r="G1066" s="1">
        <v>74.8</v>
      </c>
      <c r="H1066" s="1">
        <v>90.3</v>
      </c>
      <c r="I1066" s="1">
        <v>129.5</v>
      </c>
      <c r="J1066" s="1">
        <v>92.4</v>
      </c>
      <c r="K1066" s="71"/>
      <c r="L1066" s="71"/>
      <c r="M1066" s="71"/>
      <c r="N1066" s="71"/>
      <c r="O1066" s="71"/>
      <c r="P1066" s="71"/>
      <c r="Q1066" s="1">
        <f t="shared" si="737"/>
        <v>520.20000000000005</v>
      </c>
      <c r="R1066" s="1">
        <v>366.6</v>
      </c>
      <c r="S1066" s="2">
        <f t="shared" si="719"/>
        <v>141.89852700490999</v>
      </c>
    </row>
    <row r="1067" spans="1:19" ht="13" x14ac:dyDescent="0.2">
      <c r="A1067" s="70"/>
      <c r="B1067" s="49"/>
      <c r="C1067" s="213"/>
      <c r="D1067" s="61" t="s">
        <v>34</v>
      </c>
      <c r="E1067" s="3">
        <v>2.4</v>
      </c>
      <c r="F1067" s="3">
        <v>18.8</v>
      </c>
      <c r="G1067" s="3">
        <v>16.2</v>
      </c>
      <c r="H1067" s="3">
        <v>27.9</v>
      </c>
      <c r="I1067" s="3">
        <v>57.9</v>
      </c>
      <c r="J1067" s="3">
        <v>13.4</v>
      </c>
      <c r="K1067" s="72"/>
      <c r="L1067" s="72"/>
      <c r="M1067" s="72"/>
      <c r="N1067" s="72"/>
      <c r="O1067" s="72"/>
      <c r="P1067" s="72"/>
      <c r="Q1067" s="3">
        <f t="shared" si="737"/>
        <v>136.6</v>
      </c>
      <c r="R1067" s="3">
        <v>84.7</v>
      </c>
      <c r="S1067" s="4">
        <f t="shared" si="719"/>
        <v>161.27508854781581</v>
      </c>
    </row>
    <row r="1068" spans="1:19" ht="13" x14ac:dyDescent="0.2">
      <c r="A1068" s="70"/>
      <c r="B1068" s="49"/>
      <c r="C1068" s="213"/>
      <c r="D1068" s="61" t="s">
        <v>35</v>
      </c>
      <c r="E1068" s="3">
        <f>+E1066-E1067</f>
        <v>44.2</v>
      </c>
      <c r="F1068" s="3">
        <f t="shared" ref="F1068:P1068" si="748">+F1066-F1067</f>
        <v>67.8</v>
      </c>
      <c r="G1068" s="3">
        <f t="shared" si="748"/>
        <v>58.599999999999994</v>
      </c>
      <c r="H1068" s="3">
        <f t="shared" si="748"/>
        <v>62.4</v>
      </c>
      <c r="I1068" s="3">
        <f t="shared" si="748"/>
        <v>71.599999999999994</v>
      </c>
      <c r="J1068" s="3">
        <f t="shared" si="748"/>
        <v>79</v>
      </c>
      <c r="K1068" s="72">
        <f t="shared" si="748"/>
        <v>0</v>
      </c>
      <c r="L1068" s="72">
        <f t="shared" si="748"/>
        <v>0</v>
      </c>
      <c r="M1068" s="72">
        <f t="shared" si="748"/>
        <v>0</v>
      </c>
      <c r="N1068" s="72">
        <f t="shared" si="748"/>
        <v>0</v>
      </c>
      <c r="O1068" s="72">
        <f t="shared" si="748"/>
        <v>0</v>
      </c>
      <c r="P1068" s="72">
        <f t="shared" si="748"/>
        <v>0</v>
      </c>
      <c r="Q1068" s="3">
        <f t="shared" ref="Q1068" si="749">+Q1066-Q1067</f>
        <v>383.6</v>
      </c>
      <c r="R1068" s="3">
        <v>281.89999999999998</v>
      </c>
      <c r="S1068" s="4">
        <f t="shared" si="719"/>
        <v>136.07662291592766</v>
      </c>
    </row>
    <row r="1069" spans="1:19" ht="13" x14ac:dyDescent="0.2">
      <c r="A1069" s="70"/>
      <c r="B1069" s="49"/>
      <c r="C1069" s="213"/>
      <c r="D1069" s="61" t="s">
        <v>36</v>
      </c>
      <c r="E1069" s="3">
        <f>+E1066-E1070</f>
        <v>44.5</v>
      </c>
      <c r="F1069" s="3">
        <f t="shared" ref="F1069:P1069" si="750">+F1066-F1070</f>
        <v>84</v>
      </c>
      <c r="G1069" s="3">
        <f t="shared" si="750"/>
        <v>69</v>
      </c>
      <c r="H1069" s="3">
        <f t="shared" si="750"/>
        <v>84.1</v>
      </c>
      <c r="I1069" s="3">
        <f t="shared" si="750"/>
        <v>120.8</v>
      </c>
      <c r="J1069" s="3">
        <f t="shared" si="750"/>
        <v>81.100000000000009</v>
      </c>
      <c r="K1069" s="72">
        <f t="shared" si="750"/>
        <v>0</v>
      </c>
      <c r="L1069" s="72">
        <f t="shared" si="750"/>
        <v>0</v>
      </c>
      <c r="M1069" s="72">
        <f t="shared" si="750"/>
        <v>0</v>
      </c>
      <c r="N1069" s="72">
        <f t="shared" si="750"/>
        <v>0</v>
      </c>
      <c r="O1069" s="72">
        <f t="shared" si="750"/>
        <v>0</v>
      </c>
      <c r="P1069" s="72">
        <f t="shared" si="750"/>
        <v>0</v>
      </c>
      <c r="Q1069" s="3">
        <f t="shared" ref="Q1069" si="751">+Q1066-Q1070</f>
        <v>483.50000000000006</v>
      </c>
      <c r="R1069" s="3">
        <v>344.09999999999997</v>
      </c>
      <c r="S1069" s="4">
        <f t="shared" si="719"/>
        <v>140.51147922115666</v>
      </c>
    </row>
    <row r="1070" spans="1:19" ht="13" x14ac:dyDescent="0.2">
      <c r="A1070" s="70"/>
      <c r="B1070" s="49"/>
      <c r="C1070" s="213"/>
      <c r="D1070" s="61" t="s">
        <v>37</v>
      </c>
      <c r="E1070" s="3">
        <v>2.1</v>
      </c>
      <c r="F1070" s="3">
        <v>2.6</v>
      </c>
      <c r="G1070" s="3">
        <v>5.8</v>
      </c>
      <c r="H1070" s="3">
        <v>6.2</v>
      </c>
      <c r="I1070" s="3">
        <v>8.6999999999999993</v>
      </c>
      <c r="J1070" s="3">
        <v>11.3</v>
      </c>
      <c r="K1070" s="72"/>
      <c r="L1070" s="72"/>
      <c r="M1070" s="72"/>
      <c r="N1070" s="72"/>
      <c r="O1070" s="72"/>
      <c r="P1070" s="72"/>
      <c r="Q1070" s="3">
        <f t="shared" si="737"/>
        <v>36.700000000000003</v>
      </c>
      <c r="R1070" s="3">
        <v>22.5</v>
      </c>
      <c r="S1070" s="4">
        <f t="shared" si="719"/>
        <v>163.11111111111111</v>
      </c>
    </row>
    <row r="1071" spans="1:19" thickBot="1" x14ac:dyDescent="0.25">
      <c r="A1071" s="70"/>
      <c r="B1071" s="49"/>
      <c r="C1071" s="214"/>
      <c r="D1071" s="64" t="s">
        <v>38</v>
      </c>
      <c r="E1071" s="6">
        <v>2.1</v>
      </c>
      <c r="F1071" s="6">
        <v>2.6</v>
      </c>
      <c r="G1071" s="6">
        <v>5.8</v>
      </c>
      <c r="H1071" s="6">
        <v>6.2</v>
      </c>
      <c r="I1071" s="6">
        <v>8.6999999999999993</v>
      </c>
      <c r="J1071" s="6">
        <v>11.3</v>
      </c>
      <c r="K1071" s="73"/>
      <c r="L1071" s="73"/>
      <c r="M1071" s="73"/>
      <c r="N1071" s="73"/>
      <c r="O1071" s="73"/>
      <c r="P1071" s="73"/>
      <c r="Q1071" s="6">
        <f t="shared" si="737"/>
        <v>36.700000000000003</v>
      </c>
      <c r="R1071" s="6">
        <v>22.5</v>
      </c>
      <c r="S1071" s="7">
        <f t="shared" si="719"/>
        <v>163.11111111111111</v>
      </c>
    </row>
    <row r="1072" spans="1:19" ht="13.5" customHeight="1" x14ac:dyDescent="0.2">
      <c r="A1072" s="70"/>
      <c r="B1072" s="49"/>
      <c r="C1072" s="212" t="s">
        <v>170</v>
      </c>
      <c r="D1072" s="56" t="s">
        <v>33</v>
      </c>
      <c r="E1072" s="1">
        <v>39.4</v>
      </c>
      <c r="F1072" s="1">
        <v>69.099999999999994</v>
      </c>
      <c r="G1072" s="1">
        <v>73.2</v>
      </c>
      <c r="H1072" s="1">
        <v>91.4</v>
      </c>
      <c r="I1072" s="1">
        <v>105.7</v>
      </c>
      <c r="J1072" s="1">
        <v>95.9</v>
      </c>
      <c r="K1072" s="71"/>
      <c r="L1072" s="71"/>
      <c r="M1072" s="71"/>
      <c r="N1072" s="71"/>
      <c r="O1072" s="71"/>
      <c r="P1072" s="71"/>
      <c r="Q1072" s="1">
        <f t="shared" si="737"/>
        <v>474.70000000000005</v>
      </c>
      <c r="R1072" s="1">
        <v>430.79999999999995</v>
      </c>
      <c r="S1072" s="2">
        <f t="shared" si="719"/>
        <v>110.19034354688952</v>
      </c>
    </row>
    <row r="1073" spans="1:19" ht="13.5" customHeight="1" x14ac:dyDescent="0.2">
      <c r="A1073" s="70"/>
      <c r="B1073" s="49"/>
      <c r="C1073" s="213"/>
      <c r="D1073" s="61" t="s">
        <v>34</v>
      </c>
      <c r="E1073" s="3">
        <v>0.6</v>
      </c>
      <c r="F1073" s="3">
        <v>4.5999999999999996</v>
      </c>
      <c r="G1073" s="3">
        <v>10</v>
      </c>
      <c r="H1073" s="3">
        <v>12.1</v>
      </c>
      <c r="I1073" s="3">
        <v>90.6</v>
      </c>
      <c r="J1073" s="3">
        <v>13.8</v>
      </c>
      <c r="K1073" s="72"/>
      <c r="L1073" s="72"/>
      <c r="M1073" s="72"/>
      <c r="N1073" s="72"/>
      <c r="O1073" s="72"/>
      <c r="P1073" s="72"/>
      <c r="Q1073" s="3">
        <f t="shared" si="737"/>
        <v>131.69999999999999</v>
      </c>
      <c r="R1073" s="3">
        <v>20.399999999999999</v>
      </c>
      <c r="S1073" s="4">
        <f t="shared" si="719"/>
        <v>645.58823529411768</v>
      </c>
    </row>
    <row r="1074" spans="1:19" ht="13.5" customHeight="1" x14ac:dyDescent="0.2">
      <c r="A1074" s="70"/>
      <c r="B1074" s="49"/>
      <c r="C1074" s="213"/>
      <c r="D1074" s="61" t="s">
        <v>35</v>
      </c>
      <c r="E1074" s="3">
        <f>+E1072-E1073</f>
        <v>38.799999999999997</v>
      </c>
      <c r="F1074" s="3">
        <f t="shared" ref="F1074:P1074" si="752">+F1072-F1073</f>
        <v>64.5</v>
      </c>
      <c r="G1074" s="3">
        <f t="shared" si="752"/>
        <v>63.2</v>
      </c>
      <c r="H1074" s="3">
        <f t="shared" si="752"/>
        <v>79.300000000000011</v>
      </c>
      <c r="I1074" s="3">
        <f t="shared" si="752"/>
        <v>15.100000000000009</v>
      </c>
      <c r="J1074" s="3">
        <f t="shared" si="752"/>
        <v>82.100000000000009</v>
      </c>
      <c r="K1074" s="72">
        <f t="shared" si="752"/>
        <v>0</v>
      </c>
      <c r="L1074" s="72">
        <f t="shared" si="752"/>
        <v>0</v>
      </c>
      <c r="M1074" s="72">
        <f t="shared" si="752"/>
        <v>0</v>
      </c>
      <c r="N1074" s="72">
        <f t="shared" si="752"/>
        <v>0</v>
      </c>
      <c r="O1074" s="72">
        <f t="shared" si="752"/>
        <v>0</v>
      </c>
      <c r="P1074" s="72">
        <f t="shared" si="752"/>
        <v>0</v>
      </c>
      <c r="Q1074" s="3">
        <f t="shared" ref="Q1074" si="753">+Q1072-Q1073</f>
        <v>343.00000000000006</v>
      </c>
      <c r="R1074" s="3">
        <v>410.40000000000003</v>
      </c>
      <c r="S1074" s="4">
        <f t="shared" si="719"/>
        <v>83.576998050682278</v>
      </c>
    </row>
    <row r="1075" spans="1:19" ht="13.5" customHeight="1" x14ac:dyDescent="0.2">
      <c r="A1075" s="70"/>
      <c r="B1075" s="49"/>
      <c r="C1075" s="213"/>
      <c r="D1075" s="61" t="s">
        <v>36</v>
      </c>
      <c r="E1075" s="3">
        <f>+E1072-E1076</f>
        <v>38.699999999999996</v>
      </c>
      <c r="F1075" s="3">
        <f t="shared" ref="F1075:P1075" si="754">+F1072-F1076</f>
        <v>67.3</v>
      </c>
      <c r="G1075" s="3">
        <f t="shared" si="754"/>
        <v>70.8</v>
      </c>
      <c r="H1075" s="3">
        <f t="shared" si="754"/>
        <v>88.100000000000009</v>
      </c>
      <c r="I1075" s="3">
        <f t="shared" si="754"/>
        <v>101.5</v>
      </c>
      <c r="J1075" s="3">
        <f t="shared" si="754"/>
        <v>92.5</v>
      </c>
      <c r="K1075" s="72">
        <f t="shared" si="754"/>
        <v>0</v>
      </c>
      <c r="L1075" s="72">
        <f t="shared" si="754"/>
        <v>0</v>
      </c>
      <c r="M1075" s="72">
        <f t="shared" si="754"/>
        <v>0</v>
      </c>
      <c r="N1075" s="72">
        <f t="shared" si="754"/>
        <v>0</v>
      </c>
      <c r="O1075" s="72">
        <f t="shared" si="754"/>
        <v>0</v>
      </c>
      <c r="P1075" s="72">
        <f t="shared" si="754"/>
        <v>0</v>
      </c>
      <c r="Q1075" s="3">
        <f t="shared" ref="Q1075" si="755">+Q1072-Q1076</f>
        <v>458.90000000000003</v>
      </c>
      <c r="R1075" s="3">
        <v>422.1</v>
      </c>
      <c r="S1075" s="4">
        <f t="shared" si="719"/>
        <v>108.71831319592513</v>
      </c>
    </row>
    <row r="1076" spans="1:19" ht="13.5" customHeight="1" x14ac:dyDescent="0.2">
      <c r="A1076" s="70"/>
      <c r="B1076" s="49"/>
      <c r="C1076" s="213"/>
      <c r="D1076" s="61" t="s">
        <v>37</v>
      </c>
      <c r="E1076" s="3">
        <v>0.7</v>
      </c>
      <c r="F1076" s="3">
        <v>1.8</v>
      </c>
      <c r="G1076" s="3">
        <v>2.4</v>
      </c>
      <c r="H1076" s="3">
        <v>3.3</v>
      </c>
      <c r="I1076" s="3">
        <v>4.2</v>
      </c>
      <c r="J1076" s="3">
        <v>3.4</v>
      </c>
      <c r="K1076" s="72"/>
      <c r="L1076" s="72"/>
      <c r="M1076" s="72"/>
      <c r="N1076" s="72"/>
      <c r="O1076" s="72"/>
      <c r="P1076" s="72"/>
      <c r="Q1076" s="3">
        <f t="shared" si="737"/>
        <v>15.799999999999999</v>
      </c>
      <c r="R1076" s="3">
        <v>8.7000000000000011</v>
      </c>
      <c r="S1076" s="4">
        <f t="shared" si="719"/>
        <v>181.60919540229881</v>
      </c>
    </row>
    <row r="1077" spans="1:19" ht="14.25" customHeight="1" thickBot="1" x14ac:dyDescent="0.25">
      <c r="A1077" s="70"/>
      <c r="B1077" s="49"/>
      <c r="C1077" s="214"/>
      <c r="D1077" s="64" t="s">
        <v>38</v>
      </c>
      <c r="E1077" s="6">
        <v>0.7</v>
      </c>
      <c r="F1077" s="6">
        <v>1.8</v>
      </c>
      <c r="G1077" s="6">
        <v>2.4</v>
      </c>
      <c r="H1077" s="6">
        <v>3.3</v>
      </c>
      <c r="I1077" s="6">
        <v>4.2</v>
      </c>
      <c r="J1077" s="6">
        <v>3.4</v>
      </c>
      <c r="K1077" s="73"/>
      <c r="L1077" s="73"/>
      <c r="M1077" s="73"/>
      <c r="N1077" s="73"/>
      <c r="O1077" s="73"/>
      <c r="P1077" s="73"/>
      <c r="Q1077" s="6">
        <f t="shared" si="737"/>
        <v>15.799999999999999</v>
      </c>
      <c r="R1077" s="6">
        <v>8.7000000000000011</v>
      </c>
      <c r="S1077" s="7">
        <f t="shared" si="719"/>
        <v>181.60919540229881</v>
      </c>
    </row>
    <row r="1078" spans="1:19" ht="13.5" customHeight="1" x14ac:dyDescent="0.2">
      <c r="A1078" s="70"/>
      <c r="B1078" s="49"/>
      <c r="C1078" s="212" t="s">
        <v>171</v>
      </c>
      <c r="D1078" s="56" t="s">
        <v>33</v>
      </c>
      <c r="E1078" s="1">
        <v>17.899999999999999</v>
      </c>
      <c r="F1078" s="1">
        <v>36.4</v>
      </c>
      <c r="G1078" s="1">
        <v>54.8</v>
      </c>
      <c r="H1078" s="1">
        <v>55.8</v>
      </c>
      <c r="I1078" s="1">
        <v>43.7</v>
      </c>
      <c r="J1078" s="1">
        <v>43.6</v>
      </c>
      <c r="K1078" s="71"/>
      <c r="L1078" s="71"/>
      <c r="M1078" s="71"/>
      <c r="N1078" s="71"/>
      <c r="O1078" s="71"/>
      <c r="P1078" s="71"/>
      <c r="Q1078" s="1">
        <f t="shared" si="737"/>
        <v>252.19999999999996</v>
      </c>
      <c r="R1078" s="1">
        <v>213.79999999999998</v>
      </c>
      <c r="S1078" s="2">
        <f t="shared" si="719"/>
        <v>117.96071094480823</v>
      </c>
    </row>
    <row r="1079" spans="1:19" ht="13" x14ac:dyDescent="0.2">
      <c r="A1079" s="70"/>
      <c r="B1079" s="49"/>
      <c r="C1079" s="213"/>
      <c r="D1079" s="61" t="s">
        <v>34</v>
      </c>
      <c r="E1079" s="3">
        <v>1.7</v>
      </c>
      <c r="F1079" s="3">
        <v>3.9</v>
      </c>
      <c r="G1079" s="3">
        <v>8.6</v>
      </c>
      <c r="H1079" s="3">
        <v>10</v>
      </c>
      <c r="I1079" s="3">
        <v>9.1</v>
      </c>
      <c r="J1079" s="3">
        <v>7.5</v>
      </c>
      <c r="K1079" s="72"/>
      <c r="L1079" s="72"/>
      <c r="M1079" s="72"/>
      <c r="N1079" s="72"/>
      <c r="O1079" s="72"/>
      <c r="P1079" s="72"/>
      <c r="Q1079" s="3">
        <f t="shared" si="737"/>
        <v>40.799999999999997</v>
      </c>
      <c r="R1079" s="3">
        <v>16.8</v>
      </c>
      <c r="S1079" s="4">
        <f t="shared" si="719"/>
        <v>242.85714285714283</v>
      </c>
    </row>
    <row r="1080" spans="1:19" ht="13" x14ac:dyDescent="0.2">
      <c r="A1080" s="70"/>
      <c r="B1080" s="49"/>
      <c r="C1080" s="213"/>
      <c r="D1080" s="61" t="s">
        <v>35</v>
      </c>
      <c r="E1080" s="3">
        <f>+E1078-E1079</f>
        <v>16.2</v>
      </c>
      <c r="F1080" s="3">
        <f t="shared" ref="F1080:P1080" si="756">+F1078-F1079</f>
        <v>32.5</v>
      </c>
      <c r="G1080" s="3">
        <f t="shared" si="756"/>
        <v>46.199999999999996</v>
      </c>
      <c r="H1080" s="3">
        <f t="shared" si="756"/>
        <v>45.8</v>
      </c>
      <c r="I1080" s="3">
        <f t="shared" si="756"/>
        <v>34.6</v>
      </c>
      <c r="J1080" s="3">
        <f t="shared" si="756"/>
        <v>36.1</v>
      </c>
      <c r="K1080" s="72">
        <f t="shared" si="756"/>
        <v>0</v>
      </c>
      <c r="L1080" s="72">
        <f t="shared" si="756"/>
        <v>0</v>
      </c>
      <c r="M1080" s="72">
        <f t="shared" si="756"/>
        <v>0</v>
      </c>
      <c r="N1080" s="72">
        <f t="shared" si="756"/>
        <v>0</v>
      </c>
      <c r="O1080" s="72">
        <f t="shared" si="756"/>
        <v>0</v>
      </c>
      <c r="P1080" s="72">
        <f t="shared" si="756"/>
        <v>0</v>
      </c>
      <c r="Q1080" s="3">
        <f t="shared" ref="Q1080" si="757">+Q1078-Q1079</f>
        <v>211.39999999999998</v>
      </c>
      <c r="R1080" s="3">
        <v>197</v>
      </c>
      <c r="S1080" s="4">
        <f t="shared" si="719"/>
        <v>107.30964467005076</v>
      </c>
    </row>
    <row r="1081" spans="1:19" ht="13" x14ac:dyDescent="0.2">
      <c r="A1081" s="70"/>
      <c r="B1081" s="49"/>
      <c r="C1081" s="213"/>
      <c r="D1081" s="61" t="s">
        <v>36</v>
      </c>
      <c r="E1081" s="3">
        <f>+E1078-E1082</f>
        <v>17</v>
      </c>
      <c r="F1081" s="3">
        <f t="shared" ref="F1081:P1081" si="758">+F1078-F1082</f>
        <v>33.1</v>
      </c>
      <c r="G1081" s="3">
        <f t="shared" si="758"/>
        <v>49.8</v>
      </c>
      <c r="H1081" s="3">
        <f t="shared" si="758"/>
        <v>49.599999999999994</v>
      </c>
      <c r="I1081" s="3">
        <f t="shared" si="758"/>
        <v>37.800000000000004</v>
      </c>
      <c r="J1081" s="3">
        <f t="shared" si="758"/>
        <v>38.1</v>
      </c>
      <c r="K1081" s="72">
        <f t="shared" si="758"/>
        <v>0</v>
      </c>
      <c r="L1081" s="72">
        <f t="shared" si="758"/>
        <v>0</v>
      </c>
      <c r="M1081" s="72">
        <f t="shared" si="758"/>
        <v>0</v>
      </c>
      <c r="N1081" s="72">
        <f t="shared" si="758"/>
        <v>0</v>
      </c>
      <c r="O1081" s="72">
        <f t="shared" si="758"/>
        <v>0</v>
      </c>
      <c r="P1081" s="72">
        <f t="shared" si="758"/>
        <v>0</v>
      </c>
      <c r="Q1081" s="3">
        <f t="shared" ref="Q1081" si="759">+Q1078-Q1082</f>
        <v>225.39999999999998</v>
      </c>
      <c r="R1081" s="3">
        <v>198.2</v>
      </c>
      <c r="S1081" s="4">
        <f t="shared" si="719"/>
        <v>113.72351160443996</v>
      </c>
    </row>
    <row r="1082" spans="1:19" ht="13" x14ac:dyDescent="0.2">
      <c r="A1082" s="70"/>
      <c r="B1082" s="49"/>
      <c r="C1082" s="213"/>
      <c r="D1082" s="61" t="s">
        <v>37</v>
      </c>
      <c r="E1082" s="3">
        <v>0.9</v>
      </c>
      <c r="F1082" s="3">
        <v>3.3</v>
      </c>
      <c r="G1082" s="3">
        <v>5</v>
      </c>
      <c r="H1082" s="3">
        <v>6.2</v>
      </c>
      <c r="I1082" s="3">
        <v>5.9</v>
      </c>
      <c r="J1082" s="3">
        <v>5.5</v>
      </c>
      <c r="K1082" s="72"/>
      <c r="L1082" s="72"/>
      <c r="M1082" s="72"/>
      <c r="N1082" s="72"/>
      <c r="O1082" s="72"/>
      <c r="P1082" s="72"/>
      <c r="Q1082" s="3">
        <f t="shared" si="737"/>
        <v>26.799999999999997</v>
      </c>
      <c r="R1082" s="3">
        <v>15.6</v>
      </c>
      <c r="S1082" s="4">
        <f t="shared" si="719"/>
        <v>171.7948717948718</v>
      </c>
    </row>
    <row r="1083" spans="1:19" thickBot="1" x14ac:dyDescent="0.25">
      <c r="A1083" s="70"/>
      <c r="B1083" s="49"/>
      <c r="C1083" s="214"/>
      <c r="D1083" s="64" t="s">
        <v>38</v>
      </c>
      <c r="E1083" s="6">
        <v>1.3</v>
      </c>
      <c r="F1083" s="6">
        <v>4.5</v>
      </c>
      <c r="G1083" s="6">
        <v>7.5</v>
      </c>
      <c r="H1083" s="6">
        <v>8.6999999999999993</v>
      </c>
      <c r="I1083" s="6">
        <v>8.6999999999999993</v>
      </c>
      <c r="J1083" s="6">
        <v>8.6</v>
      </c>
      <c r="K1083" s="73"/>
      <c r="L1083" s="73"/>
      <c r="M1083" s="73"/>
      <c r="N1083" s="73"/>
      <c r="O1083" s="73"/>
      <c r="P1083" s="73"/>
      <c r="Q1083" s="6">
        <f t="shared" si="737"/>
        <v>39.299999999999997</v>
      </c>
      <c r="R1083" s="6">
        <v>20.099999999999998</v>
      </c>
      <c r="S1083" s="7">
        <f t="shared" si="719"/>
        <v>195.52238805970151</v>
      </c>
    </row>
    <row r="1084" spans="1:19" ht="18.75" customHeight="1" x14ac:dyDescent="0.3">
      <c r="A1084" s="45" t="str">
        <f>$A$1</f>
        <v>１　令和４年度（２０２２年度）上期　市町村別・月別観光入込客数</v>
      </c>
      <c r="K1084" s="76"/>
      <c r="L1084" s="76"/>
      <c r="M1084" s="76"/>
      <c r="N1084" s="76"/>
      <c r="O1084" s="76"/>
      <c r="P1084" s="76"/>
      <c r="Q1084" s="178"/>
    </row>
    <row r="1085" spans="1:19" ht="13.5" customHeight="1" thickBot="1" x14ac:dyDescent="0.25">
      <c r="K1085" s="76"/>
      <c r="L1085" s="76"/>
      <c r="M1085" s="76"/>
      <c r="N1085" s="76"/>
      <c r="O1085" s="76"/>
      <c r="P1085" s="76"/>
      <c r="Q1085" s="178"/>
      <c r="S1085" s="50" t="s">
        <v>232</v>
      </c>
    </row>
    <row r="1086" spans="1:19" ht="13.5" customHeight="1" thickBot="1" x14ac:dyDescent="0.25">
      <c r="A1086" s="51" t="s">
        <v>20</v>
      </c>
      <c r="B1086" s="51" t="s">
        <v>266</v>
      </c>
      <c r="C1086" s="51" t="s">
        <v>21</v>
      </c>
      <c r="D1086" s="52" t="s">
        <v>22</v>
      </c>
      <c r="E1086" s="53" t="s">
        <v>23</v>
      </c>
      <c r="F1086" s="53" t="s">
        <v>24</v>
      </c>
      <c r="G1086" s="53" t="s">
        <v>25</v>
      </c>
      <c r="H1086" s="53" t="s">
        <v>26</v>
      </c>
      <c r="I1086" s="53" t="s">
        <v>27</v>
      </c>
      <c r="J1086" s="53" t="s">
        <v>28</v>
      </c>
      <c r="K1086" s="74" t="s">
        <v>29</v>
      </c>
      <c r="L1086" s="74" t="s">
        <v>30</v>
      </c>
      <c r="M1086" s="74" t="s">
        <v>31</v>
      </c>
      <c r="N1086" s="74" t="s">
        <v>11</v>
      </c>
      <c r="O1086" s="74" t="s">
        <v>12</v>
      </c>
      <c r="P1086" s="74" t="s">
        <v>13</v>
      </c>
      <c r="Q1086" s="179" t="s">
        <v>267</v>
      </c>
      <c r="R1086" s="54" t="str">
        <f>$R$3</f>
        <v>R3年度上期</v>
      </c>
      <c r="S1086" s="55" t="s">
        <v>32</v>
      </c>
    </row>
    <row r="1087" spans="1:19" ht="13" customHeight="1" x14ac:dyDescent="0.2">
      <c r="A1087" s="70"/>
      <c r="B1087" s="49"/>
      <c r="C1087" s="212" t="s">
        <v>172</v>
      </c>
      <c r="D1087" s="56" t="s">
        <v>33</v>
      </c>
      <c r="E1087" s="1">
        <v>4.5</v>
      </c>
      <c r="F1087" s="1">
        <v>10.8</v>
      </c>
      <c r="G1087" s="1">
        <v>12.3</v>
      </c>
      <c r="H1087" s="1">
        <v>18.8</v>
      </c>
      <c r="I1087" s="1">
        <v>16.399999999999999</v>
      </c>
      <c r="J1087" s="1">
        <v>15.3</v>
      </c>
      <c r="K1087" s="71"/>
      <c r="L1087" s="71"/>
      <c r="M1087" s="71"/>
      <c r="N1087" s="71"/>
      <c r="O1087" s="71"/>
      <c r="P1087" s="71"/>
      <c r="Q1087" s="1">
        <f t="shared" ref="Q1087:Q1140" si="760">SUM(E1087:P1087)</f>
        <v>78.100000000000009</v>
      </c>
      <c r="R1087" s="1">
        <v>29</v>
      </c>
      <c r="S1087" s="2">
        <f t="shared" ref="S1087:S1140" si="761">IF(Q1087=0,"－",Q1087/R1087*100)</f>
        <v>269.31034482758622</v>
      </c>
    </row>
    <row r="1088" spans="1:19" ht="13" x14ac:dyDescent="0.2">
      <c r="A1088" s="70"/>
      <c r="B1088" s="75"/>
      <c r="C1088" s="213"/>
      <c r="D1088" s="61" t="s">
        <v>34</v>
      </c>
      <c r="E1088" s="3">
        <v>0.9</v>
      </c>
      <c r="F1088" s="3">
        <v>2.1</v>
      </c>
      <c r="G1088" s="3">
        <v>2.4</v>
      </c>
      <c r="H1088" s="3">
        <v>3.7</v>
      </c>
      <c r="I1088" s="3">
        <v>3.2</v>
      </c>
      <c r="J1088" s="3">
        <v>3.6</v>
      </c>
      <c r="K1088" s="72"/>
      <c r="L1088" s="72"/>
      <c r="M1088" s="72"/>
      <c r="N1088" s="72"/>
      <c r="O1088" s="72"/>
      <c r="P1088" s="72"/>
      <c r="Q1088" s="3">
        <f t="shared" si="760"/>
        <v>15.9</v>
      </c>
      <c r="R1088" s="3">
        <v>5.3000000000000007</v>
      </c>
      <c r="S1088" s="4">
        <f t="shared" si="761"/>
        <v>299.99999999999994</v>
      </c>
    </row>
    <row r="1089" spans="1:19" ht="13" x14ac:dyDescent="0.2">
      <c r="A1089" s="70" t="s">
        <v>278</v>
      </c>
      <c r="B1089" s="75" t="s">
        <v>278</v>
      </c>
      <c r="C1089" s="213"/>
      <c r="D1089" s="61" t="s">
        <v>35</v>
      </c>
      <c r="E1089" s="3">
        <f>+E1087-E1088</f>
        <v>3.6</v>
      </c>
      <c r="F1089" s="3">
        <f t="shared" ref="F1089:P1089" si="762">+F1087-F1088</f>
        <v>8.7000000000000011</v>
      </c>
      <c r="G1089" s="3">
        <f t="shared" si="762"/>
        <v>9.9</v>
      </c>
      <c r="H1089" s="3">
        <f t="shared" si="762"/>
        <v>15.100000000000001</v>
      </c>
      <c r="I1089" s="3">
        <f t="shared" si="762"/>
        <v>13.2</v>
      </c>
      <c r="J1089" s="3">
        <f t="shared" si="762"/>
        <v>11.700000000000001</v>
      </c>
      <c r="K1089" s="72">
        <f t="shared" si="762"/>
        <v>0</v>
      </c>
      <c r="L1089" s="72">
        <f t="shared" si="762"/>
        <v>0</v>
      </c>
      <c r="M1089" s="72">
        <f t="shared" si="762"/>
        <v>0</v>
      </c>
      <c r="N1089" s="72">
        <f t="shared" si="762"/>
        <v>0</v>
      </c>
      <c r="O1089" s="72">
        <f t="shared" si="762"/>
        <v>0</v>
      </c>
      <c r="P1089" s="72">
        <f t="shared" si="762"/>
        <v>0</v>
      </c>
      <c r="Q1089" s="3">
        <f t="shared" ref="Q1089" si="763">+Q1087-Q1088</f>
        <v>62.20000000000001</v>
      </c>
      <c r="R1089" s="3">
        <v>23.7</v>
      </c>
      <c r="S1089" s="4">
        <f t="shared" si="761"/>
        <v>262.4472573839663</v>
      </c>
    </row>
    <row r="1090" spans="1:19" ht="13" x14ac:dyDescent="0.2">
      <c r="A1090" s="70"/>
      <c r="B1090" s="75"/>
      <c r="C1090" s="213"/>
      <c r="D1090" s="61" t="s">
        <v>36</v>
      </c>
      <c r="E1090" s="3">
        <f>+E1087-E1091</f>
        <v>4.3</v>
      </c>
      <c r="F1090" s="3">
        <f t="shared" ref="F1090:P1090" si="764">+F1087-F1091</f>
        <v>10.700000000000001</v>
      </c>
      <c r="G1090" s="3">
        <f t="shared" si="764"/>
        <v>12</v>
      </c>
      <c r="H1090" s="3">
        <f t="shared" si="764"/>
        <v>18.3</v>
      </c>
      <c r="I1090" s="3">
        <f t="shared" si="764"/>
        <v>15.7</v>
      </c>
      <c r="J1090" s="3">
        <f t="shared" si="764"/>
        <v>14.700000000000001</v>
      </c>
      <c r="K1090" s="72">
        <f t="shared" si="764"/>
        <v>0</v>
      </c>
      <c r="L1090" s="72">
        <f t="shared" si="764"/>
        <v>0</v>
      </c>
      <c r="M1090" s="72">
        <f t="shared" si="764"/>
        <v>0</v>
      </c>
      <c r="N1090" s="72">
        <f t="shared" si="764"/>
        <v>0</v>
      </c>
      <c r="O1090" s="72">
        <f t="shared" si="764"/>
        <v>0</v>
      </c>
      <c r="P1090" s="72">
        <f t="shared" si="764"/>
        <v>0</v>
      </c>
      <c r="Q1090" s="3">
        <f t="shared" ref="Q1090" si="765">+Q1087-Q1091</f>
        <v>75.7</v>
      </c>
      <c r="R1090" s="3">
        <v>29</v>
      </c>
      <c r="S1090" s="4">
        <f t="shared" si="761"/>
        <v>261.0344827586207</v>
      </c>
    </row>
    <row r="1091" spans="1:19" ht="13" x14ac:dyDescent="0.2">
      <c r="A1091" s="70"/>
      <c r="B1091" s="75"/>
      <c r="C1091" s="213"/>
      <c r="D1091" s="61" t="s">
        <v>37</v>
      </c>
      <c r="E1091" s="3">
        <v>0.2</v>
      </c>
      <c r="F1091" s="3">
        <v>0.1</v>
      </c>
      <c r="G1091" s="3">
        <v>0.3</v>
      </c>
      <c r="H1091" s="3">
        <v>0.5</v>
      </c>
      <c r="I1091" s="3">
        <v>0.7</v>
      </c>
      <c r="J1091" s="3">
        <v>0.6</v>
      </c>
      <c r="K1091" s="72"/>
      <c r="L1091" s="72"/>
      <c r="M1091" s="72"/>
      <c r="N1091" s="72"/>
      <c r="O1091" s="72"/>
      <c r="P1091" s="72"/>
      <c r="Q1091" s="3">
        <f t="shared" si="760"/>
        <v>2.4</v>
      </c>
      <c r="R1091" s="3">
        <v>0</v>
      </c>
      <c r="S1091" s="4" t="s">
        <v>327</v>
      </c>
    </row>
    <row r="1092" spans="1:19" thickBot="1" x14ac:dyDescent="0.25">
      <c r="A1092" s="70"/>
      <c r="B1092" s="75"/>
      <c r="C1092" s="214"/>
      <c r="D1092" s="64" t="s">
        <v>38</v>
      </c>
      <c r="E1092" s="6">
        <v>0.2</v>
      </c>
      <c r="F1092" s="6">
        <v>0.1</v>
      </c>
      <c r="G1092" s="6">
        <v>0.3</v>
      </c>
      <c r="H1092" s="6">
        <v>0.5</v>
      </c>
      <c r="I1092" s="6">
        <v>0.7</v>
      </c>
      <c r="J1092" s="6">
        <v>0.6</v>
      </c>
      <c r="K1092" s="73"/>
      <c r="L1092" s="73"/>
      <c r="M1092" s="73"/>
      <c r="N1092" s="73"/>
      <c r="O1092" s="73"/>
      <c r="P1092" s="73"/>
      <c r="Q1092" s="6">
        <f t="shared" si="760"/>
        <v>2.4</v>
      </c>
      <c r="R1092" s="6">
        <v>0</v>
      </c>
      <c r="S1092" s="7" t="s">
        <v>326</v>
      </c>
    </row>
    <row r="1093" spans="1:19" ht="13.5" customHeight="1" x14ac:dyDescent="0.2">
      <c r="A1093" s="70"/>
      <c r="B1093" s="75"/>
      <c r="C1093" s="212" t="s">
        <v>173</v>
      </c>
      <c r="D1093" s="56" t="s">
        <v>33</v>
      </c>
      <c r="E1093" s="1">
        <v>3.3</v>
      </c>
      <c r="F1093" s="1">
        <v>18.899999999999999</v>
      </c>
      <c r="G1093" s="1">
        <v>14.1</v>
      </c>
      <c r="H1093" s="1">
        <v>18.3</v>
      </c>
      <c r="I1093" s="1">
        <v>26.3</v>
      </c>
      <c r="J1093" s="1">
        <v>15.8</v>
      </c>
      <c r="K1093" s="71"/>
      <c r="L1093" s="71"/>
      <c r="M1093" s="71"/>
      <c r="N1093" s="71"/>
      <c r="O1093" s="71"/>
      <c r="P1093" s="71"/>
      <c r="Q1093" s="1">
        <f t="shared" si="760"/>
        <v>96.699999999999989</v>
      </c>
      <c r="R1093" s="1">
        <v>94.899999999999991</v>
      </c>
      <c r="S1093" s="2">
        <f t="shared" si="761"/>
        <v>101.89673340358272</v>
      </c>
    </row>
    <row r="1094" spans="1:19" ht="13" x14ac:dyDescent="0.2">
      <c r="A1094" s="70"/>
      <c r="B1094" s="75"/>
      <c r="C1094" s="213"/>
      <c r="D1094" s="61" t="s">
        <v>34</v>
      </c>
      <c r="E1094" s="3">
        <v>0</v>
      </c>
      <c r="F1094" s="3">
        <v>0.1</v>
      </c>
      <c r="G1094" s="3">
        <v>0.1</v>
      </c>
      <c r="H1094" s="3">
        <v>0.3</v>
      </c>
      <c r="I1094" s="3">
        <v>0.4</v>
      </c>
      <c r="J1094" s="3">
        <v>0.2</v>
      </c>
      <c r="K1094" s="72"/>
      <c r="L1094" s="72"/>
      <c r="M1094" s="72"/>
      <c r="N1094" s="72"/>
      <c r="O1094" s="72"/>
      <c r="P1094" s="72"/>
      <c r="Q1094" s="3">
        <f t="shared" si="760"/>
        <v>1.1000000000000001</v>
      </c>
      <c r="R1094" s="3">
        <v>0.2</v>
      </c>
      <c r="S1094" s="4">
        <f t="shared" si="761"/>
        <v>550</v>
      </c>
    </row>
    <row r="1095" spans="1:19" ht="13" x14ac:dyDescent="0.2">
      <c r="A1095" s="70"/>
      <c r="B1095" s="75"/>
      <c r="C1095" s="213"/>
      <c r="D1095" s="61" t="s">
        <v>35</v>
      </c>
      <c r="E1095" s="3">
        <f>+E1093-E1094</f>
        <v>3.3</v>
      </c>
      <c r="F1095" s="3">
        <f t="shared" ref="F1095:P1095" si="766">+F1093-F1094</f>
        <v>18.799999999999997</v>
      </c>
      <c r="G1095" s="3">
        <f t="shared" si="766"/>
        <v>14</v>
      </c>
      <c r="H1095" s="3">
        <f t="shared" si="766"/>
        <v>18</v>
      </c>
      <c r="I1095" s="3">
        <f t="shared" si="766"/>
        <v>25.900000000000002</v>
      </c>
      <c r="J1095" s="3">
        <f t="shared" si="766"/>
        <v>15.600000000000001</v>
      </c>
      <c r="K1095" s="72">
        <f t="shared" si="766"/>
        <v>0</v>
      </c>
      <c r="L1095" s="72">
        <f t="shared" si="766"/>
        <v>0</v>
      </c>
      <c r="M1095" s="72">
        <f t="shared" si="766"/>
        <v>0</v>
      </c>
      <c r="N1095" s="72">
        <f t="shared" si="766"/>
        <v>0</v>
      </c>
      <c r="O1095" s="72">
        <f t="shared" si="766"/>
        <v>0</v>
      </c>
      <c r="P1095" s="72">
        <f t="shared" si="766"/>
        <v>0</v>
      </c>
      <c r="Q1095" s="3">
        <f t="shared" ref="Q1095" si="767">+Q1093-Q1094</f>
        <v>95.6</v>
      </c>
      <c r="R1095" s="3">
        <v>94.7</v>
      </c>
      <c r="S1095" s="4">
        <f t="shared" si="761"/>
        <v>100.95036958817316</v>
      </c>
    </row>
    <row r="1096" spans="1:19" ht="13" x14ac:dyDescent="0.2">
      <c r="A1096" s="70"/>
      <c r="B1096" s="75"/>
      <c r="C1096" s="213"/>
      <c r="D1096" s="61" t="s">
        <v>36</v>
      </c>
      <c r="E1096" s="3">
        <f>+E1093-E1097</f>
        <v>3.1999999999999997</v>
      </c>
      <c r="F1096" s="3">
        <f t="shared" ref="F1096:P1096" si="768">+F1093-F1097</f>
        <v>18.599999999999998</v>
      </c>
      <c r="G1096" s="3">
        <f t="shared" si="768"/>
        <v>13.799999999999999</v>
      </c>
      <c r="H1096" s="3">
        <f t="shared" si="768"/>
        <v>17.900000000000002</v>
      </c>
      <c r="I1096" s="3">
        <f t="shared" si="768"/>
        <v>26.3</v>
      </c>
      <c r="J1096" s="3">
        <f t="shared" si="768"/>
        <v>15.3</v>
      </c>
      <c r="K1096" s="72">
        <f t="shared" si="768"/>
        <v>0</v>
      </c>
      <c r="L1096" s="72">
        <f t="shared" si="768"/>
        <v>0</v>
      </c>
      <c r="M1096" s="72">
        <f t="shared" si="768"/>
        <v>0</v>
      </c>
      <c r="N1096" s="72">
        <f t="shared" si="768"/>
        <v>0</v>
      </c>
      <c r="O1096" s="72">
        <f t="shared" si="768"/>
        <v>0</v>
      </c>
      <c r="P1096" s="72">
        <f t="shared" si="768"/>
        <v>0</v>
      </c>
      <c r="Q1096" s="3">
        <f t="shared" ref="Q1096" si="769">+Q1093-Q1097</f>
        <v>95.1</v>
      </c>
      <c r="R1096" s="3">
        <v>94.2</v>
      </c>
      <c r="S1096" s="4">
        <f t="shared" si="761"/>
        <v>100.95541401273884</v>
      </c>
    </row>
    <row r="1097" spans="1:19" ht="13" x14ac:dyDescent="0.2">
      <c r="A1097" s="70"/>
      <c r="B1097" s="75"/>
      <c r="C1097" s="213"/>
      <c r="D1097" s="61" t="s">
        <v>37</v>
      </c>
      <c r="E1097" s="3">
        <v>0.1</v>
      </c>
      <c r="F1097" s="3">
        <v>0.3</v>
      </c>
      <c r="G1097" s="3">
        <v>0.3</v>
      </c>
      <c r="H1097" s="3">
        <v>0.4</v>
      </c>
      <c r="I1097" s="3">
        <v>0</v>
      </c>
      <c r="J1097" s="3">
        <v>0.5</v>
      </c>
      <c r="K1097" s="72"/>
      <c r="L1097" s="72"/>
      <c r="M1097" s="72"/>
      <c r="N1097" s="72"/>
      <c r="O1097" s="72"/>
      <c r="P1097" s="72"/>
      <c r="Q1097" s="3">
        <f t="shared" si="760"/>
        <v>1.6</v>
      </c>
      <c r="R1097" s="3">
        <v>0.70000000000000007</v>
      </c>
      <c r="S1097" s="4">
        <f t="shared" si="761"/>
        <v>228.57142857142856</v>
      </c>
    </row>
    <row r="1098" spans="1:19" thickBot="1" x14ac:dyDescent="0.25">
      <c r="A1098" s="70"/>
      <c r="B1098" s="49"/>
      <c r="C1098" s="214"/>
      <c r="D1098" s="64" t="s">
        <v>38</v>
      </c>
      <c r="E1098" s="6">
        <v>0</v>
      </c>
      <c r="F1098" s="6">
        <v>0.1</v>
      </c>
      <c r="G1098" s="6">
        <v>0</v>
      </c>
      <c r="H1098" s="6">
        <v>0.2</v>
      </c>
      <c r="I1098" s="6">
        <v>0.2</v>
      </c>
      <c r="J1098" s="6">
        <v>0.1</v>
      </c>
      <c r="K1098" s="73"/>
      <c r="L1098" s="73"/>
      <c r="M1098" s="73"/>
      <c r="N1098" s="73"/>
      <c r="O1098" s="73"/>
      <c r="P1098" s="73"/>
      <c r="Q1098" s="6">
        <f t="shared" si="760"/>
        <v>0.6</v>
      </c>
      <c r="R1098" s="6">
        <v>1</v>
      </c>
      <c r="S1098" s="7">
        <f t="shared" si="761"/>
        <v>60</v>
      </c>
    </row>
    <row r="1099" spans="1:19" ht="13.5" customHeight="1" x14ac:dyDescent="0.2">
      <c r="A1099" s="70"/>
      <c r="B1099" s="49"/>
      <c r="C1099" s="212" t="s">
        <v>292</v>
      </c>
      <c r="D1099" s="56" t="s">
        <v>33</v>
      </c>
      <c r="E1099" s="1">
        <v>68.3</v>
      </c>
      <c r="F1099" s="1">
        <v>118.1</v>
      </c>
      <c r="G1099" s="1">
        <v>91.4</v>
      </c>
      <c r="H1099" s="1">
        <v>121.3</v>
      </c>
      <c r="I1099" s="1">
        <v>133.80000000000001</v>
      </c>
      <c r="J1099" s="1">
        <v>109.6</v>
      </c>
      <c r="K1099" s="71"/>
      <c r="L1099" s="71"/>
      <c r="M1099" s="71"/>
      <c r="N1099" s="71"/>
      <c r="O1099" s="71"/>
      <c r="P1099" s="71"/>
      <c r="Q1099" s="1">
        <f t="shared" si="760"/>
        <v>642.5</v>
      </c>
      <c r="R1099" s="1">
        <v>539.59999999999991</v>
      </c>
      <c r="S1099" s="2">
        <f t="shared" si="761"/>
        <v>119.06968124536697</v>
      </c>
    </row>
    <row r="1100" spans="1:19" ht="13" x14ac:dyDescent="0.2">
      <c r="A1100" s="70"/>
      <c r="B1100" s="49"/>
      <c r="C1100" s="213"/>
      <c r="D1100" s="61" t="s">
        <v>34</v>
      </c>
      <c r="E1100" s="3">
        <v>13.7</v>
      </c>
      <c r="F1100" s="3">
        <v>23.6</v>
      </c>
      <c r="G1100" s="3">
        <v>18.3</v>
      </c>
      <c r="H1100" s="3">
        <v>24.3</v>
      </c>
      <c r="I1100" s="3">
        <v>26.8</v>
      </c>
      <c r="J1100" s="3">
        <v>22</v>
      </c>
      <c r="K1100" s="72"/>
      <c r="L1100" s="72"/>
      <c r="M1100" s="72"/>
      <c r="N1100" s="72"/>
      <c r="O1100" s="72"/>
      <c r="P1100" s="72"/>
      <c r="Q1100" s="3">
        <f t="shared" si="760"/>
        <v>128.69999999999999</v>
      </c>
      <c r="R1100" s="3">
        <v>107.9</v>
      </c>
      <c r="S1100" s="4">
        <f t="shared" si="761"/>
        <v>119.27710843373491</v>
      </c>
    </row>
    <row r="1101" spans="1:19" ht="13" x14ac:dyDescent="0.2">
      <c r="A1101" s="70"/>
      <c r="B1101" s="49"/>
      <c r="C1101" s="213"/>
      <c r="D1101" s="61" t="s">
        <v>35</v>
      </c>
      <c r="E1101" s="3">
        <f>+E1099-E1100</f>
        <v>54.599999999999994</v>
      </c>
      <c r="F1101" s="3">
        <f t="shared" ref="F1101:P1101" si="770">+F1099-F1100</f>
        <v>94.5</v>
      </c>
      <c r="G1101" s="3">
        <f t="shared" si="770"/>
        <v>73.100000000000009</v>
      </c>
      <c r="H1101" s="3">
        <f t="shared" si="770"/>
        <v>97</v>
      </c>
      <c r="I1101" s="3">
        <f t="shared" si="770"/>
        <v>107.00000000000001</v>
      </c>
      <c r="J1101" s="3">
        <f t="shared" si="770"/>
        <v>87.6</v>
      </c>
      <c r="K1101" s="72">
        <f t="shared" si="770"/>
        <v>0</v>
      </c>
      <c r="L1101" s="72">
        <f t="shared" si="770"/>
        <v>0</v>
      </c>
      <c r="M1101" s="72">
        <f t="shared" si="770"/>
        <v>0</v>
      </c>
      <c r="N1101" s="72">
        <f t="shared" si="770"/>
        <v>0</v>
      </c>
      <c r="O1101" s="72">
        <f t="shared" si="770"/>
        <v>0</v>
      </c>
      <c r="P1101" s="72">
        <f t="shared" si="770"/>
        <v>0</v>
      </c>
      <c r="Q1101" s="3">
        <f t="shared" ref="Q1101" si="771">+Q1099-Q1100</f>
        <v>513.79999999999995</v>
      </c>
      <c r="R1101" s="3">
        <v>431.70000000000005</v>
      </c>
      <c r="S1101" s="4">
        <f t="shared" si="761"/>
        <v>119.01783646050497</v>
      </c>
    </row>
    <row r="1102" spans="1:19" ht="13" x14ac:dyDescent="0.2">
      <c r="A1102" s="70"/>
      <c r="B1102" s="49"/>
      <c r="C1102" s="213"/>
      <c r="D1102" s="61" t="s">
        <v>36</v>
      </c>
      <c r="E1102" s="3">
        <f>+E1099-E1103</f>
        <v>67.599999999999994</v>
      </c>
      <c r="F1102" s="3">
        <f t="shared" ref="F1102:P1102" si="772">+F1099-F1103</f>
        <v>115.89999999999999</v>
      </c>
      <c r="G1102" s="3">
        <f t="shared" si="772"/>
        <v>89.800000000000011</v>
      </c>
      <c r="H1102" s="3">
        <f t="shared" si="772"/>
        <v>119.3</v>
      </c>
      <c r="I1102" s="3">
        <f t="shared" si="772"/>
        <v>129.20000000000002</v>
      </c>
      <c r="J1102" s="3">
        <f t="shared" si="772"/>
        <v>106.69999999999999</v>
      </c>
      <c r="K1102" s="72">
        <f t="shared" si="772"/>
        <v>0</v>
      </c>
      <c r="L1102" s="72">
        <f t="shared" si="772"/>
        <v>0</v>
      </c>
      <c r="M1102" s="72">
        <f t="shared" si="772"/>
        <v>0</v>
      </c>
      <c r="N1102" s="72">
        <f t="shared" si="772"/>
        <v>0</v>
      </c>
      <c r="O1102" s="72">
        <f t="shared" si="772"/>
        <v>0</v>
      </c>
      <c r="P1102" s="72">
        <f t="shared" si="772"/>
        <v>0</v>
      </c>
      <c r="Q1102" s="3">
        <f t="shared" ref="Q1102" si="773">+Q1099-Q1103</f>
        <v>628.5</v>
      </c>
      <c r="R1102" s="3">
        <v>525.79999999999995</v>
      </c>
      <c r="S1102" s="4">
        <f t="shared" si="761"/>
        <v>119.53214149866871</v>
      </c>
    </row>
    <row r="1103" spans="1:19" ht="13" x14ac:dyDescent="0.2">
      <c r="A1103" s="70"/>
      <c r="B1103" s="49"/>
      <c r="C1103" s="213"/>
      <c r="D1103" s="61" t="s">
        <v>37</v>
      </c>
      <c r="E1103" s="3">
        <v>0.7</v>
      </c>
      <c r="F1103" s="3">
        <v>2.2000000000000002</v>
      </c>
      <c r="G1103" s="3">
        <v>1.6</v>
      </c>
      <c r="H1103" s="3">
        <v>2</v>
      </c>
      <c r="I1103" s="3">
        <v>4.5999999999999996</v>
      </c>
      <c r="J1103" s="3">
        <v>2.9</v>
      </c>
      <c r="K1103" s="72"/>
      <c r="L1103" s="72"/>
      <c r="M1103" s="72"/>
      <c r="N1103" s="72"/>
      <c r="O1103" s="72"/>
      <c r="P1103" s="72"/>
      <c r="Q1103" s="3">
        <f t="shared" si="760"/>
        <v>14</v>
      </c>
      <c r="R1103" s="3">
        <v>13.8</v>
      </c>
      <c r="S1103" s="4">
        <f t="shared" si="761"/>
        <v>101.44927536231883</v>
      </c>
    </row>
    <row r="1104" spans="1:19" thickBot="1" x14ac:dyDescent="0.25">
      <c r="A1104" s="70"/>
      <c r="B1104" s="49"/>
      <c r="C1104" s="214"/>
      <c r="D1104" s="64" t="s">
        <v>38</v>
      </c>
      <c r="E1104" s="6">
        <v>0.7</v>
      </c>
      <c r="F1104" s="6">
        <v>2.2000000000000002</v>
      </c>
      <c r="G1104" s="6">
        <v>1.6</v>
      </c>
      <c r="H1104" s="6">
        <v>2</v>
      </c>
      <c r="I1104" s="6">
        <v>4.5999999999999996</v>
      </c>
      <c r="J1104" s="6">
        <v>2.9</v>
      </c>
      <c r="K1104" s="73"/>
      <c r="L1104" s="73"/>
      <c r="M1104" s="73"/>
      <c r="N1104" s="73"/>
      <c r="O1104" s="73"/>
      <c r="P1104" s="73"/>
      <c r="Q1104" s="6">
        <f t="shared" si="760"/>
        <v>14</v>
      </c>
      <c r="R1104" s="6">
        <v>13.8</v>
      </c>
      <c r="S1104" s="7">
        <f t="shared" si="761"/>
        <v>101.44927536231883</v>
      </c>
    </row>
    <row r="1105" spans="1:19" ht="13.5" customHeight="1" x14ac:dyDescent="0.2">
      <c r="A1105" s="70"/>
      <c r="B1105" s="49"/>
      <c r="C1105" s="212" t="s">
        <v>174</v>
      </c>
      <c r="D1105" s="56" t="s">
        <v>33</v>
      </c>
      <c r="E1105" s="1">
        <v>5.8</v>
      </c>
      <c r="F1105" s="1">
        <v>13.9</v>
      </c>
      <c r="G1105" s="1">
        <v>10.8</v>
      </c>
      <c r="H1105" s="1">
        <v>12</v>
      </c>
      <c r="I1105" s="1">
        <v>17.899999999999999</v>
      </c>
      <c r="J1105" s="1">
        <v>13.6</v>
      </c>
      <c r="K1105" s="71"/>
      <c r="L1105" s="71"/>
      <c r="M1105" s="71"/>
      <c r="N1105" s="71"/>
      <c r="O1105" s="71"/>
      <c r="P1105" s="71"/>
      <c r="Q1105" s="1">
        <f t="shared" si="760"/>
        <v>74</v>
      </c>
      <c r="R1105" s="1">
        <v>66</v>
      </c>
      <c r="S1105" s="2">
        <f t="shared" si="761"/>
        <v>112.12121212121211</v>
      </c>
    </row>
    <row r="1106" spans="1:19" ht="13" x14ac:dyDescent="0.2">
      <c r="A1106" s="70"/>
      <c r="B1106" s="49"/>
      <c r="C1106" s="213"/>
      <c r="D1106" s="61" t="s">
        <v>34</v>
      </c>
      <c r="E1106" s="3">
        <v>0.2</v>
      </c>
      <c r="F1106" s="3">
        <v>0.3</v>
      </c>
      <c r="G1106" s="3">
        <v>0.3</v>
      </c>
      <c r="H1106" s="3">
        <v>0.3</v>
      </c>
      <c r="I1106" s="3">
        <v>0.4</v>
      </c>
      <c r="J1106" s="3">
        <v>0.3</v>
      </c>
      <c r="K1106" s="72"/>
      <c r="L1106" s="72"/>
      <c r="M1106" s="72"/>
      <c r="N1106" s="72"/>
      <c r="O1106" s="72"/>
      <c r="P1106" s="72"/>
      <c r="Q1106" s="3">
        <f t="shared" si="760"/>
        <v>1.8</v>
      </c>
      <c r="R1106" s="3">
        <v>1.7</v>
      </c>
      <c r="S1106" s="4">
        <f t="shared" si="761"/>
        <v>105.88235294117648</v>
      </c>
    </row>
    <row r="1107" spans="1:19" ht="13" x14ac:dyDescent="0.2">
      <c r="A1107" s="70"/>
      <c r="B1107" s="49"/>
      <c r="C1107" s="213"/>
      <c r="D1107" s="61" t="s">
        <v>35</v>
      </c>
      <c r="E1107" s="3">
        <f>+E1105-E1106</f>
        <v>5.6</v>
      </c>
      <c r="F1107" s="3">
        <f t="shared" ref="F1107:P1107" si="774">+F1105-F1106</f>
        <v>13.6</v>
      </c>
      <c r="G1107" s="3">
        <f t="shared" si="774"/>
        <v>10.5</v>
      </c>
      <c r="H1107" s="3">
        <f t="shared" si="774"/>
        <v>11.7</v>
      </c>
      <c r="I1107" s="3">
        <f t="shared" si="774"/>
        <v>17.5</v>
      </c>
      <c r="J1107" s="3">
        <f t="shared" si="774"/>
        <v>13.299999999999999</v>
      </c>
      <c r="K1107" s="72">
        <f t="shared" si="774"/>
        <v>0</v>
      </c>
      <c r="L1107" s="72">
        <f t="shared" si="774"/>
        <v>0</v>
      </c>
      <c r="M1107" s="72">
        <f t="shared" si="774"/>
        <v>0</v>
      </c>
      <c r="N1107" s="72">
        <f t="shared" si="774"/>
        <v>0</v>
      </c>
      <c r="O1107" s="72">
        <f t="shared" si="774"/>
        <v>0</v>
      </c>
      <c r="P1107" s="72">
        <f t="shared" si="774"/>
        <v>0</v>
      </c>
      <c r="Q1107" s="3">
        <f>+Q1105-Q1106</f>
        <v>72.2</v>
      </c>
      <c r="R1107" s="3">
        <v>64.3</v>
      </c>
      <c r="S1107" s="4">
        <f t="shared" si="761"/>
        <v>112.28615863141525</v>
      </c>
    </row>
    <row r="1108" spans="1:19" ht="13" x14ac:dyDescent="0.2">
      <c r="A1108" s="70"/>
      <c r="B1108" s="49"/>
      <c r="C1108" s="213"/>
      <c r="D1108" s="61" t="s">
        <v>36</v>
      </c>
      <c r="E1108" s="3">
        <f>+E1105-E1109</f>
        <v>5.3999999999999995</v>
      </c>
      <c r="F1108" s="3">
        <f t="shared" ref="F1108:P1108" si="775">+F1105-F1109</f>
        <v>12.700000000000001</v>
      </c>
      <c r="G1108" s="3">
        <f t="shared" si="775"/>
        <v>10.100000000000001</v>
      </c>
      <c r="H1108" s="3">
        <f t="shared" si="775"/>
        <v>10.5</v>
      </c>
      <c r="I1108" s="3">
        <f t="shared" si="775"/>
        <v>15.099999999999998</v>
      </c>
      <c r="J1108" s="3">
        <f t="shared" si="775"/>
        <v>12.5</v>
      </c>
      <c r="K1108" s="72">
        <f t="shared" si="775"/>
        <v>0</v>
      </c>
      <c r="L1108" s="72">
        <f t="shared" si="775"/>
        <v>0</v>
      </c>
      <c r="M1108" s="72">
        <f t="shared" si="775"/>
        <v>0</v>
      </c>
      <c r="N1108" s="72">
        <f t="shared" si="775"/>
        <v>0</v>
      </c>
      <c r="O1108" s="72">
        <f t="shared" si="775"/>
        <v>0</v>
      </c>
      <c r="P1108" s="72">
        <f t="shared" si="775"/>
        <v>0</v>
      </c>
      <c r="Q1108" s="3">
        <f>+Q1105-Q1109</f>
        <v>66.3</v>
      </c>
      <c r="R1108" s="3">
        <v>57.599999999999994</v>
      </c>
      <c r="S1108" s="4">
        <f t="shared" si="761"/>
        <v>115.10416666666667</v>
      </c>
    </row>
    <row r="1109" spans="1:19" ht="13" x14ac:dyDescent="0.2">
      <c r="A1109" s="70"/>
      <c r="B1109" s="49"/>
      <c r="C1109" s="213"/>
      <c r="D1109" s="61" t="s">
        <v>37</v>
      </c>
      <c r="E1109" s="3">
        <v>0.4</v>
      </c>
      <c r="F1109" s="3">
        <v>1.2</v>
      </c>
      <c r="G1109" s="3">
        <v>0.7</v>
      </c>
      <c r="H1109" s="3">
        <v>1.5</v>
      </c>
      <c r="I1109" s="3">
        <v>2.8</v>
      </c>
      <c r="J1109" s="3">
        <v>1.1000000000000001</v>
      </c>
      <c r="K1109" s="72"/>
      <c r="L1109" s="72"/>
      <c r="M1109" s="72"/>
      <c r="N1109" s="72"/>
      <c r="O1109" s="72"/>
      <c r="P1109" s="72"/>
      <c r="Q1109" s="3">
        <f t="shared" si="760"/>
        <v>7.6999999999999993</v>
      </c>
      <c r="R1109" s="3">
        <v>8.3999999999999986</v>
      </c>
      <c r="S1109" s="4">
        <f t="shared" si="761"/>
        <v>91.666666666666671</v>
      </c>
    </row>
    <row r="1110" spans="1:19" thickBot="1" x14ac:dyDescent="0.25">
      <c r="A1110" s="70"/>
      <c r="B1110" s="49"/>
      <c r="C1110" s="214"/>
      <c r="D1110" s="64" t="s">
        <v>38</v>
      </c>
      <c r="E1110" s="6">
        <v>0.4</v>
      </c>
      <c r="F1110" s="6">
        <v>1.2</v>
      </c>
      <c r="G1110" s="6">
        <v>0.7</v>
      </c>
      <c r="H1110" s="6">
        <v>1.5</v>
      </c>
      <c r="I1110" s="6">
        <v>2.8</v>
      </c>
      <c r="J1110" s="6">
        <v>1.1000000000000001</v>
      </c>
      <c r="K1110" s="73"/>
      <c r="L1110" s="73"/>
      <c r="M1110" s="73"/>
      <c r="N1110" s="73"/>
      <c r="O1110" s="73"/>
      <c r="P1110" s="73"/>
      <c r="Q1110" s="6">
        <f t="shared" si="760"/>
        <v>7.6999999999999993</v>
      </c>
      <c r="R1110" s="6">
        <v>8.3999999999999986</v>
      </c>
      <c r="S1110" s="7">
        <f t="shared" si="761"/>
        <v>91.666666666666671</v>
      </c>
    </row>
    <row r="1111" spans="1:19" ht="13.5" customHeight="1" x14ac:dyDescent="0.2">
      <c r="A1111" s="70"/>
      <c r="B1111" s="49"/>
      <c r="C1111" s="212" t="s">
        <v>175</v>
      </c>
      <c r="D1111" s="56" t="s">
        <v>33</v>
      </c>
      <c r="E1111" s="1">
        <v>2.8</v>
      </c>
      <c r="F1111" s="1">
        <v>4.7</v>
      </c>
      <c r="G1111" s="1">
        <v>3.6</v>
      </c>
      <c r="H1111" s="1">
        <v>4.4000000000000004</v>
      </c>
      <c r="I1111" s="1">
        <v>7.6</v>
      </c>
      <c r="J1111" s="1">
        <v>6.4</v>
      </c>
      <c r="K1111" s="71"/>
      <c r="L1111" s="71"/>
      <c r="M1111" s="71"/>
      <c r="N1111" s="71"/>
      <c r="O1111" s="71"/>
      <c r="P1111" s="71"/>
      <c r="Q1111" s="1">
        <f t="shared" si="760"/>
        <v>29.5</v>
      </c>
      <c r="R1111" s="1">
        <v>23.4</v>
      </c>
      <c r="S1111" s="2">
        <f t="shared" si="761"/>
        <v>126.06837606837608</v>
      </c>
    </row>
    <row r="1112" spans="1:19" ht="13" x14ac:dyDescent="0.2">
      <c r="A1112" s="70"/>
      <c r="B1112" s="49"/>
      <c r="C1112" s="213"/>
      <c r="D1112" s="61" t="s">
        <v>34</v>
      </c>
      <c r="E1112" s="3">
        <v>0.3</v>
      </c>
      <c r="F1112" s="3">
        <v>0.6</v>
      </c>
      <c r="G1112" s="3">
        <v>0.4</v>
      </c>
      <c r="H1112" s="3">
        <v>0.5</v>
      </c>
      <c r="I1112" s="3">
        <v>0.9</v>
      </c>
      <c r="J1112" s="3">
        <v>0.8</v>
      </c>
      <c r="K1112" s="72"/>
      <c r="L1112" s="72"/>
      <c r="M1112" s="72"/>
      <c r="N1112" s="72"/>
      <c r="O1112" s="72"/>
      <c r="P1112" s="72"/>
      <c r="Q1112" s="3">
        <f t="shared" si="760"/>
        <v>3.5</v>
      </c>
      <c r="R1112" s="3">
        <v>2.6</v>
      </c>
      <c r="S1112" s="4">
        <f t="shared" si="761"/>
        <v>134.61538461538461</v>
      </c>
    </row>
    <row r="1113" spans="1:19" ht="13" x14ac:dyDescent="0.2">
      <c r="A1113" s="70"/>
      <c r="B1113" s="49"/>
      <c r="C1113" s="213"/>
      <c r="D1113" s="61" t="s">
        <v>35</v>
      </c>
      <c r="E1113" s="3">
        <f>+E1111-E1112</f>
        <v>2.5</v>
      </c>
      <c r="F1113" s="3">
        <f t="shared" ref="F1113:P1113" si="776">+F1111-F1112</f>
        <v>4.1000000000000005</v>
      </c>
      <c r="G1113" s="3">
        <f t="shared" si="776"/>
        <v>3.2</v>
      </c>
      <c r="H1113" s="3">
        <f t="shared" si="776"/>
        <v>3.9000000000000004</v>
      </c>
      <c r="I1113" s="3">
        <f t="shared" si="776"/>
        <v>6.6999999999999993</v>
      </c>
      <c r="J1113" s="3">
        <f t="shared" si="776"/>
        <v>5.6000000000000005</v>
      </c>
      <c r="K1113" s="72">
        <f t="shared" si="776"/>
        <v>0</v>
      </c>
      <c r="L1113" s="72">
        <f t="shared" si="776"/>
        <v>0</v>
      </c>
      <c r="M1113" s="72">
        <f t="shared" si="776"/>
        <v>0</v>
      </c>
      <c r="N1113" s="72">
        <f t="shared" si="776"/>
        <v>0</v>
      </c>
      <c r="O1113" s="72">
        <f t="shared" si="776"/>
        <v>0</v>
      </c>
      <c r="P1113" s="72">
        <f t="shared" si="776"/>
        <v>0</v>
      </c>
      <c r="Q1113" s="3">
        <f t="shared" ref="Q1113" si="777">+Q1111-Q1112</f>
        <v>26</v>
      </c>
      <c r="R1113" s="3">
        <v>20.800000000000004</v>
      </c>
      <c r="S1113" s="4">
        <f t="shared" si="761"/>
        <v>124.99999999999997</v>
      </c>
    </row>
    <row r="1114" spans="1:19" ht="13" x14ac:dyDescent="0.2">
      <c r="A1114" s="70"/>
      <c r="B1114" s="49"/>
      <c r="C1114" s="213"/>
      <c r="D1114" s="61" t="s">
        <v>36</v>
      </c>
      <c r="E1114" s="3">
        <f>+E1111-E1115</f>
        <v>1.9999999999999998</v>
      </c>
      <c r="F1114" s="3">
        <f t="shared" ref="F1114:P1114" si="778">+F1111-F1115</f>
        <v>3.7</v>
      </c>
      <c r="G1114" s="3">
        <f t="shared" si="778"/>
        <v>2.4000000000000004</v>
      </c>
      <c r="H1114" s="3">
        <f t="shared" si="778"/>
        <v>3.4000000000000004</v>
      </c>
      <c r="I1114" s="3">
        <f t="shared" si="778"/>
        <v>6.1999999999999993</v>
      </c>
      <c r="J1114" s="3">
        <f t="shared" si="778"/>
        <v>5.2</v>
      </c>
      <c r="K1114" s="72">
        <f t="shared" si="778"/>
        <v>0</v>
      </c>
      <c r="L1114" s="72">
        <f t="shared" si="778"/>
        <v>0</v>
      </c>
      <c r="M1114" s="72">
        <f t="shared" si="778"/>
        <v>0</v>
      </c>
      <c r="N1114" s="72">
        <f t="shared" si="778"/>
        <v>0</v>
      </c>
      <c r="O1114" s="72">
        <f t="shared" si="778"/>
        <v>0</v>
      </c>
      <c r="P1114" s="72">
        <f t="shared" si="778"/>
        <v>0</v>
      </c>
      <c r="Q1114" s="3">
        <f t="shared" ref="Q1114" si="779">+Q1111-Q1115</f>
        <v>22.9</v>
      </c>
      <c r="R1114" s="3">
        <v>18.3</v>
      </c>
      <c r="S1114" s="4">
        <f t="shared" si="761"/>
        <v>125.1366120218579</v>
      </c>
    </row>
    <row r="1115" spans="1:19" ht="13" x14ac:dyDescent="0.2">
      <c r="A1115" s="70"/>
      <c r="B1115" s="49"/>
      <c r="C1115" s="213"/>
      <c r="D1115" s="61" t="s">
        <v>37</v>
      </c>
      <c r="E1115" s="3">
        <v>0.8</v>
      </c>
      <c r="F1115" s="3">
        <v>1</v>
      </c>
      <c r="G1115" s="3">
        <v>1.2</v>
      </c>
      <c r="H1115" s="3">
        <v>1</v>
      </c>
      <c r="I1115" s="3">
        <v>1.4</v>
      </c>
      <c r="J1115" s="3">
        <v>1.2</v>
      </c>
      <c r="K1115" s="72"/>
      <c r="L1115" s="72"/>
      <c r="M1115" s="72"/>
      <c r="N1115" s="72"/>
      <c r="O1115" s="72"/>
      <c r="P1115" s="72"/>
      <c r="Q1115" s="3">
        <f t="shared" si="760"/>
        <v>6.6000000000000005</v>
      </c>
      <c r="R1115" s="3">
        <v>5.0999999999999996</v>
      </c>
      <c r="S1115" s="4">
        <f t="shared" si="761"/>
        <v>129.41176470588238</v>
      </c>
    </row>
    <row r="1116" spans="1:19" thickBot="1" x14ac:dyDescent="0.25">
      <c r="A1116" s="70"/>
      <c r="B1116" s="49"/>
      <c r="C1116" s="214"/>
      <c r="D1116" s="64" t="s">
        <v>38</v>
      </c>
      <c r="E1116" s="6">
        <v>0.9</v>
      </c>
      <c r="F1116" s="6">
        <v>1.1000000000000001</v>
      </c>
      <c r="G1116" s="6">
        <v>1.3</v>
      </c>
      <c r="H1116" s="6">
        <v>1.1000000000000001</v>
      </c>
      <c r="I1116" s="6">
        <v>1.5</v>
      </c>
      <c r="J1116" s="6">
        <v>1.3</v>
      </c>
      <c r="K1116" s="73"/>
      <c r="L1116" s="73"/>
      <c r="M1116" s="73"/>
      <c r="N1116" s="73"/>
      <c r="O1116" s="73"/>
      <c r="P1116" s="73"/>
      <c r="Q1116" s="6">
        <f t="shared" si="760"/>
        <v>7.2</v>
      </c>
      <c r="R1116" s="6">
        <v>5.3</v>
      </c>
      <c r="S1116" s="7">
        <f t="shared" si="761"/>
        <v>135.84905660377359</v>
      </c>
    </row>
    <row r="1117" spans="1:19" ht="13.5" customHeight="1" x14ac:dyDescent="0.2">
      <c r="A1117" s="70"/>
      <c r="B1117" s="49"/>
      <c r="C1117" s="212" t="s">
        <v>176</v>
      </c>
      <c r="D1117" s="56" t="s">
        <v>33</v>
      </c>
      <c r="E1117" s="1">
        <v>2.9</v>
      </c>
      <c r="F1117" s="1">
        <v>7.3</v>
      </c>
      <c r="G1117" s="1">
        <v>3.9</v>
      </c>
      <c r="H1117" s="1">
        <v>8</v>
      </c>
      <c r="I1117" s="1">
        <v>20.100000000000001</v>
      </c>
      <c r="J1117" s="1">
        <v>9.5</v>
      </c>
      <c r="K1117" s="71"/>
      <c r="L1117" s="71"/>
      <c r="M1117" s="71"/>
      <c r="N1117" s="71"/>
      <c r="O1117" s="71"/>
      <c r="P1117" s="71"/>
      <c r="Q1117" s="1">
        <f t="shared" si="760"/>
        <v>51.7</v>
      </c>
      <c r="R1117" s="1">
        <v>22.099999999999998</v>
      </c>
      <c r="S1117" s="2">
        <f t="shared" si="761"/>
        <v>233.93665158371047</v>
      </c>
    </row>
    <row r="1118" spans="1:19" ht="13" x14ac:dyDescent="0.2">
      <c r="A1118" s="70"/>
      <c r="B1118" s="49"/>
      <c r="C1118" s="213"/>
      <c r="D1118" s="61" t="s">
        <v>34</v>
      </c>
      <c r="E1118" s="3">
        <v>0.1</v>
      </c>
      <c r="F1118" s="3">
        <v>0.1</v>
      </c>
      <c r="G1118" s="3">
        <v>0.1</v>
      </c>
      <c r="H1118" s="3">
        <v>0.1</v>
      </c>
      <c r="I1118" s="3">
        <v>0.2</v>
      </c>
      <c r="J1118" s="3">
        <v>0.2</v>
      </c>
      <c r="K1118" s="72"/>
      <c r="L1118" s="72"/>
      <c r="M1118" s="72"/>
      <c r="N1118" s="72"/>
      <c r="O1118" s="72"/>
      <c r="P1118" s="72"/>
      <c r="Q1118" s="3">
        <f t="shared" si="760"/>
        <v>0.8</v>
      </c>
      <c r="R1118" s="3">
        <v>2.1</v>
      </c>
      <c r="S1118" s="4">
        <f t="shared" si="761"/>
        <v>38.095238095238095</v>
      </c>
    </row>
    <row r="1119" spans="1:19" ht="13" x14ac:dyDescent="0.2">
      <c r="A1119" s="70"/>
      <c r="B1119" s="49"/>
      <c r="C1119" s="213"/>
      <c r="D1119" s="61" t="s">
        <v>35</v>
      </c>
      <c r="E1119" s="3">
        <f>+E1117-E1118</f>
        <v>2.8</v>
      </c>
      <c r="F1119" s="3">
        <f t="shared" ref="F1119:P1119" si="780">+F1117-F1118</f>
        <v>7.2</v>
      </c>
      <c r="G1119" s="3">
        <f t="shared" si="780"/>
        <v>3.8</v>
      </c>
      <c r="H1119" s="3">
        <f t="shared" si="780"/>
        <v>7.9</v>
      </c>
      <c r="I1119" s="3">
        <f t="shared" si="780"/>
        <v>19.900000000000002</v>
      </c>
      <c r="J1119" s="3">
        <f t="shared" si="780"/>
        <v>9.3000000000000007</v>
      </c>
      <c r="K1119" s="72">
        <f t="shared" si="780"/>
        <v>0</v>
      </c>
      <c r="L1119" s="72">
        <f t="shared" si="780"/>
        <v>0</v>
      </c>
      <c r="M1119" s="72">
        <f t="shared" si="780"/>
        <v>0</v>
      </c>
      <c r="N1119" s="72">
        <f t="shared" si="780"/>
        <v>0</v>
      </c>
      <c r="O1119" s="72">
        <f t="shared" si="780"/>
        <v>0</v>
      </c>
      <c r="P1119" s="72">
        <f t="shared" si="780"/>
        <v>0</v>
      </c>
      <c r="Q1119" s="3">
        <f t="shared" ref="Q1119" si="781">+Q1117-Q1118</f>
        <v>50.900000000000006</v>
      </c>
      <c r="R1119" s="3">
        <v>20</v>
      </c>
      <c r="S1119" s="4">
        <f t="shared" si="761"/>
        <v>254.50000000000003</v>
      </c>
    </row>
    <row r="1120" spans="1:19" ht="13" x14ac:dyDescent="0.2">
      <c r="A1120" s="70"/>
      <c r="B1120" s="49"/>
      <c r="C1120" s="213"/>
      <c r="D1120" s="61" t="s">
        <v>36</v>
      </c>
      <c r="E1120" s="3">
        <f>+E1117-E1121</f>
        <v>2.8</v>
      </c>
      <c r="F1120" s="3">
        <f t="shared" ref="F1120:P1120" si="782">+F1117-F1121</f>
        <v>7.1</v>
      </c>
      <c r="G1120" s="3">
        <f t="shared" si="782"/>
        <v>3.8</v>
      </c>
      <c r="H1120" s="3">
        <f t="shared" si="782"/>
        <v>7.9</v>
      </c>
      <c r="I1120" s="3">
        <f t="shared" si="782"/>
        <v>20</v>
      </c>
      <c r="J1120" s="3">
        <f t="shared" si="782"/>
        <v>9.4</v>
      </c>
      <c r="K1120" s="72">
        <f t="shared" si="782"/>
        <v>0</v>
      </c>
      <c r="L1120" s="72">
        <f t="shared" si="782"/>
        <v>0</v>
      </c>
      <c r="M1120" s="72">
        <f t="shared" si="782"/>
        <v>0</v>
      </c>
      <c r="N1120" s="72">
        <f t="shared" si="782"/>
        <v>0</v>
      </c>
      <c r="O1120" s="72">
        <f t="shared" si="782"/>
        <v>0</v>
      </c>
      <c r="P1120" s="72">
        <f t="shared" si="782"/>
        <v>0</v>
      </c>
      <c r="Q1120" s="3">
        <f t="shared" ref="Q1120" si="783">+Q1117-Q1121</f>
        <v>51</v>
      </c>
      <c r="R1120" s="3">
        <v>21.500000000000004</v>
      </c>
      <c r="S1120" s="4">
        <f t="shared" si="761"/>
        <v>237.20930232558138</v>
      </c>
    </row>
    <row r="1121" spans="1:19" ht="13" x14ac:dyDescent="0.2">
      <c r="A1121" s="70"/>
      <c r="B1121" s="49"/>
      <c r="C1121" s="213"/>
      <c r="D1121" s="61" t="s">
        <v>37</v>
      </c>
      <c r="E1121" s="3">
        <v>0.1</v>
      </c>
      <c r="F1121" s="3">
        <v>0.2</v>
      </c>
      <c r="G1121" s="3">
        <v>0.1</v>
      </c>
      <c r="H1121" s="3">
        <v>0.1</v>
      </c>
      <c r="I1121" s="3">
        <v>0.1</v>
      </c>
      <c r="J1121" s="3">
        <v>0.1</v>
      </c>
      <c r="K1121" s="72"/>
      <c r="L1121" s="72"/>
      <c r="M1121" s="72"/>
      <c r="N1121" s="72"/>
      <c r="O1121" s="72"/>
      <c r="P1121" s="72"/>
      <c r="Q1121" s="3">
        <f t="shared" si="760"/>
        <v>0.7</v>
      </c>
      <c r="R1121" s="3">
        <v>0.6</v>
      </c>
      <c r="S1121" s="4">
        <f t="shared" si="761"/>
        <v>116.66666666666667</v>
      </c>
    </row>
    <row r="1122" spans="1:19" thickBot="1" x14ac:dyDescent="0.25">
      <c r="A1122" s="70"/>
      <c r="B1122" s="49"/>
      <c r="C1122" s="214"/>
      <c r="D1122" s="64" t="s">
        <v>38</v>
      </c>
      <c r="E1122" s="6">
        <v>0.1</v>
      </c>
      <c r="F1122" s="6">
        <v>0.2</v>
      </c>
      <c r="G1122" s="6">
        <v>0.2</v>
      </c>
      <c r="H1122" s="6">
        <v>0.3</v>
      </c>
      <c r="I1122" s="6">
        <v>0.3</v>
      </c>
      <c r="J1122" s="6">
        <v>0.4</v>
      </c>
      <c r="K1122" s="73"/>
      <c r="L1122" s="73"/>
      <c r="M1122" s="73"/>
      <c r="N1122" s="73"/>
      <c r="O1122" s="73"/>
      <c r="P1122" s="73"/>
      <c r="Q1122" s="6">
        <f t="shared" si="760"/>
        <v>1.5</v>
      </c>
      <c r="R1122" s="6">
        <v>0.8</v>
      </c>
      <c r="S1122" s="7">
        <f t="shared" si="761"/>
        <v>187.5</v>
      </c>
    </row>
    <row r="1123" spans="1:19" ht="13.5" customHeight="1" x14ac:dyDescent="0.2">
      <c r="A1123" s="70"/>
      <c r="B1123" s="49"/>
      <c r="C1123" s="212" t="s">
        <v>221</v>
      </c>
      <c r="D1123" s="56" t="s">
        <v>33</v>
      </c>
      <c r="E1123" s="1">
        <v>41.5</v>
      </c>
      <c r="F1123" s="1">
        <v>82.8</v>
      </c>
      <c r="G1123" s="1">
        <v>82.4</v>
      </c>
      <c r="H1123" s="1">
        <v>90.4</v>
      </c>
      <c r="I1123" s="1">
        <v>87.7</v>
      </c>
      <c r="J1123" s="1">
        <v>77.7</v>
      </c>
      <c r="K1123" s="71"/>
      <c r="L1123" s="71"/>
      <c r="M1123" s="71"/>
      <c r="N1123" s="71"/>
      <c r="O1123" s="71"/>
      <c r="P1123" s="71"/>
      <c r="Q1123" s="1">
        <f t="shared" si="760"/>
        <v>462.5</v>
      </c>
      <c r="R1123" s="1">
        <v>386.5</v>
      </c>
      <c r="S1123" s="2">
        <f t="shared" si="761"/>
        <v>119.66364812419145</v>
      </c>
    </row>
    <row r="1124" spans="1:19" ht="13" x14ac:dyDescent="0.2">
      <c r="A1124" s="70"/>
      <c r="B1124" s="49"/>
      <c r="C1124" s="213"/>
      <c r="D1124" s="61" t="s">
        <v>34</v>
      </c>
      <c r="E1124" s="3">
        <v>3.2</v>
      </c>
      <c r="F1124" s="3">
        <v>4.2</v>
      </c>
      <c r="G1124" s="3">
        <v>6.3</v>
      </c>
      <c r="H1124" s="3">
        <v>9.9</v>
      </c>
      <c r="I1124" s="3">
        <v>8.3000000000000007</v>
      </c>
      <c r="J1124" s="3">
        <v>4.9000000000000004</v>
      </c>
      <c r="K1124" s="72"/>
      <c r="L1124" s="72"/>
      <c r="M1124" s="72"/>
      <c r="N1124" s="72"/>
      <c r="O1124" s="72"/>
      <c r="P1124" s="72"/>
      <c r="Q1124" s="3">
        <f t="shared" si="760"/>
        <v>36.800000000000004</v>
      </c>
      <c r="R1124" s="3">
        <v>30.200000000000003</v>
      </c>
      <c r="S1124" s="4">
        <f t="shared" si="761"/>
        <v>121.85430463576159</v>
      </c>
    </row>
    <row r="1125" spans="1:19" ht="13" x14ac:dyDescent="0.2">
      <c r="A1125" s="70"/>
      <c r="B1125" s="49"/>
      <c r="C1125" s="213"/>
      <c r="D1125" s="61" t="s">
        <v>35</v>
      </c>
      <c r="E1125" s="3">
        <f>+E1123-E1124</f>
        <v>38.299999999999997</v>
      </c>
      <c r="F1125" s="3">
        <f t="shared" ref="F1125:P1125" si="784">+F1123-F1124</f>
        <v>78.599999999999994</v>
      </c>
      <c r="G1125" s="3">
        <f t="shared" si="784"/>
        <v>76.100000000000009</v>
      </c>
      <c r="H1125" s="3">
        <f t="shared" si="784"/>
        <v>80.5</v>
      </c>
      <c r="I1125" s="3">
        <f t="shared" si="784"/>
        <v>79.400000000000006</v>
      </c>
      <c r="J1125" s="3">
        <f t="shared" si="784"/>
        <v>72.8</v>
      </c>
      <c r="K1125" s="72">
        <f t="shared" si="784"/>
        <v>0</v>
      </c>
      <c r="L1125" s="72">
        <f t="shared" si="784"/>
        <v>0</v>
      </c>
      <c r="M1125" s="72">
        <f t="shared" si="784"/>
        <v>0</v>
      </c>
      <c r="N1125" s="72">
        <f t="shared" si="784"/>
        <v>0</v>
      </c>
      <c r="O1125" s="72">
        <f t="shared" si="784"/>
        <v>0</v>
      </c>
      <c r="P1125" s="72">
        <f t="shared" si="784"/>
        <v>0</v>
      </c>
      <c r="Q1125" s="3">
        <f t="shared" ref="Q1125" si="785">+Q1123-Q1124</f>
        <v>425.7</v>
      </c>
      <c r="R1125" s="3">
        <v>356.3</v>
      </c>
      <c r="S1125" s="4">
        <f t="shared" si="761"/>
        <v>119.47796800449059</v>
      </c>
    </row>
    <row r="1126" spans="1:19" ht="13" x14ac:dyDescent="0.2">
      <c r="A1126" s="70"/>
      <c r="B1126" s="49"/>
      <c r="C1126" s="213"/>
      <c r="D1126" s="61" t="s">
        <v>36</v>
      </c>
      <c r="E1126" s="3">
        <f>+E1123-E1127</f>
        <v>38</v>
      </c>
      <c r="F1126" s="3">
        <f t="shared" ref="F1126:P1126" si="786">+F1123-F1127</f>
        <v>78.2</v>
      </c>
      <c r="G1126" s="3">
        <f t="shared" si="786"/>
        <v>76.100000000000009</v>
      </c>
      <c r="H1126" s="3">
        <f t="shared" si="786"/>
        <v>83.800000000000011</v>
      </c>
      <c r="I1126" s="3">
        <f t="shared" si="786"/>
        <v>78</v>
      </c>
      <c r="J1126" s="3">
        <f t="shared" si="786"/>
        <v>69.900000000000006</v>
      </c>
      <c r="K1126" s="72">
        <f t="shared" si="786"/>
        <v>0</v>
      </c>
      <c r="L1126" s="72">
        <f t="shared" si="786"/>
        <v>0</v>
      </c>
      <c r="M1126" s="72">
        <f t="shared" si="786"/>
        <v>0</v>
      </c>
      <c r="N1126" s="72">
        <f t="shared" si="786"/>
        <v>0</v>
      </c>
      <c r="O1126" s="72">
        <f t="shared" si="786"/>
        <v>0</v>
      </c>
      <c r="P1126" s="72">
        <f t="shared" si="786"/>
        <v>0</v>
      </c>
      <c r="Q1126" s="3">
        <f t="shared" ref="Q1126" si="787">+Q1123-Q1127</f>
        <v>424</v>
      </c>
      <c r="R1126" s="3">
        <v>368</v>
      </c>
      <c r="S1126" s="4">
        <f t="shared" si="761"/>
        <v>115.21739130434783</v>
      </c>
    </row>
    <row r="1127" spans="1:19" ht="13" x14ac:dyDescent="0.2">
      <c r="A1127" s="70"/>
      <c r="B1127" s="49"/>
      <c r="C1127" s="213"/>
      <c r="D1127" s="61" t="s">
        <v>37</v>
      </c>
      <c r="E1127" s="3">
        <v>3.5</v>
      </c>
      <c r="F1127" s="3">
        <v>4.5999999999999996</v>
      </c>
      <c r="G1127" s="3">
        <v>6.3</v>
      </c>
      <c r="H1127" s="3">
        <v>6.6</v>
      </c>
      <c r="I1127" s="3">
        <v>9.6999999999999993</v>
      </c>
      <c r="J1127" s="3">
        <v>7.8</v>
      </c>
      <c r="K1127" s="72"/>
      <c r="L1127" s="72"/>
      <c r="M1127" s="72"/>
      <c r="N1127" s="72"/>
      <c r="O1127" s="72"/>
      <c r="P1127" s="72"/>
      <c r="Q1127" s="3">
        <f t="shared" si="760"/>
        <v>38.5</v>
      </c>
      <c r="R1127" s="3">
        <v>18.5</v>
      </c>
      <c r="S1127" s="4">
        <f t="shared" si="761"/>
        <v>208.10810810810813</v>
      </c>
    </row>
    <row r="1128" spans="1:19" thickBot="1" x14ac:dyDescent="0.25">
      <c r="A1128" s="70"/>
      <c r="B1128" s="49"/>
      <c r="C1128" s="214"/>
      <c r="D1128" s="64" t="s">
        <v>38</v>
      </c>
      <c r="E1128" s="6">
        <v>3.9</v>
      </c>
      <c r="F1128" s="6">
        <v>5.0999999999999996</v>
      </c>
      <c r="G1128" s="6">
        <v>6.9</v>
      </c>
      <c r="H1128" s="6">
        <v>7.2</v>
      </c>
      <c r="I1128" s="6">
        <v>10.6</v>
      </c>
      <c r="J1128" s="6">
        <v>8.6</v>
      </c>
      <c r="K1128" s="73"/>
      <c r="L1128" s="73"/>
      <c r="M1128" s="73"/>
      <c r="N1128" s="73"/>
      <c r="O1128" s="73"/>
      <c r="P1128" s="73"/>
      <c r="Q1128" s="6">
        <f t="shared" si="760"/>
        <v>42.300000000000004</v>
      </c>
      <c r="R1128" s="6">
        <v>20.400000000000002</v>
      </c>
      <c r="S1128" s="7">
        <f t="shared" si="761"/>
        <v>207.35294117647061</v>
      </c>
    </row>
    <row r="1129" spans="1:19" ht="13.5" customHeight="1" x14ac:dyDescent="0.2">
      <c r="A1129" s="70"/>
      <c r="B1129" s="49"/>
      <c r="C1129" s="212" t="s">
        <v>177</v>
      </c>
      <c r="D1129" s="56" t="s">
        <v>33</v>
      </c>
      <c r="E1129" s="1">
        <v>14.6</v>
      </c>
      <c r="F1129" s="1">
        <v>27.6</v>
      </c>
      <c r="G1129" s="1">
        <v>21.6</v>
      </c>
      <c r="H1129" s="1">
        <v>25.8</v>
      </c>
      <c r="I1129" s="1">
        <v>29.2</v>
      </c>
      <c r="J1129" s="1">
        <v>25.3</v>
      </c>
      <c r="K1129" s="71"/>
      <c r="L1129" s="71"/>
      <c r="M1129" s="71"/>
      <c r="N1129" s="71"/>
      <c r="O1129" s="71"/>
      <c r="P1129" s="71"/>
      <c r="Q1129" s="1">
        <f t="shared" si="760"/>
        <v>144.10000000000002</v>
      </c>
      <c r="R1129" s="1">
        <v>105.20000000000002</v>
      </c>
      <c r="S1129" s="2">
        <f t="shared" si="761"/>
        <v>136.97718631178708</v>
      </c>
    </row>
    <row r="1130" spans="1:19" ht="13" x14ac:dyDescent="0.2">
      <c r="A1130" s="70"/>
      <c r="B1130" s="49"/>
      <c r="C1130" s="213"/>
      <c r="D1130" s="61" t="s">
        <v>34</v>
      </c>
      <c r="E1130" s="3">
        <v>4.4000000000000004</v>
      </c>
      <c r="F1130" s="3">
        <v>8.3000000000000007</v>
      </c>
      <c r="G1130" s="3">
        <v>6.5</v>
      </c>
      <c r="H1130" s="3">
        <v>7.7</v>
      </c>
      <c r="I1130" s="3">
        <v>8.8000000000000007</v>
      </c>
      <c r="J1130" s="3">
        <v>7.6</v>
      </c>
      <c r="K1130" s="72"/>
      <c r="L1130" s="72"/>
      <c r="M1130" s="72"/>
      <c r="N1130" s="72"/>
      <c r="O1130" s="72"/>
      <c r="P1130" s="72"/>
      <c r="Q1130" s="3">
        <f t="shared" si="760"/>
        <v>43.300000000000004</v>
      </c>
      <c r="R1130" s="3">
        <v>31.700000000000003</v>
      </c>
      <c r="S1130" s="4">
        <f t="shared" si="761"/>
        <v>136.5930599369085</v>
      </c>
    </row>
    <row r="1131" spans="1:19" ht="13" x14ac:dyDescent="0.2">
      <c r="A1131" s="70"/>
      <c r="B1131" s="49"/>
      <c r="C1131" s="213"/>
      <c r="D1131" s="61" t="s">
        <v>35</v>
      </c>
      <c r="E1131" s="3">
        <f>+E1129-E1130</f>
        <v>10.199999999999999</v>
      </c>
      <c r="F1131" s="3">
        <f t="shared" ref="F1131:P1131" si="788">+F1129-F1130</f>
        <v>19.3</v>
      </c>
      <c r="G1131" s="3">
        <f t="shared" si="788"/>
        <v>15.100000000000001</v>
      </c>
      <c r="H1131" s="3">
        <f t="shared" si="788"/>
        <v>18.100000000000001</v>
      </c>
      <c r="I1131" s="3">
        <f t="shared" si="788"/>
        <v>20.399999999999999</v>
      </c>
      <c r="J1131" s="3">
        <f t="shared" si="788"/>
        <v>17.700000000000003</v>
      </c>
      <c r="K1131" s="72">
        <f t="shared" si="788"/>
        <v>0</v>
      </c>
      <c r="L1131" s="72">
        <f t="shared" si="788"/>
        <v>0</v>
      </c>
      <c r="M1131" s="72">
        <f t="shared" si="788"/>
        <v>0</v>
      </c>
      <c r="N1131" s="72">
        <f t="shared" si="788"/>
        <v>0</v>
      </c>
      <c r="O1131" s="72">
        <f t="shared" si="788"/>
        <v>0</v>
      </c>
      <c r="P1131" s="72">
        <f t="shared" si="788"/>
        <v>0</v>
      </c>
      <c r="Q1131" s="3">
        <f t="shared" ref="Q1131" si="789">+Q1129-Q1130</f>
        <v>100.80000000000001</v>
      </c>
      <c r="R1131" s="3">
        <v>73.5</v>
      </c>
      <c r="S1131" s="4">
        <f t="shared" si="761"/>
        <v>137.14285714285717</v>
      </c>
    </row>
    <row r="1132" spans="1:19" ht="13" x14ac:dyDescent="0.2">
      <c r="A1132" s="70"/>
      <c r="B1132" s="49"/>
      <c r="C1132" s="213"/>
      <c r="D1132" s="61" t="s">
        <v>36</v>
      </c>
      <c r="E1132" s="3">
        <f>+E1129-E1133</f>
        <v>14.4</v>
      </c>
      <c r="F1132" s="3">
        <f t="shared" ref="F1132:P1132" si="790">+F1129-F1133</f>
        <v>27.3</v>
      </c>
      <c r="G1132" s="3">
        <f t="shared" si="790"/>
        <v>21.3</v>
      </c>
      <c r="H1132" s="3">
        <f t="shared" si="790"/>
        <v>25.5</v>
      </c>
      <c r="I1132" s="3">
        <f t="shared" si="790"/>
        <v>28.9</v>
      </c>
      <c r="J1132" s="3">
        <f t="shared" si="790"/>
        <v>25</v>
      </c>
      <c r="K1132" s="72">
        <f t="shared" si="790"/>
        <v>0</v>
      </c>
      <c r="L1132" s="72">
        <f t="shared" si="790"/>
        <v>0</v>
      </c>
      <c r="M1132" s="72">
        <f t="shared" si="790"/>
        <v>0</v>
      </c>
      <c r="N1132" s="72">
        <f t="shared" si="790"/>
        <v>0</v>
      </c>
      <c r="O1132" s="72">
        <f t="shared" si="790"/>
        <v>0</v>
      </c>
      <c r="P1132" s="72">
        <f t="shared" si="790"/>
        <v>0</v>
      </c>
      <c r="Q1132" s="3">
        <f t="shared" ref="Q1132" si="791">+Q1129-Q1133</f>
        <v>142.40000000000003</v>
      </c>
      <c r="R1132" s="3">
        <v>103</v>
      </c>
      <c r="S1132" s="4">
        <f t="shared" si="761"/>
        <v>138.25242718446603</v>
      </c>
    </row>
    <row r="1133" spans="1:19" ht="13" x14ac:dyDescent="0.2">
      <c r="A1133" s="70"/>
      <c r="B1133" s="49"/>
      <c r="C1133" s="213"/>
      <c r="D1133" s="61" t="s">
        <v>37</v>
      </c>
      <c r="E1133" s="3">
        <v>0.2</v>
      </c>
      <c r="F1133" s="3">
        <v>0.3</v>
      </c>
      <c r="G1133" s="3">
        <v>0.3</v>
      </c>
      <c r="H1133" s="3">
        <v>0.3</v>
      </c>
      <c r="I1133" s="3">
        <v>0.3</v>
      </c>
      <c r="J1133" s="3">
        <v>0.3</v>
      </c>
      <c r="K1133" s="72"/>
      <c r="L1133" s="72"/>
      <c r="M1133" s="72"/>
      <c r="N1133" s="72"/>
      <c r="O1133" s="72"/>
      <c r="P1133" s="72"/>
      <c r="Q1133" s="3">
        <f t="shared" si="760"/>
        <v>1.7000000000000002</v>
      </c>
      <c r="R1133" s="3">
        <v>2.2000000000000002</v>
      </c>
      <c r="S1133" s="4">
        <f t="shared" si="761"/>
        <v>77.272727272727266</v>
      </c>
    </row>
    <row r="1134" spans="1:19" thickBot="1" x14ac:dyDescent="0.25">
      <c r="A1134" s="70"/>
      <c r="B1134" s="49"/>
      <c r="C1134" s="214"/>
      <c r="D1134" s="64" t="s">
        <v>38</v>
      </c>
      <c r="E1134" s="6">
        <v>0.2</v>
      </c>
      <c r="F1134" s="6">
        <v>0.3</v>
      </c>
      <c r="G1134" s="6">
        <v>0.3</v>
      </c>
      <c r="H1134" s="6">
        <v>0.6</v>
      </c>
      <c r="I1134" s="6">
        <v>0.7</v>
      </c>
      <c r="J1134" s="6">
        <v>0.6</v>
      </c>
      <c r="K1134" s="73"/>
      <c r="L1134" s="73"/>
      <c r="M1134" s="73"/>
      <c r="N1134" s="73"/>
      <c r="O1134" s="73"/>
      <c r="P1134" s="73"/>
      <c r="Q1134" s="6">
        <f t="shared" si="760"/>
        <v>2.6999999999999997</v>
      </c>
      <c r="R1134" s="6">
        <v>2.5</v>
      </c>
      <c r="S1134" s="7">
        <f t="shared" si="761"/>
        <v>107.99999999999999</v>
      </c>
    </row>
    <row r="1135" spans="1:19" ht="13" customHeight="1" x14ac:dyDescent="0.2">
      <c r="A1135" s="70"/>
      <c r="B1135" s="49"/>
      <c r="C1135" s="212" t="s">
        <v>178</v>
      </c>
      <c r="D1135" s="56" t="s">
        <v>33</v>
      </c>
      <c r="E1135" s="1">
        <v>0.1</v>
      </c>
      <c r="F1135" s="1">
        <v>5</v>
      </c>
      <c r="G1135" s="1">
        <v>4.2</v>
      </c>
      <c r="H1135" s="1">
        <v>4.5</v>
      </c>
      <c r="I1135" s="1">
        <v>4.5999999999999996</v>
      </c>
      <c r="J1135" s="1">
        <v>4.5999999999999996</v>
      </c>
      <c r="K1135" s="71"/>
      <c r="L1135" s="71"/>
      <c r="M1135" s="71"/>
      <c r="N1135" s="71"/>
      <c r="O1135" s="71"/>
      <c r="P1135" s="71"/>
      <c r="Q1135" s="1">
        <f t="shared" si="760"/>
        <v>23</v>
      </c>
      <c r="R1135" s="1">
        <v>20</v>
      </c>
      <c r="S1135" s="2">
        <f t="shared" si="761"/>
        <v>114.99999999999999</v>
      </c>
    </row>
    <row r="1136" spans="1:19" ht="13" x14ac:dyDescent="0.2">
      <c r="A1136" s="70"/>
      <c r="B1136" s="49"/>
      <c r="C1136" s="213"/>
      <c r="D1136" s="61" t="s">
        <v>34</v>
      </c>
      <c r="E1136" s="3">
        <v>0</v>
      </c>
      <c r="F1136" s="3">
        <v>0.5</v>
      </c>
      <c r="G1136" s="3">
        <v>0.4</v>
      </c>
      <c r="H1136" s="3">
        <v>0.4</v>
      </c>
      <c r="I1136" s="3">
        <v>0.4</v>
      </c>
      <c r="J1136" s="3">
        <v>0.4</v>
      </c>
      <c r="K1136" s="72"/>
      <c r="L1136" s="72"/>
      <c r="M1136" s="72"/>
      <c r="N1136" s="72"/>
      <c r="O1136" s="72"/>
      <c r="P1136" s="72"/>
      <c r="Q1136" s="3">
        <f t="shared" si="760"/>
        <v>2.1</v>
      </c>
      <c r="R1136" s="3">
        <v>1.8</v>
      </c>
      <c r="S1136" s="4">
        <f t="shared" si="761"/>
        <v>116.66666666666667</v>
      </c>
    </row>
    <row r="1137" spans="1:19" ht="13" x14ac:dyDescent="0.2">
      <c r="A1137" s="70"/>
      <c r="B1137" s="49"/>
      <c r="C1137" s="213"/>
      <c r="D1137" s="61" t="s">
        <v>35</v>
      </c>
      <c r="E1137" s="3">
        <f>+E1135-E1136</f>
        <v>0.1</v>
      </c>
      <c r="F1137" s="3">
        <f t="shared" ref="F1137:P1137" si="792">+F1135-F1136</f>
        <v>4.5</v>
      </c>
      <c r="G1137" s="3">
        <f t="shared" si="792"/>
        <v>3.8000000000000003</v>
      </c>
      <c r="H1137" s="3">
        <f t="shared" si="792"/>
        <v>4.0999999999999996</v>
      </c>
      <c r="I1137" s="3">
        <f t="shared" si="792"/>
        <v>4.1999999999999993</v>
      </c>
      <c r="J1137" s="3">
        <f t="shared" si="792"/>
        <v>4.1999999999999993</v>
      </c>
      <c r="K1137" s="72">
        <f t="shared" si="792"/>
        <v>0</v>
      </c>
      <c r="L1137" s="72">
        <f t="shared" si="792"/>
        <v>0</v>
      </c>
      <c r="M1137" s="72">
        <f t="shared" si="792"/>
        <v>0</v>
      </c>
      <c r="N1137" s="72">
        <f t="shared" si="792"/>
        <v>0</v>
      </c>
      <c r="O1137" s="72">
        <f t="shared" si="792"/>
        <v>0</v>
      </c>
      <c r="P1137" s="72">
        <f t="shared" si="792"/>
        <v>0</v>
      </c>
      <c r="Q1137" s="3">
        <f t="shared" ref="Q1137" si="793">+Q1135-Q1136</f>
        <v>20.9</v>
      </c>
      <c r="R1137" s="3">
        <v>18.2</v>
      </c>
      <c r="S1137" s="4">
        <f t="shared" si="761"/>
        <v>114.83516483516483</v>
      </c>
    </row>
    <row r="1138" spans="1:19" ht="13" x14ac:dyDescent="0.2">
      <c r="A1138" s="70"/>
      <c r="B1138" s="49"/>
      <c r="C1138" s="213"/>
      <c r="D1138" s="61" t="s">
        <v>36</v>
      </c>
      <c r="E1138" s="3">
        <f>+E1135-E1139</f>
        <v>0.1</v>
      </c>
      <c r="F1138" s="3">
        <f t="shared" ref="F1138:P1138" si="794">+F1135-F1139</f>
        <v>5</v>
      </c>
      <c r="G1138" s="3">
        <f t="shared" si="794"/>
        <v>4.2</v>
      </c>
      <c r="H1138" s="3">
        <f t="shared" si="794"/>
        <v>4.5</v>
      </c>
      <c r="I1138" s="3">
        <f t="shared" si="794"/>
        <v>4.5999999999999996</v>
      </c>
      <c r="J1138" s="3">
        <f t="shared" si="794"/>
        <v>4.5999999999999996</v>
      </c>
      <c r="K1138" s="72">
        <f t="shared" si="794"/>
        <v>0</v>
      </c>
      <c r="L1138" s="72">
        <f t="shared" si="794"/>
        <v>0</v>
      </c>
      <c r="M1138" s="72">
        <f t="shared" si="794"/>
        <v>0</v>
      </c>
      <c r="N1138" s="72">
        <f t="shared" si="794"/>
        <v>0</v>
      </c>
      <c r="O1138" s="72">
        <f t="shared" si="794"/>
        <v>0</v>
      </c>
      <c r="P1138" s="72">
        <f t="shared" si="794"/>
        <v>0</v>
      </c>
      <c r="Q1138" s="3">
        <f t="shared" ref="Q1138" si="795">+Q1135-Q1139</f>
        <v>23</v>
      </c>
      <c r="R1138" s="3">
        <v>20</v>
      </c>
      <c r="S1138" s="4">
        <f t="shared" si="761"/>
        <v>114.99999999999999</v>
      </c>
    </row>
    <row r="1139" spans="1:19" ht="13" x14ac:dyDescent="0.2">
      <c r="A1139" s="70"/>
      <c r="B1139" s="49"/>
      <c r="C1139" s="213"/>
      <c r="D1139" s="61" t="s">
        <v>37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72"/>
      <c r="L1139" s="72"/>
      <c r="M1139" s="72"/>
      <c r="N1139" s="72"/>
      <c r="O1139" s="72"/>
      <c r="P1139" s="72"/>
      <c r="Q1139" s="3">
        <f t="shared" si="760"/>
        <v>0</v>
      </c>
      <c r="R1139" s="3">
        <v>0</v>
      </c>
      <c r="S1139" s="4" t="str">
        <f t="shared" si="761"/>
        <v>－</v>
      </c>
    </row>
    <row r="1140" spans="1:19" thickBot="1" x14ac:dyDescent="0.25">
      <c r="A1140" s="70"/>
      <c r="B1140" s="75"/>
      <c r="C1140" s="214"/>
      <c r="D1140" s="64" t="s">
        <v>38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73"/>
      <c r="L1140" s="73"/>
      <c r="M1140" s="73"/>
      <c r="N1140" s="73"/>
      <c r="O1140" s="73"/>
      <c r="P1140" s="73"/>
      <c r="Q1140" s="6">
        <f t="shared" si="760"/>
        <v>0</v>
      </c>
      <c r="R1140" s="6">
        <v>0</v>
      </c>
      <c r="S1140" s="7" t="str">
        <f t="shared" si="761"/>
        <v>－</v>
      </c>
    </row>
    <row r="1141" spans="1:19" ht="18.75" customHeight="1" x14ac:dyDescent="0.3">
      <c r="A1141" s="45" t="str">
        <f>$A$1</f>
        <v>１　令和４年度（２０２２年度）上期　市町村別・月別観光入込客数</v>
      </c>
      <c r="K1141" s="76"/>
      <c r="L1141" s="76"/>
      <c r="M1141" s="76"/>
      <c r="N1141" s="76"/>
      <c r="O1141" s="76"/>
      <c r="P1141" s="76"/>
      <c r="Q1141" s="178"/>
    </row>
    <row r="1142" spans="1:19" ht="13.5" customHeight="1" thickBot="1" x14ac:dyDescent="0.25">
      <c r="K1142" s="76"/>
      <c r="L1142" s="76"/>
      <c r="M1142" s="76"/>
      <c r="N1142" s="76"/>
      <c r="O1142" s="76"/>
      <c r="P1142" s="76"/>
      <c r="Q1142" s="178"/>
      <c r="S1142" s="50" t="s">
        <v>232</v>
      </c>
    </row>
    <row r="1143" spans="1:19" ht="13.5" customHeight="1" thickBot="1" x14ac:dyDescent="0.25">
      <c r="A1143" s="51" t="s">
        <v>20</v>
      </c>
      <c r="B1143" s="51" t="s">
        <v>266</v>
      </c>
      <c r="C1143" s="51" t="s">
        <v>21</v>
      </c>
      <c r="D1143" s="52" t="s">
        <v>22</v>
      </c>
      <c r="E1143" s="53" t="s">
        <v>23</v>
      </c>
      <c r="F1143" s="53" t="s">
        <v>24</v>
      </c>
      <c r="G1143" s="53" t="s">
        <v>25</v>
      </c>
      <c r="H1143" s="53" t="s">
        <v>26</v>
      </c>
      <c r="I1143" s="53" t="s">
        <v>27</v>
      </c>
      <c r="J1143" s="53" t="s">
        <v>28</v>
      </c>
      <c r="K1143" s="74" t="s">
        <v>29</v>
      </c>
      <c r="L1143" s="74" t="s">
        <v>30</v>
      </c>
      <c r="M1143" s="74" t="s">
        <v>31</v>
      </c>
      <c r="N1143" s="74" t="s">
        <v>11</v>
      </c>
      <c r="O1143" s="74" t="s">
        <v>12</v>
      </c>
      <c r="P1143" s="74" t="s">
        <v>13</v>
      </c>
      <c r="Q1143" s="179" t="s">
        <v>267</v>
      </c>
      <c r="R1143" s="54" t="str">
        <f>$R$3</f>
        <v>R3年度上期</v>
      </c>
      <c r="S1143" s="55" t="s">
        <v>32</v>
      </c>
    </row>
    <row r="1144" spans="1:19" ht="13.5" customHeight="1" x14ac:dyDescent="0.2">
      <c r="A1144" s="79"/>
      <c r="B1144" s="49"/>
      <c r="C1144" s="212" t="s">
        <v>179</v>
      </c>
      <c r="D1144" s="56" t="s">
        <v>33</v>
      </c>
      <c r="E1144" s="1">
        <v>35.200000000000003</v>
      </c>
      <c r="F1144" s="1">
        <v>58.3</v>
      </c>
      <c r="G1144" s="1">
        <v>42.3</v>
      </c>
      <c r="H1144" s="1">
        <v>52.9</v>
      </c>
      <c r="I1144" s="1">
        <v>67.900000000000006</v>
      </c>
      <c r="J1144" s="1">
        <v>50.7</v>
      </c>
      <c r="K1144" s="71"/>
      <c r="L1144" s="71"/>
      <c r="M1144" s="71"/>
      <c r="N1144" s="71"/>
      <c r="O1144" s="71"/>
      <c r="P1144" s="71"/>
      <c r="Q1144" s="1">
        <f t="shared" ref="Q1144:Q1167" si="796">SUM(E1144:P1144)</f>
        <v>307.3</v>
      </c>
      <c r="R1144" s="1">
        <v>274.20000000000005</v>
      </c>
      <c r="S1144" s="2">
        <f t="shared" ref="S1144:S1197" si="797">IF(Q1144=0,"－",Q1144/R1144*100)</f>
        <v>112.07148067104302</v>
      </c>
    </row>
    <row r="1145" spans="1:19" ht="13" x14ac:dyDescent="0.2">
      <c r="A1145" s="70"/>
      <c r="B1145" s="49"/>
      <c r="C1145" s="213"/>
      <c r="D1145" s="61" t="s">
        <v>34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72"/>
      <c r="L1145" s="72"/>
      <c r="M1145" s="72"/>
      <c r="N1145" s="72"/>
      <c r="O1145" s="72"/>
      <c r="P1145" s="72"/>
      <c r="Q1145" s="3">
        <f t="shared" si="796"/>
        <v>0</v>
      </c>
      <c r="R1145" s="3">
        <v>0</v>
      </c>
      <c r="S1145" s="4" t="str">
        <f t="shared" si="797"/>
        <v>－</v>
      </c>
    </row>
    <row r="1146" spans="1:19" ht="13" x14ac:dyDescent="0.2">
      <c r="A1146" s="70" t="s">
        <v>278</v>
      </c>
      <c r="B1146" s="75" t="s">
        <v>278</v>
      </c>
      <c r="C1146" s="213"/>
      <c r="D1146" s="61" t="s">
        <v>35</v>
      </c>
      <c r="E1146" s="3">
        <f>+E1144-E1145</f>
        <v>35.200000000000003</v>
      </c>
      <c r="F1146" s="3">
        <f t="shared" ref="F1146:P1146" si="798">+F1144-F1145</f>
        <v>58.3</v>
      </c>
      <c r="G1146" s="3">
        <f t="shared" si="798"/>
        <v>42.3</v>
      </c>
      <c r="H1146" s="3">
        <f t="shared" si="798"/>
        <v>52.9</v>
      </c>
      <c r="I1146" s="3">
        <f t="shared" si="798"/>
        <v>67.900000000000006</v>
      </c>
      <c r="J1146" s="3">
        <f t="shared" si="798"/>
        <v>50.7</v>
      </c>
      <c r="K1146" s="72">
        <f t="shared" si="798"/>
        <v>0</v>
      </c>
      <c r="L1146" s="72">
        <f t="shared" si="798"/>
        <v>0</v>
      </c>
      <c r="M1146" s="72">
        <f t="shared" si="798"/>
        <v>0</v>
      </c>
      <c r="N1146" s="72">
        <f t="shared" si="798"/>
        <v>0</v>
      </c>
      <c r="O1146" s="72">
        <f t="shared" si="798"/>
        <v>0</v>
      </c>
      <c r="P1146" s="72">
        <f t="shared" si="798"/>
        <v>0</v>
      </c>
      <c r="Q1146" s="3">
        <f t="shared" ref="Q1146" si="799">+Q1144-Q1145</f>
        <v>307.3</v>
      </c>
      <c r="R1146" s="3">
        <v>274.20000000000005</v>
      </c>
      <c r="S1146" s="4">
        <f t="shared" si="797"/>
        <v>112.07148067104302</v>
      </c>
    </row>
    <row r="1147" spans="1:19" ht="13" x14ac:dyDescent="0.2">
      <c r="A1147" s="70"/>
      <c r="B1147" s="49"/>
      <c r="C1147" s="213"/>
      <c r="D1147" s="61" t="s">
        <v>36</v>
      </c>
      <c r="E1147" s="3">
        <f>+E1144-E1148</f>
        <v>35.1</v>
      </c>
      <c r="F1147" s="3">
        <f t="shared" ref="F1147:P1147" si="800">+F1144-F1148</f>
        <v>58.099999999999994</v>
      </c>
      <c r="G1147" s="3">
        <f t="shared" si="800"/>
        <v>42.199999999999996</v>
      </c>
      <c r="H1147" s="3">
        <f t="shared" si="800"/>
        <v>52.6</v>
      </c>
      <c r="I1147" s="3">
        <f t="shared" si="800"/>
        <v>67.400000000000006</v>
      </c>
      <c r="J1147" s="3">
        <f t="shared" si="800"/>
        <v>50.5</v>
      </c>
      <c r="K1147" s="72">
        <f t="shared" si="800"/>
        <v>0</v>
      </c>
      <c r="L1147" s="72">
        <f t="shared" si="800"/>
        <v>0</v>
      </c>
      <c r="M1147" s="72">
        <f t="shared" si="800"/>
        <v>0</v>
      </c>
      <c r="N1147" s="72">
        <f t="shared" si="800"/>
        <v>0</v>
      </c>
      <c r="O1147" s="72">
        <f t="shared" si="800"/>
        <v>0</v>
      </c>
      <c r="P1147" s="72">
        <f t="shared" si="800"/>
        <v>0</v>
      </c>
      <c r="Q1147" s="3">
        <f t="shared" ref="Q1147" si="801">+Q1144-Q1148</f>
        <v>305.90000000000003</v>
      </c>
      <c r="R1147" s="3">
        <v>273.29999999999995</v>
      </c>
      <c r="S1147" s="4">
        <f t="shared" si="797"/>
        <v>111.92828393706553</v>
      </c>
    </row>
    <row r="1148" spans="1:19" ht="13" x14ac:dyDescent="0.2">
      <c r="A1148" s="70"/>
      <c r="B1148" s="49"/>
      <c r="C1148" s="213"/>
      <c r="D1148" s="61" t="s">
        <v>37</v>
      </c>
      <c r="E1148" s="3">
        <v>0.1</v>
      </c>
      <c r="F1148" s="3">
        <v>0.2</v>
      </c>
      <c r="G1148" s="3">
        <v>0.1</v>
      </c>
      <c r="H1148" s="3">
        <v>0.3</v>
      </c>
      <c r="I1148" s="3">
        <v>0.5</v>
      </c>
      <c r="J1148" s="3">
        <v>0.2</v>
      </c>
      <c r="K1148" s="72"/>
      <c r="L1148" s="72"/>
      <c r="M1148" s="72"/>
      <c r="N1148" s="72"/>
      <c r="O1148" s="72"/>
      <c r="P1148" s="72"/>
      <c r="Q1148" s="3">
        <f t="shared" si="796"/>
        <v>1.4</v>
      </c>
      <c r="R1148" s="3">
        <v>0.9</v>
      </c>
      <c r="S1148" s="4">
        <f t="shared" si="797"/>
        <v>155.55555555555554</v>
      </c>
    </row>
    <row r="1149" spans="1:19" thickBot="1" x14ac:dyDescent="0.25">
      <c r="A1149" s="70"/>
      <c r="B1149" s="49"/>
      <c r="C1149" s="214"/>
      <c r="D1149" s="64" t="s">
        <v>38</v>
      </c>
      <c r="E1149" s="6">
        <v>0.1</v>
      </c>
      <c r="F1149" s="6">
        <v>0.2</v>
      </c>
      <c r="G1149" s="6">
        <v>0.1</v>
      </c>
      <c r="H1149" s="6">
        <v>0.4</v>
      </c>
      <c r="I1149" s="6">
        <v>0.6</v>
      </c>
      <c r="J1149" s="6">
        <v>0.2</v>
      </c>
      <c r="K1149" s="73"/>
      <c r="L1149" s="73"/>
      <c r="M1149" s="73"/>
      <c r="N1149" s="73"/>
      <c r="O1149" s="73"/>
      <c r="P1149" s="73"/>
      <c r="Q1149" s="6">
        <f t="shared" si="796"/>
        <v>1.5999999999999999</v>
      </c>
      <c r="R1149" s="6">
        <v>1</v>
      </c>
      <c r="S1149" s="7">
        <f t="shared" si="797"/>
        <v>160</v>
      </c>
    </row>
    <row r="1150" spans="1:19" ht="13.5" customHeight="1" x14ac:dyDescent="0.2">
      <c r="A1150" s="70"/>
      <c r="B1150" s="49"/>
      <c r="C1150" s="212" t="s">
        <v>180</v>
      </c>
      <c r="D1150" s="56" t="s">
        <v>33</v>
      </c>
      <c r="E1150" s="1">
        <v>23</v>
      </c>
      <c r="F1150" s="1">
        <v>54.9</v>
      </c>
      <c r="G1150" s="1">
        <v>47.7</v>
      </c>
      <c r="H1150" s="1">
        <v>57.8</v>
      </c>
      <c r="I1150" s="1">
        <v>73.400000000000006</v>
      </c>
      <c r="J1150" s="1">
        <v>78.8</v>
      </c>
      <c r="K1150" s="71"/>
      <c r="L1150" s="71"/>
      <c r="M1150" s="71"/>
      <c r="N1150" s="71"/>
      <c r="O1150" s="71"/>
      <c r="P1150" s="71"/>
      <c r="Q1150" s="1">
        <f t="shared" si="796"/>
        <v>335.6</v>
      </c>
      <c r="R1150" s="1">
        <v>275</v>
      </c>
      <c r="S1150" s="2">
        <f t="shared" si="797"/>
        <v>122.03636363636366</v>
      </c>
    </row>
    <row r="1151" spans="1:19" ht="13" x14ac:dyDescent="0.2">
      <c r="A1151" s="70"/>
      <c r="B1151" s="49"/>
      <c r="C1151" s="213"/>
      <c r="D1151" s="61" t="s">
        <v>34</v>
      </c>
      <c r="E1151" s="3">
        <v>4.5</v>
      </c>
      <c r="F1151" s="3">
        <v>10.8</v>
      </c>
      <c r="G1151" s="3">
        <v>10.7</v>
      </c>
      <c r="H1151" s="3">
        <v>16.8</v>
      </c>
      <c r="I1151" s="3">
        <v>20.8</v>
      </c>
      <c r="J1151" s="3">
        <v>18.399999999999999</v>
      </c>
      <c r="K1151" s="72"/>
      <c r="L1151" s="72"/>
      <c r="M1151" s="72"/>
      <c r="N1151" s="72"/>
      <c r="O1151" s="72"/>
      <c r="P1151" s="72"/>
      <c r="Q1151" s="3">
        <f t="shared" si="796"/>
        <v>82</v>
      </c>
      <c r="R1151" s="3">
        <v>49.300000000000004</v>
      </c>
      <c r="S1151" s="4">
        <f t="shared" si="797"/>
        <v>166.32860040567948</v>
      </c>
    </row>
    <row r="1152" spans="1:19" ht="13" x14ac:dyDescent="0.2">
      <c r="A1152" s="70"/>
      <c r="B1152" s="49"/>
      <c r="C1152" s="213"/>
      <c r="D1152" s="61" t="s">
        <v>35</v>
      </c>
      <c r="E1152" s="3">
        <f>+E1150-E1151</f>
        <v>18.5</v>
      </c>
      <c r="F1152" s="3">
        <f t="shared" ref="F1152:P1152" si="802">+F1150-F1151</f>
        <v>44.099999999999994</v>
      </c>
      <c r="G1152" s="3">
        <f t="shared" si="802"/>
        <v>37</v>
      </c>
      <c r="H1152" s="3">
        <f t="shared" si="802"/>
        <v>41</v>
      </c>
      <c r="I1152" s="3">
        <f t="shared" si="802"/>
        <v>52.600000000000009</v>
      </c>
      <c r="J1152" s="3">
        <f t="shared" si="802"/>
        <v>60.4</v>
      </c>
      <c r="K1152" s="72">
        <f t="shared" si="802"/>
        <v>0</v>
      </c>
      <c r="L1152" s="72">
        <f t="shared" si="802"/>
        <v>0</v>
      </c>
      <c r="M1152" s="72">
        <f t="shared" si="802"/>
        <v>0</v>
      </c>
      <c r="N1152" s="72">
        <f t="shared" si="802"/>
        <v>0</v>
      </c>
      <c r="O1152" s="72">
        <f t="shared" si="802"/>
        <v>0</v>
      </c>
      <c r="P1152" s="72">
        <f t="shared" si="802"/>
        <v>0</v>
      </c>
      <c r="Q1152" s="3">
        <f t="shared" ref="Q1152" si="803">+Q1150-Q1151</f>
        <v>253.60000000000002</v>
      </c>
      <c r="R1152" s="3">
        <v>225.7</v>
      </c>
      <c r="S1152" s="4">
        <f t="shared" si="797"/>
        <v>112.36154186973862</v>
      </c>
    </row>
    <row r="1153" spans="1:19" ht="13" x14ac:dyDescent="0.2">
      <c r="A1153" s="70"/>
      <c r="B1153" s="49"/>
      <c r="C1153" s="213"/>
      <c r="D1153" s="61" t="s">
        <v>36</v>
      </c>
      <c r="E1153" s="3">
        <f>+E1150-E1154</f>
        <v>22.3</v>
      </c>
      <c r="F1153" s="3">
        <f t="shared" ref="F1153:P1153" si="804">+F1150-F1154</f>
        <v>53.5</v>
      </c>
      <c r="G1153" s="3">
        <f t="shared" si="804"/>
        <v>46</v>
      </c>
      <c r="H1153" s="3">
        <f t="shared" si="804"/>
        <v>54.9</v>
      </c>
      <c r="I1153" s="3">
        <f t="shared" si="804"/>
        <v>70.400000000000006</v>
      </c>
      <c r="J1153" s="3">
        <f t="shared" si="804"/>
        <v>77</v>
      </c>
      <c r="K1153" s="72">
        <f t="shared" si="804"/>
        <v>0</v>
      </c>
      <c r="L1153" s="72">
        <f t="shared" si="804"/>
        <v>0</v>
      </c>
      <c r="M1153" s="72">
        <f t="shared" si="804"/>
        <v>0</v>
      </c>
      <c r="N1153" s="72">
        <f t="shared" si="804"/>
        <v>0</v>
      </c>
      <c r="O1153" s="72">
        <f t="shared" si="804"/>
        <v>0</v>
      </c>
      <c r="P1153" s="72">
        <f t="shared" si="804"/>
        <v>0</v>
      </c>
      <c r="Q1153" s="3">
        <f t="shared" ref="Q1153" si="805">+Q1150-Q1154</f>
        <v>324.10000000000002</v>
      </c>
      <c r="R1153" s="3">
        <v>265.79999999999995</v>
      </c>
      <c r="S1153" s="4">
        <f t="shared" si="797"/>
        <v>121.933784800602</v>
      </c>
    </row>
    <row r="1154" spans="1:19" ht="13" x14ac:dyDescent="0.2">
      <c r="A1154" s="70"/>
      <c r="B1154" s="49"/>
      <c r="C1154" s="213"/>
      <c r="D1154" s="61" t="s">
        <v>37</v>
      </c>
      <c r="E1154" s="3">
        <v>0.7</v>
      </c>
      <c r="F1154" s="3">
        <v>1.4</v>
      </c>
      <c r="G1154" s="3">
        <v>1.7</v>
      </c>
      <c r="H1154" s="3">
        <v>2.9</v>
      </c>
      <c r="I1154" s="3">
        <v>3</v>
      </c>
      <c r="J1154" s="3">
        <v>1.8</v>
      </c>
      <c r="K1154" s="72"/>
      <c r="L1154" s="72"/>
      <c r="M1154" s="72"/>
      <c r="N1154" s="72"/>
      <c r="O1154" s="72"/>
      <c r="P1154" s="72"/>
      <c r="Q1154" s="3">
        <f t="shared" si="796"/>
        <v>11.5</v>
      </c>
      <c r="R1154" s="3">
        <v>9.2000000000000011</v>
      </c>
      <c r="S1154" s="4">
        <f t="shared" si="797"/>
        <v>124.99999999999997</v>
      </c>
    </row>
    <row r="1155" spans="1:19" thickBot="1" x14ac:dyDescent="0.25">
      <c r="A1155" s="70"/>
      <c r="B1155" s="49"/>
      <c r="C1155" s="214"/>
      <c r="D1155" s="64" t="s">
        <v>38</v>
      </c>
      <c r="E1155" s="6">
        <v>0.79999999999999993</v>
      </c>
      <c r="F1155" s="6">
        <v>1.6</v>
      </c>
      <c r="G1155" s="6">
        <v>2.2999999999999998</v>
      </c>
      <c r="H1155" s="6">
        <v>3.3</v>
      </c>
      <c r="I1155" s="6">
        <v>3.6</v>
      </c>
      <c r="J1155" s="6">
        <v>1.8</v>
      </c>
      <c r="K1155" s="73"/>
      <c r="L1155" s="73"/>
      <c r="M1155" s="73"/>
      <c r="N1155" s="73"/>
      <c r="O1155" s="73"/>
      <c r="P1155" s="73"/>
      <c r="Q1155" s="6">
        <f t="shared" si="796"/>
        <v>13.4</v>
      </c>
      <c r="R1155" s="6">
        <v>11.1</v>
      </c>
      <c r="S1155" s="7">
        <f t="shared" si="797"/>
        <v>120.72072072072073</v>
      </c>
    </row>
    <row r="1156" spans="1:19" ht="13.5" customHeight="1" x14ac:dyDescent="0.2">
      <c r="A1156" s="70"/>
      <c r="B1156" s="49"/>
      <c r="C1156" s="212" t="s">
        <v>181</v>
      </c>
      <c r="D1156" s="56" t="s">
        <v>33</v>
      </c>
      <c r="E1156" s="1">
        <v>8.1999999999999993</v>
      </c>
      <c r="F1156" s="1">
        <v>16.8</v>
      </c>
      <c r="G1156" s="1">
        <v>11.4</v>
      </c>
      <c r="H1156" s="1">
        <v>14.6</v>
      </c>
      <c r="I1156" s="1">
        <v>19.600000000000001</v>
      </c>
      <c r="J1156" s="1">
        <v>15</v>
      </c>
      <c r="K1156" s="71"/>
      <c r="L1156" s="71"/>
      <c r="M1156" s="71"/>
      <c r="N1156" s="71"/>
      <c r="O1156" s="71"/>
      <c r="P1156" s="71"/>
      <c r="Q1156" s="1">
        <f t="shared" si="796"/>
        <v>85.6</v>
      </c>
      <c r="R1156" s="1">
        <v>65.099999999999994</v>
      </c>
      <c r="S1156" s="2">
        <f t="shared" si="797"/>
        <v>131.49001536098311</v>
      </c>
    </row>
    <row r="1157" spans="1:19" ht="13" x14ac:dyDescent="0.2">
      <c r="A1157" s="70"/>
      <c r="B1157" s="49"/>
      <c r="C1157" s="213"/>
      <c r="D1157" s="61" t="s">
        <v>34</v>
      </c>
      <c r="E1157" s="3">
        <v>0.8</v>
      </c>
      <c r="F1157" s="3">
        <v>1.6</v>
      </c>
      <c r="G1157" s="3">
        <v>1.1000000000000001</v>
      </c>
      <c r="H1157" s="3">
        <v>1.4</v>
      </c>
      <c r="I1157" s="3">
        <v>1.9</v>
      </c>
      <c r="J1157" s="3">
        <v>1.5</v>
      </c>
      <c r="K1157" s="72"/>
      <c r="L1157" s="72"/>
      <c r="M1157" s="72"/>
      <c r="N1157" s="72"/>
      <c r="O1157" s="72"/>
      <c r="P1157" s="72"/>
      <c r="Q1157" s="3">
        <f t="shared" si="796"/>
        <v>8.3000000000000007</v>
      </c>
      <c r="R1157" s="3">
        <v>6.4</v>
      </c>
      <c r="S1157" s="4">
        <f t="shared" si="797"/>
        <v>129.6875</v>
      </c>
    </row>
    <row r="1158" spans="1:19" ht="13" x14ac:dyDescent="0.2">
      <c r="A1158" s="70"/>
      <c r="B1158" s="49"/>
      <c r="C1158" s="213"/>
      <c r="D1158" s="61" t="s">
        <v>35</v>
      </c>
      <c r="E1158" s="3">
        <f>+E1156-E1157</f>
        <v>7.3999999999999995</v>
      </c>
      <c r="F1158" s="3">
        <f t="shared" ref="F1158:P1158" si="806">+F1156-F1157</f>
        <v>15.200000000000001</v>
      </c>
      <c r="G1158" s="3">
        <f t="shared" si="806"/>
        <v>10.3</v>
      </c>
      <c r="H1158" s="3">
        <f t="shared" si="806"/>
        <v>13.2</v>
      </c>
      <c r="I1158" s="3">
        <f t="shared" si="806"/>
        <v>17.700000000000003</v>
      </c>
      <c r="J1158" s="3">
        <f t="shared" si="806"/>
        <v>13.5</v>
      </c>
      <c r="K1158" s="72">
        <f t="shared" si="806"/>
        <v>0</v>
      </c>
      <c r="L1158" s="72">
        <f t="shared" si="806"/>
        <v>0</v>
      </c>
      <c r="M1158" s="72">
        <f t="shared" si="806"/>
        <v>0</v>
      </c>
      <c r="N1158" s="72">
        <f t="shared" si="806"/>
        <v>0</v>
      </c>
      <c r="O1158" s="72">
        <f t="shared" si="806"/>
        <v>0</v>
      </c>
      <c r="P1158" s="72">
        <f t="shared" si="806"/>
        <v>0</v>
      </c>
      <c r="Q1158" s="3">
        <f>+Q1156-Q1157</f>
        <v>77.3</v>
      </c>
      <c r="R1158" s="3">
        <v>58.7</v>
      </c>
      <c r="S1158" s="4">
        <f t="shared" si="797"/>
        <v>131.68654173764904</v>
      </c>
    </row>
    <row r="1159" spans="1:19" ht="13" x14ac:dyDescent="0.2">
      <c r="A1159" s="70"/>
      <c r="B1159" s="49"/>
      <c r="C1159" s="213"/>
      <c r="D1159" s="61" t="s">
        <v>36</v>
      </c>
      <c r="E1159" s="3">
        <f>+E1156-E1160</f>
        <v>7.7999999999999989</v>
      </c>
      <c r="F1159" s="3">
        <f t="shared" ref="F1159:P1159" si="807">+F1156-F1160</f>
        <v>16.2</v>
      </c>
      <c r="G1159" s="3">
        <f t="shared" si="807"/>
        <v>10.8</v>
      </c>
      <c r="H1159" s="3">
        <f t="shared" si="807"/>
        <v>13.6</v>
      </c>
      <c r="I1159" s="3">
        <f t="shared" si="807"/>
        <v>18.400000000000002</v>
      </c>
      <c r="J1159" s="3">
        <f t="shared" si="807"/>
        <v>14.1</v>
      </c>
      <c r="K1159" s="72">
        <f t="shared" si="807"/>
        <v>0</v>
      </c>
      <c r="L1159" s="72">
        <f t="shared" si="807"/>
        <v>0</v>
      </c>
      <c r="M1159" s="72">
        <f t="shared" si="807"/>
        <v>0</v>
      </c>
      <c r="N1159" s="72">
        <f t="shared" si="807"/>
        <v>0</v>
      </c>
      <c r="O1159" s="72">
        <f t="shared" si="807"/>
        <v>0</v>
      </c>
      <c r="P1159" s="72">
        <f t="shared" si="807"/>
        <v>0</v>
      </c>
      <c r="Q1159" s="3">
        <f>+Q1156-Q1160</f>
        <v>80.899999999999991</v>
      </c>
      <c r="R1159" s="3">
        <v>60.6</v>
      </c>
      <c r="S1159" s="4">
        <f t="shared" si="797"/>
        <v>133.49834983498349</v>
      </c>
    </row>
    <row r="1160" spans="1:19" ht="13" x14ac:dyDescent="0.2">
      <c r="A1160" s="70"/>
      <c r="B1160" s="49"/>
      <c r="C1160" s="213"/>
      <c r="D1160" s="61" t="s">
        <v>37</v>
      </c>
      <c r="E1160" s="3">
        <v>0.4</v>
      </c>
      <c r="F1160" s="3">
        <v>0.6</v>
      </c>
      <c r="G1160" s="3">
        <v>0.6</v>
      </c>
      <c r="H1160" s="3">
        <v>1</v>
      </c>
      <c r="I1160" s="3">
        <v>1.2</v>
      </c>
      <c r="J1160" s="3">
        <v>0.9</v>
      </c>
      <c r="K1160" s="72"/>
      <c r="L1160" s="72"/>
      <c r="M1160" s="72"/>
      <c r="N1160" s="72"/>
      <c r="O1160" s="72"/>
      <c r="P1160" s="72"/>
      <c r="Q1160" s="3">
        <f t="shared" si="796"/>
        <v>4.7</v>
      </c>
      <c r="R1160" s="3">
        <v>4.5</v>
      </c>
      <c r="S1160" s="4">
        <f t="shared" si="797"/>
        <v>104.44444444444446</v>
      </c>
    </row>
    <row r="1161" spans="1:19" thickBot="1" x14ac:dyDescent="0.25">
      <c r="A1161" s="70"/>
      <c r="B1161" s="49"/>
      <c r="C1161" s="214"/>
      <c r="D1161" s="64" t="s">
        <v>38</v>
      </c>
      <c r="E1161" s="6">
        <v>0.4</v>
      </c>
      <c r="F1161" s="6">
        <v>0.6</v>
      </c>
      <c r="G1161" s="6">
        <v>0.6</v>
      </c>
      <c r="H1161" s="6">
        <v>1</v>
      </c>
      <c r="I1161" s="6">
        <v>1.2</v>
      </c>
      <c r="J1161" s="6">
        <v>0.9</v>
      </c>
      <c r="K1161" s="73"/>
      <c r="L1161" s="73"/>
      <c r="M1161" s="73"/>
      <c r="N1161" s="73"/>
      <c r="O1161" s="73"/>
      <c r="P1161" s="73"/>
      <c r="Q1161" s="6">
        <f t="shared" si="796"/>
        <v>4.7</v>
      </c>
      <c r="R1161" s="6">
        <v>4.5</v>
      </c>
      <c r="S1161" s="7">
        <f t="shared" si="797"/>
        <v>104.44444444444446</v>
      </c>
    </row>
    <row r="1162" spans="1:19" ht="13.5" customHeight="1" x14ac:dyDescent="0.2">
      <c r="A1162" s="70"/>
      <c r="B1162" s="49"/>
      <c r="C1162" s="212" t="s">
        <v>182</v>
      </c>
      <c r="D1162" s="56" t="s">
        <v>33</v>
      </c>
      <c r="E1162" s="1">
        <v>12.7</v>
      </c>
      <c r="F1162" s="1">
        <v>15.7</v>
      </c>
      <c r="G1162" s="1">
        <v>15.7</v>
      </c>
      <c r="H1162" s="1">
        <v>17.2</v>
      </c>
      <c r="I1162" s="1">
        <v>21.5</v>
      </c>
      <c r="J1162" s="1">
        <v>32</v>
      </c>
      <c r="K1162" s="71"/>
      <c r="L1162" s="71"/>
      <c r="M1162" s="71"/>
      <c r="N1162" s="71"/>
      <c r="O1162" s="71"/>
      <c r="P1162" s="71"/>
      <c r="Q1162" s="1">
        <f t="shared" si="796"/>
        <v>114.8</v>
      </c>
      <c r="R1162" s="1">
        <v>92.699999999999989</v>
      </c>
      <c r="S1162" s="2">
        <f t="shared" si="797"/>
        <v>123.8403451995685</v>
      </c>
    </row>
    <row r="1163" spans="1:19" ht="13" x14ac:dyDescent="0.2">
      <c r="A1163" s="70"/>
      <c r="B1163" s="49"/>
      <c r="C1163" s="213"/>
      <c r="D1163" s="61" t="s">
        <v>34</v>
      </c>
      <c r="E1163" s="3">
        <v>0.9</v>
      </c>
      <c r="F1163" s="3">
        <v>0.7</v>
      </c>
      <c r="G1163" s="3">
        <v>1</v>
      </c>
      <c r="H1163" s="3">
        <v>1</v>
      </c>
      <c r="I1163" s="3">
        <v>2.2000000000000002</v>
      </c>
      <c r="J1163" s="3">
        <v>2</v>
      </c>
      <c r="K1163" s="72"/>
      <c r="L1163" s="72"/>
      <c r="M1163" s="72"/>
      <c r="N1163" s="72"/>
      <c r="O1163" s="72"/>
      <c r="P1163" s="72"/>
      <c r="Q1163" s="3">
        <f t="shared" si="796"/>
        <v>7.8000000000000007</v>
      </c>
      <c r="R1163" s="3">
        <v>4.5</v>
      </c>
      <c r="S1163" s="4">
        <f t="shared" si="797"/>
        <v>173.33333333333334</v>
      </c>
    </row>
    <row r="1164" spans="1:19" ht="13" x14ac:dyDescent="0.2">
      <c r="A1164" s="70"/>
      <c r="B1164" s="49"/>
      <c r="C1164" s="213"/>
      <c r="D1164" s="61" t="s">
        <v>35</v>
      </c>
      <c r="E1164" s="3">
        <f>+E1162-E1163</f>
        <v>11.799999999999999</v>
      </c>
      <c r="F1164" s="3">
        <f t="shared" ref="F1164:P1164" si="808">+F1162-F1163</f>
        <v>15</v>
      </c>
      <c r="G1164" s="3">
        <f t="shared" si="808"/>
        <v>14.7</v>
      </c>
      <c r="H1164" s="3">
        <f t="shared" si="808"/>
        <v>16.2</v>
      </c>
      <c r="I1164" s="3">
        <f t="shared" si="808"/>
        <v>19.3</v>
      </c>
      <c r="J1164" s="3">
        <f t="shared" si="808"/>
        <v>30</v>
      </c>
      <c r="K1164" s="72">
        <f t="shared" si="808"/>
        <v>0</v>
      </c>
      <c r="L1164" s="72">
        <f t="shared" si="808"/>
        <v>0</v>
      </c>
      <c r="M1164" s="72">
        <f t="shared" si="808"/>
        <v>0</v>
      </c>
      <c r="N1164" s="72">
        <f t="shared" si="808"/>
        <v>0</v>
      </c>
      <c r="O1164" s="72">
        <f t="shared" si="808"/>
        <v>0</v>
      </c>
      <c r="P1164" s="72">
        <f t="shared" si="808"/>
        <v>0</v>
      </c>
      <c r="Q1164" s="3">
        <f t="shared" ref="Q1164" si="809">+Q1162-Q1163</f>
        <v>107</v>
      </c>
      <c r="R1164" s="3">
        <v>88.2</v>
      </c>
      <c r="S1164" s="4">
        <f t="shared" si="797"/>
        <v>121.31519274376417</v>
      </c>
    </row>
    <row r="1165" spans="1:19" ht="13" x14ac:dyDescent="0.2">
      <c r="A1165" s="70"/>
      <c r="B1165" s="49"/>
      <c r="C1165" s="213"/>
      <c r="D1165" s="61" t="s">
        <v>36</v>
      </c>
      <c r="E1165" s="3">
        <f>+E1162-E1166</f>
        <v>12.5</v>
      </c>
      <c r="F1165" s="3">
        <f t="shared" ref="F1165:P1165" si="810">+F1162-F1166</f>
        <v>15.1</v>
      </c>
      <c r="G1165" s="3">
        <f t="shared" si="810"/>
        <v>15.299999999999999</v>
      </c>
      <c r="H1165" s="3">
        <f t="shared" si="810"/>
        <v>16.399999999999999</v>
      </c>
      <c r="I1165" s="3">
        <f t="shared" si="810"/>
        <v>19.600000000000001</v>
      </c>
      <c r="J1165" s="3">
        <f t="shared" si="810"/>
        <v>31.3</v>
      </c>
      <c r="K1165" s="72">
        <f t="shared" si="810"/>
        <v>0</v>
      </c>
      <c r="L1165" s="72">
        <f t="shared" si="810"/>
        <v>0</v>
      </c>
      <c r="M1165" s="72">
        <f t="shared" si="810"/>
        <v>0</v>
      </c>
      <c r="N1165" s="72">
        <f t="shared" si="810"/>
        <v>0</v>
      </c>
      <c r="O1165" s="72">
        <f t="shared" si="810"/>
        <v>0</v>
      </c>
      <c r="P1165" s="72">
        <f t="shared" si="810"/>
        <v>0</v>
      </c>
      <c r="Q1165" s="3">
        <f t="shared" ref="Q1165" si="811">+Q1162-Q1166</f>
        <v>110.2</v>
      </c>
      <c r="R1165" s="3">
        <v>88.4</v>
      </c>
      <c r="S1165" s="4">
        <f t="shared" si="797"/>
        <v>124.6606334841629</v>
      </c>
    </row>
    <row r="1166" spans="1:19" ht="13" x14ac:dyDescent="0.2">
      <c r="A1166" s="70"/>
      <c r="B1166" s="49"/>
      <c r="C1166" s="213"/>
      <c r="D1166" s="61" t="s">
        <v>37</v>
      </c>
      <c r="E1166" s="3">
        <v>0.2</v>
      </c>
      <c r="F1166" s="3">
        <v>0.6</v>
      </c>
      <c r="G1166" s="3">
        <v>0.4</v>
      </c>
      <c r="H1166" s="3">
        <v>0.8</v>
      </c>
      <c r="I1166" s="3">
        <v>1.9</v>
      </c>
      <c r="J1166" s="3">
        <v>0.7</v>
      </c>
      <c r="K1166" s="72"/>
      <c r="L1166" s="72"/>
      <c r="M1166" s="72"/>
      <c r="N1166" s="72"/>
      <c r="O1166" s="72"/>
      <c r="P1166" s="72"/>
      <c r="Q1166" s="3">
        <f t="shared" si="796"/>
        <v>4.5999999999999996</v>
      </c>
      <c r="R1166" s="3">
        <v>4.3</v>
      </c>
      <c r="S1166" s="4">
        <f t="shared" si="797"/>
        <v>106.9767441860465</v>
      </c>
    </row>
    <row r="1167" spans="1:19" thickBot="1" x14ac:dyDescent="0.25">
      <c r="A1167" s="78"/>
      <c r="B1167" s="77"/>
      <c r="C1167" s="214"/>
      <c r="D1167" s="64" t="s">
        <v>38</v>
      </c>
      <c r="E1167" s="6">
        <v>0.2</v>
      </c>
      <c r="F1167" s="6">
        <v>0.6</v>
      </c>
      <c r="G1167" s="6">
        <v>0.4</v>
      </c>
      <c r="H1167" s="6">
        <v>0.8</v>
      </c>
      <c r="I1167" s="6">
        <v>1.9</v>
      </c>
      <c r="J1167" s="6">
        <v>0.7</v>
      </c>
      <c r="K1167" s="73"/>
      <c r="L1167" s="73"/>
      <c r="M1167" s="73"/>
      <c r="N1167" s="73"/>
      <c r="O1167" s="73"/>
      <c r="P1167" s="73"/>
      <c r="Q1167" s="6">
        <f t="shared" si="796"/>
        <v>4.5999999999999996</v>
      </c>
      <c r="R1167" s="6">
        <v>4.3</v>
      </c>
      <c r="S1167" s="7">
        <f t="shared" si="797"/>
        <v>106.9767441860465</v>
      </c>
    </row>
    <row r="1168" spans="1:19" ht="13" x14ac:dyDescent="0.2">
      <c r="A1168" s="215" t="s">
        <v>7</v>
      </c>
      <c r="B1168" s="220"/>
      <c r="C1168" s="216"/>
      <c r="D1168" s="56" t="s">
        <v>33</v>
      </c>
      <c r="E1168" s="57">
        <f t="shared" ref="E1168:Q1173" si="812">+E1174+E1231</f>
        <v>409.3</v>
      </c>
      <c r="F1168" s="57">
        <f t="shared" si="812"/>
        <v>576.20000000000005</v>
      </c>
      <c r="G1168" s="57">
        <f t="shared" si="812"/>
        <v>629.10000000000014</v>
      </c>
      <c r="H1168" s="57">
        <f t="shared" si="812"/>
        <v>802.59999999999991</v>
      </c>
      <c r="I1168" s="57">
        <f t="shared" si="812"/>
        <v>1032.8</v>
      </c>
      <c r="J1168" s="57">
        <f t="shared" si="812"/>
        <v>1047.4000000000001</v>
      </c>
      <c r="K1168" s="67">
        <f t="shared" si="812"/>
        <v>0</v>
      </c>
      <c r="L1168" s="67">
        <f t="shared" si="812"/>
        <v>0</v>
      </c>
      <c r="M1168" s="67">
        <f t="shared" si="812"/>
        <v>0</v>
      </c>
      <c r="N1168" s="67">
        <f t="shared" si="812"/>
        <v>0</v>
      </c>
      <c r="O1168" s="67">
        <f t="shared" si="812"/>
        <v>0</v>
      </c>
      <c r="P1168" s="67">
        <f t="shared" si="812"/>
        <v>0</v>
      </c>
      <c r="Q1168" s="57">
        <f t="shared" si="812"/>
        <v>4497.4000000000005</v>
      </c>
      <c r="R1168" s="57">
        <f t="shared" ref="R1168" si="813">+R1174+R1231</f>
        <v>3257.4</v>
      </c>
      <c r="S1168" s="2">
        <f t="shared" si="797"/>
        <v>138.06717013569104</v>
      </c>
    </row>
    <row r="1169" spans="1:19" ht="13" x14ac:dyDescent="0.2">
      <c r="A1169" s="217"/>
      <c r="B1169" s="221"/>
      <c r="C1169" s="218"/>
      <c r="D1169" s="61" t="s">
        <v>34</v>
      </c>
      <c r="E1169" s="62">
        <f t="shared" si="812"/>
        <v>81.5</v>
      </c>
      <c r="F1169" s="62">
        <f t="shared" si="812"/>
        <v>135.80000000000001</v>
      </c>
      <c r="G1169" s="62">
        <f t="shared" si="812"/>
        <v>195.79999999999998</v>
      </c>
      <c r="H1169" s="62">
        <f t="shared" si="812"/>
        <v>290</v>
      </c>
      <c r="I1169" s="62">
        <f t="shared" si="812"/>
        <v>367.20000000000005</v>
      </c>
      <c r="J1169" s="62">
        <f t="shared" si="812"/>
        <v>368.1</v>
      </c>
      <c r="K1169" s="68">
        <f t="shared" si="812"/>
        <v>0</v>
      </c>
      <c r="L1169" s="68">
        <f t="shared" si="812"/>
        <v>0</v>
      </c>
      <c r="M1169" s="68">
        <f t="shared" si="812"/>
        <v>0</v>
      </c>
      <c r="N1169" s="68">
        <f t="shared" si="812"/>
        <v>0</v>
      </c>
      <c r="O1169" s="68">
        <f t="shared" si="812"/>
        <v>0</v>
      </c>
      <c r="P1169" s="68">
        <f t="shared" si="812"/>
        <v>0</v>
      </c>
      <c r="Q1169" s="62">
        <f t="shared" si="812"/>
        <v>1438.4</v>
      </c>
      <c r="R1169" s="62">
        <f t="shared" ref="R1169" si="814">+R1175+R1232</f>
        <v>945.1099999999999</v>
      </c>
      <c r="S1169" s="4">
        <f t="shared" si="797"/>
        <v>152.19392451672294</v>
      </c>
    </row>
    <row r="1170" spans="1:19" ht="13" x14ac:dyDescent="0.2">
      <c r="A1170" s="217"/>
      <c r="B1170" s="221"/>
      <c r="C1170" s="218"/>
      <c r="D1170" s="61" t="s">
        <v>35</v>
      </c>
      <c r="E1170" s="62">
        <f t="shared" si="812"/>
        <v>327.8</v>
      </c>
      <c r="F1170" s="62">
        <f t="shared" si="812"/>
        <v>440.40000000000003</v>
      </c>
      <c r="G1170" s="62">
        <f t="shared" si="812"/>
        <v>433.3</v>
      </c>
      <c r="H1170" s="62">
        <f t="shared" si="812"/>
        <v>512.59999999999991</v>
      </c>
      <c r="I1170" s="62">
        <f t="shared" si="812"/>
        <v>665.59999999999991</v>
      </c>
      <c r="J1170" s="62">
        <f t="shared" si="812"/>
        <v>679.30000000000007</v>
      </c>
      <c r="K1170" s="68">
        <f t="shared" si="812"/>
        <v>0</v>
      </c>
      <c r="L1170" s="68">
        <f t="shared" si="812"/>
        <v>0</v>
      </c>
      <c r="M1170" s="68">
        <f t="shared" si="812"/>
        <v>0</v>
      </c>
      <c r="N1170" s="68">
        <f t="shared" si="812"/>
        <v>0</v>
      </c>
      <c r="O1170" s="68">
        <f t="shared" si="812"/>
        <v>0</v>
      </c>
      <c r="P1170" s="68">
        <f t="shared" si="812"/>
        <v>0</v>
      </c>
      <c r="Q1170" s="62">
        <f t="shared" si="812"/>
        <v>3059.0000000000009</v>
      </c>
      <c r="R1170" s="62">
        <f t="shared" ref="R1170" si="815">+R1176+R1233</f>
        <v>2312.29</v>
      </c>
      <c r="S1170" s="4">
        <f t="shared" si="797"/>
        <v>132.29309472427769</v>
      </c>
    </row>
    <row r="1171" spans="1:19" ht="13" x14ac:dyDescent="0.2">
      <c r="A1171" s="217"/>
      <c r="B1171" s="221"/>
      <c r="C1171" s="218"/>
      <c r="D1171" s="61" t="s">
        <v>36</v>
      </c>
      <c r="E1171" s="62">
        <f t="shared" si="812"/>
        <v>329.3</v>
      </c>
      <c r="F1171" s="62">
        <f t="shared" si="812"/>
        <v>486.6</v>
      </c>
      <c r="G1171" s="62">
        <f t="shared" si="812"/>
        <v>519.79999999999995</v>
      </c>
      <c r="H1171" s="62">
        <f t="shared" si="812"/>
        <v>678.2</v>
      </c>
      <c r="I1171" s="62">
        <f t="shared" si="812"/>
        <v>891.80000000000007</v>
      </c>
      <c r="J1171" s="62">
        <f t="shared" si="812"/>
        <v>880.3</v>
      </c>
      <c r="K1171" s="68">
        <f t="shared" si="812"/>
        <v>0</v>
      </c>
      <c r="L1171" s="68">
        <f t="shared" si="812"/>
        <v>0</v>
      </c>
      <c r="M1171" s="68">
        <f t="shared" si="812"/>
        <v>0</v>
      </c>
      <c r="N1171" s="68">
        <f t="shared" si="812"/>
        <v>0</v>
      </c>
      <c r="O1171" s="68">
        <f t="shared" si="812"/>
        <v>0</v>
      </c>
      <c r="P1171" s="68">
        <f t="shared" si="812"/>
        <v>0</v>
      </c>
      <c r="Q1171" s="62">
        <f t="shared" si="812"/>
        <v>3786</v>
      </c>
      <c r="R1171" s="62">
        <f t="shared" ref="R1171" si="816">+R1177+R1234</f>
        <v>2788</v>
      </c>
      <c r="S1171" s="4">
        <f t="shared" si="797"/>
        <v>135.79626972740314</v>
      </c>
    </row>
    <row r="1172" spans="1:19" ht="13" x14ac:dyDescent="0.2">
      <c r="A1172" s="217"/>
      <c r="B1172" s="221"/>
      <c r="C1172" s="218"/>
      <c r="D1172" s="61" t="s">
        <v>37</v>
      </c>
      <c r="E1172" s="62">
        <f t="shared" si="812"/>
        <v>80</v>
      </c>
      <c r="F1172" s="62">
        <f t="shared" si="812"/>
        <v>89.6</v>
      </c>
      <c r="G1172" s="62">
        <f t="shared" si="812"/>
        <v>109.30000000000001</v>
      </c>
      <c r="H1172" s="62">
        <f t="shared" si="812"/>
        <v>124.39999999999998</v>
      </c>
      <c r="I1172" s="62">
        <f t="shared" si="812"/>
        <v>141.00000000000003</v>
      </c>
      <c r="J1172" s="62">
        <f t="shared" si="812"/>
        <v>167.1</v>
      </c>
      <c r="K1172" s="68">
        <f t="shared" si="812"/>
        <v>0</v>
      </c>
      <c r="L1172" s="68">
        <f t="shared" si="812"/>
        <v>0</v>
      </c>
      <c r="M1172" s="68">
        <f t="shared" si="812"/>
        <v>0</v>
      </c>
      <c r="N1172" s="68">
        <f t="shared" si="812"/>
        <v>0</v>
      </c>
      <c r="O1172" s="68">
        <f t="shared" si="812"/>
        <v>0</v>
      </c>
      <c r="P1172" s="68">
        <f t="shared" si="812"/>
        <v>0</v>
      </c>
      <c r="Q1172" s="62">
        <f t="shared" si="812"/>
        <v>711.40000000000009</v>
      </c>
      <c r="R1172" s="62">
        <f t="shared" ref="R1172" si="817">+R1178+R1235</f>
        <v>469.39999999999992</v>
      </c>
      <c r="S1172" s="4">
        <f t="shared" si="797"/>
        <v>151.55517682147425</v>
      </c>
    </row>
    <row r="1173" spans="1:19" thickBot="1" x14ac:dyDescent="0.25">
      <c r="A1173" s="217"/>
      <c r="B1173" s="222"/>
      <c r="C1173" s="219"/>
      <c r="D1173" s="64" t="s">
        <v>38</v>
      </c>
      <c r="E1173" s="65">
        <f t="shared" si="812"/>
        <v>96.100000000000023</v>
      </c>
      <c r="F1173" s="65">
        <f t="shared" si="812"/>
        <v>134.79999999999998</v>
      </c>
      <c r="G1173" s="65">
        <f t="shared" si="812"/>
        <v>157.79999999999998</v>
      </c>
      <c r="H1173" s="65">
        <f t="shared" si="812"/>
        <v>174.90000000000003</v>
      </c>
      <c r="I1173" s="65">
        <f t="shared" si="812"/>
        <v>201.80000000000004</v>
      </c>
      <c r="J1173" s="65">
        <f t="shared" si="812"/>
        <v>173.6</v>
      </c>
      <c r="K1173" s="69">
        <f t="shared" si="812"/>
        <v>0</v>
      </c>
      <c r="L1173" s="69">
        <f t="shared" si="812"/>
        <v>0</v>
      </c>
      <c r="M1173" s="69">
        <f t="shared" si="812"/>
        <v>0</v>
      </c>
      <c r="N1173" s="69">
        <f t="shared" si="812"/>
        <v>0</v>
      </c>
      <c r="O1173" s="69">
        <f t="shared" si="812"/>
        <v>0</v>
      </c>
      <c r="P1173" s="69">
        <f t="shared" si="812"/>
        <v>0</v>
      </c>
      <c r="Q1173" s="65">
        <f t="shared" si="812"/>
        <v>939.00000000000023</v>
      </c>
      <c r="R1173" s="65">
        <f t="shared" ref="R1173" si="818">+R1179+R1236</f>
        <v>549.5</v>
      </c>
      <c r="S1173" s="7">
        <f t="shared" si="797"/>
        <v>170.88262056414928</v>
      </c>
    </row>
    <row r="1174" spans="1:19" ht="13" x14ac:dyDescent="0.2">
      <c r="A1174" s="70"/>
      <c r="B1174" s="215" t="s">
        <v>261</v>
      </c>
      <c r="C1174" s="216"/>
      <c r="D1174" s="56" t="s">
        <v>33</v>
      </c>
      <c r="E1174" s="1">
        <f t="shared" ref="E1174:Q1179" si="819">+E1180+E1186+E1192+E1201+E1207+E1213+E1219+E1225</f>
        <v>372.5</v>
      </c>
      <c r="F1174" s="1">
        <f t="shared" si="819"/>
        <v>485.6</v>
      </c>
      <c r="G1174" s="1">
        <f t="shared" si="819"/>
        <v>512.40000000000009</v>
      </c>
      <c r="H1174" s="1">
        <f t="shared" si="819"/>
        <v>630.49999999999989</v>
      </c>
      <c r="I1174" s="1">
        <f t="shared" si="819"/>
        <v>776.5</v>
      </c>
      <c r="J1174" s="1">
        <f t="shared" si="819"/>
        <v>837.2</v>
      </c>
      <c r="K1174" s="71">
        <f t="shared" si="819"/>
        <v>0</v>
      </c>
      <c r="L1174" s="71">
        <f t="shared" si="819"/>
        <v>0</v>
      </c>
      <c r="M1174" s="71">
        <f t="shared" si="819"/>
        <v>0</v>
      </c>
      <c r="N1174" s="71">
        <f t="shared" si="819"/>
        <v>0</v>
      </c>
      <c r="O1174" s="71">
        <f t="shared" si="819"/>
        <v>0</v>
      </c>
      <c r="P1174" s="71">
        <f t="shared" si="819"/>
        <v>0</v>
      </c>
      <c r="Q1174" s="1">
        <f t="shared" si="819"/>
        <v>3614.7000000000003</v>
      </c>
      <c r="R1174" s="1">
        <f t="shared" ref="R1174" si="820">+R1180+R1186+R1192+R1201+R1207+R1213+R1219+R1225</f>
        <v>2631.5</v>
      </c>
      <c r="S1174" s="2">
        <f t="shared" si="797"/>
        <v>137.36272088162647</v>
      </c>
    </row>
    <row r="1175" spans="1:19" ht="13" x14ac:dyDescent="0.2">
      <c r="A1175" s="70"/>
      <c r="B1175" s="217"/>
      <c r="C1175" s="218"/>
      <c r="D1175" s="61" t="s">
        <v>34</v>
      </c>
      <c r="E1175" s="3">
        <f t="shared" si="819"/>
        <v>66.600000000000009</v>
      </c>
      <c r="F1175" s="3">
        <f t="shared" si="819"/>
        <v>93.300000000000011</v>
      </c>
      <c r="G1175" s="3">
        <f t="shared" si="819"/>
        <v>140.6</v>
      </c>
      <c r="H1175" s="3">
        <f t="shared" si="819"/>
        <v>213</v>
      </c>
      <c r="I1175" s="3">
        <f t="shared" si="819"/>
        <v>259.60000000000002</v>
      </c>
      <c r="J1175" s="3">
        <f t="shared" si="819"/>
        <v>272.90000000000003</v>
      </c>
      <c r="K1175" s="72">
        <f t="shared" si="819"/>
        <v>0</v>
      </c>
      <c r="L1175" s="72">
        <f t="shared" si="819"/>
        <v>0</v>
      </c>
      <c r="M1175" s="72">
        <f t="shared" si="819"/>
        <v>0</v>
      </c>
      <c r="N1175" s="72">
        <f t="shared" si="819"/>
        <v>0</v>
      </c>
      <c r="O1175" s="72">
        <f t="shared" si="819"/>
        <v>0</v>
      </c>
      <c r="P1175" s="72">
        <f t="shared" si="819"/>
        <v>0</v>
      </c>
      <c r="Q1175" s="3">
        <f t="shared" si="819"/>
        <v>1046</v>
      </c>
      <c r="R1175" s="3">
        <f t="shared" ref="R1175" si="821">+R1181+R1187+R1193+R1202+R1208+R1214+R1220+R1226</f>
        <v>689.20999999999992</v>
      </c>
      <c r="S1175" s="4">
        <f t="shared" si="797"/>
        <v>151.76796622219643</v>
      </c>
    </row>
    <row r="1176" spans="1:19" ht="13" x14ac:dyDescent="0.2">
      <c r="A1176" s="70"/>
      <c r="B1176" s="217"/>
      <c r="C1176" s="218"/>
      <c r="D1176" s="61" t="s">
        <v>35</v>
      </c>
      <c r="E1176" s="3">
        <f t="shared" si="819"/>
        <v>305.90000000000003</v>
      </c>
      <c r="F1176" s="3">
        <f t="shared" si="819"/>
        <v>392.3</v>
      </c>
      <c r="G1176" s="3">
        <f t="shared" si="819"/>
        <v>371.8</v>
      </c>
      <c r="H1176" s="3">
        <f t="shared" si="819"/>
        <v>417.49999999999994</v>
      </c>
      <c r="I1176" s="3">
        <f t="shared" si="819"/>
        <v>516.9</v>
      </c>
      <c r="J1176" s="3">
        <f t="shared" si="819"/>
        <v>564.30000000000007</v>
      </c>
      <c r="K1176" s="72">
        <f t="shared" si="819"/>
        <v>0</v>
      </c>
      <c r="L1176" s="72">
        <f t="shared" si="819"/>
        <v>0</v>
      </c>
      <c r="M1176" s="72">
        <f t="shared" si="819"/>
        <v>0</v>
      </c>
      <c r="N1176" s="72">
        <f t="shared" si="819"/>
        <v>0</v>
      </c>
      <c r="O1176" s="72">
        <f t="shared" si="819"/>
        <v>0</v>
      </c>
      <c r="P1176" s="72">
        <f t="shared" si="819"/>
        <v>0</v>
      </c>
      <c r="Q1176" s="3">
        <f t="shared" si="819"/>
        <v>2568.7000000000007</v>
      </c>
      <c r="R1176" s="3">
        <f t="shared" ref="R1176" si="822">+R1182+R1188+R1194+R1203+R1209+R1215+R1221+R1227</f>
        <v>1942.29</v>
      </c>
      <c r="S1176" s="4">
        <f t="shared" si="797"/>
        <v>132.2511056536357</v>
      </c>
    </row>
    <row r="1177" spans="1:19" ht="13" x14ac:dyDescent="0.2">
      <c r="A1177" s="70"/>
      <c r="B1177" s="217"/>
      <c r="C1177" s="218"/>
      <c r="D1177" s="61" t="s">
        <v>36</v>
      </c>
      <c r="E1177" s="3">
        <f t="shared" si="819"/>
        <v>300.60000000000002</v>
      </c>
      <c r="F1177" s="3">
        <f t="shared" si="819"/>
        <v>411.70000000000005</v>
      </c>
      <c r="G1177" s="3">
        <f t="shared" si="819"/>
        <v>421.9</v>
      </c>
      <c r="H1177" s="3">
        <f t="shared" si="819"/>
        <v>526.70000000000005</v>
      </c>
      <c r="I1177" s="3">
        <f t="shared" si="819"/>
        <v>655.80000000000007</v>
      </c>
      <c r="J1177" s="3">
        <f t="shared" si="819"/>
        <v>689.5</v>
      </c>
      <c r="K1177" s="72">
        <f t="shared" si="819"/>
        <v>0</v>
      </c>
      <c r="L1177" s="72">
        <f t="shared" si="819"/>
        <v>0</v>
      </c>
      <c r="M1177" s="72">
        <f t="shared" si="819"/>
        <v>0</v>
      </c>
      <c r="N1177" s="72">
        <f t="shared" si="819"/>
        <v>0</v>
      </c>
      <c r="O1177" s="72">
        <f t="shared" si="819"/>
        <v>0</v>
      </c>
      <c r="P1177" s="72">
        <f t="shared" si="819"/>
        <v>0</v>
      </c>
      <c r="Q1177" s="3">
        <f t="shared" si="819"/>
        <v>3006.2</v>
      </c>
      <c r="R1177" s="3">
        <f t="shared" ref="R1177" si="823">+R1183+R1189+R1195+R1204+R1210+R1216+R1222+R1228</f>
        <v>2249.5</v>
      </c>
      <c r="S1177" s="4">
        <f t="shared" si="797"/>
        <v>133.63858635252276</v>
      </c>
    </row>
    <row r="1178" spans="1:19" ht="13" x14ac:dyDescent="0.2">
      <c r="A1178" s="70"/>
      <c r="B1178" s="217"/>
      <c r="C1178" s="218"/>
      <c r="D1178" s="61" t="s">
        <v>37</v>
      </c>
      <c r="E1178" s="3">
        <f t="shared" si="819"/>
        <v>71.900000000000006</v>
      </c>
      <c r="F1178" s="3">
        <f t="shared" si="819"/>
        <v>73.899999999999991</v>
      </c>
      <c r="G1178" s="3">
        <f t="shared" si="819"/>
        <v>90.500000000000014</v>
      </c>
      <c r="H1178" s="3">
        <f t="shared" si="819"/>
        <v>103.79999999999998</v>
      </c>
      <c r="I1178" s="3">
        <f t="shared" si="819"/>
        <v>120.70000000000002</v>
      </c>
      <c r="J1178" s="3">
        <f t="shared" si="819"/>
        <v>147.69999999999999</v>
      </c>
      <c r="K1178" s="72">
        <f t="shared" si="819"/>
        <v>0</v>
      </c>
      <c r="L1178" s="72">
        <f t="shared" si="819"/>
        <v>0</v>
      </c>
      <c r="M1178" s="72">
        <f t="shared" si="819"/>
        <v>0</v>
      </c>
      <c r="N1178" s="72">
        <f t="shared" si="819"/>
        <v>0</v>
      </c>
      <c r="O1178" s="72">
        <f t="shared" si="819"/>
        <v>0</v>
      </c>
      <c r="P1178" s="72">
        <f t="shared" si="819"/>
        <v>0</v>
      </c>
      <c r="Q1178" s="3">
        <f t="shared" si="819"/>
        <v>608.50000000000011</v>
      </c>
      <c r="R1178" s="3">
        <f t="shared" ref="R1178" si="824">+R1184+R1190+R1196+R1205+R1211+R1217+R1223+R1229</f>
        <v>381.99999999999994</v>
      </c>
      <c r="S1178" s="4">
        <f t="shared" si="797"/>
        <v>159.29319371727755</v>
      </c>
    </row>
    <row r="1179" spans="1:19" thickBot="1" x14ac:dyDescent="0.25">
      <c r="A1179" s="70"/>
      <c r="B1179" s="217"/>
      <c r="C1179" s="219"/>
      <c r="D1179" s="64" t="s">
        <v>38</v>
      </c>
      <c r="E1179" s="6">
        <f t="shared" si="819"/>
        <v>85.000000000000028</v>
      </c>
      <c r="F1179" s="6">
        <f t="shared" si="819"/>
        <v>115.19999999999999</v>
      </c>
      <c r="G1179" s="6">
        <f t="shared" si="819"/>
        <v>133.1</v>
      </c>
      <c r="H1179" s="6">
        <f t="shared" si="819"/>
        <v>147.60000000000002</v>
      </c>
      <c r="I1179" s="6">
        <f t="shared" si="819"/>
        <v>172.90000000000003</v>
      </c>
      <c r="J1179" s="6">
        <f t="shared" si="819"/>
        <v>147.4</v>
      </c>
      <c r="K1179" s="73">
        <f t="shared" si="819"/>
        <v>0</v>
      </c>
      <c r="L1179" s="73">
        <f t="shared" si="819"/>
        <v>0</v>
      </c>
      <c r="M1179" s="73">
        <f t="shared" si="819"/>
        <v>0</v>
      </c>
      <c r="N1179" s="73">
        <f t="shared" si="819"/>
        <v>0</v>
      </c>
      <c r="O1179" s="73">
        <f t="shared" si="819"/>
        <v>0</v>
      </c>
      <c r="P1179" s="73">
        <f t="shared" si="819"/>
        <v>0</v>
      </c>
      <c r="Q1179" s="6">
        <f t="shared" si="819"/>
        <v>801.20000000000016</v>
      </c>
      <c r="R1179" s="6">
        <f t="shared" ref="R1179" si="825">+R1185+R1191+R1197+R1206+R1212+R1218+R1224+R1230</f>
        <v>428.79999999999995</v>
      </c>
      <c r="S1179" s="7">
        <f t="shared" si="797"/>
        <v>186.8470149253732</v>
      </c>
    </row>
    <row r="1180" spans="1:19" ht="13.5" customHeight="1" x14ac:dyDescent="0.2">
      <c r="A1180" s="70"/>
      <c r="B1180" s="70"/>
      <c r="C1180" s="212" t="s">
        <v>222</v>
      </c>
      <c r="D1180" s="56" t="s">
        <v>33</v>
      </c>
      <c r="E1180" s="1">
        <v>236.4</v>
      </c>
      <c r="F1180" s="1">
        <v>234.7</v>
      </c>
      <c r="G1180" s="1">
        <v>269.10000000000002</v>
      </c>
      <c r="H1180" s="1">
        <v>333.8</v>
      </c>
      <c r="I1180" s="1">
        <v>398.7</v>
      </c>
      <c r="J1180" s="1">
        <v>534.6</v>
      </c>
      <c r="K1180" s="71"/>
      <c r="L1180" s="71"/>
      <c r="M1180" s="71"/>
      <c r="N1180" s="71"/>
      <c r="O1180" s="71"/>
      <c r="P1180" s="71"/>
      <c r="Q1180" s="1">
        <f t="shared" ref="Q1180:Q1197" si="826">SUM(E1180:P1180)</f>
        <v>2007.3000000000002</v>
      </c>
      <c r="R1180" s="1">
        <v>1384</v>
      </c>
      <c r="S1180" s="2">
        <f t="shared" si="797"/>
        <v>145.03612716763007</v>
      </c>
    </row>
    <row r="1181" spans="1:19" ht="13" x14ac:dyDescent="0.2">
      <c r="A1181" s="70"/>
      <c r="B1181" s="49"/>
      <c r="C1181" s="213"/>
      <c r="D1181" s="61" t="s">
        <v>34</v>
      </c>
      <c r="E1181" s="3">
        <v>47</v>
      </c>
      <c r="F1181" s="3">
        <v>51.6</v>
      </c>
      <c r="G1181" s="3">
        <v>87.4</v>
      </c>
      <c r="H1181" s="3">
        <v>117.7</v>
      </c>
      <c r="I1181" s="3">
        <v>134.1</v>
      </c>
      <c r="J1181" s="3">
        <v>183.9</v>
      </c>
      <c r="K1181" s="72"/>
      <c r="L1181" s="72"/>
      <c r="M1181" s="72"/>
      <c r="N1181" s="72"/>
      <c r="O1181" s="72"/>
      <c r="P1181" s="72"/>
      <c r="Q1181" s="3">
        <f t="shared" si="826"/>
        <v>621.69999999999993</v>
      </c>
      <c r="R1181" s="3">
        <v>373</v>
      </c>
      <c r="S1181" s="4">
        <f t="shared" si="797"/>
        <v>166.67560321715814</v>
      </c>
    </row>
    <row r="1182" spans="1:19" ht="13" x14ac:dyDescent="0.2">
      <c r="A1182" s="70"/>
      <c r="B1182" s="49"/>
      <c r="C1182" s="213"/>
      <c r="D1182" s="61" t="s">
        <v>35</v>
      </c>
      <c r="E1182" s="3">
        <f>+E1180-E1181</f>
        <v>189.4</v>
      </c>
      <c r="F1182" s="3">
        <f t="shared" ref="F1182:P1182" si="827">+F1180-F1181</f>
        <v>183.1</v>
      </c>
      <c r="G1182" s="3">
        <f t="shared" si="827"/>
        <v>181.70000000000002</v>
      </c>
      <c r="H1182" s="3">
        <f t="shared" si="827"/>
        <v>216.10000000000002</v>
      </c>
      <c r="I1182" s="3">
        <f t="shared" si="827"/>
        <v>264.60000000000002</v>
      </c>
      <c r="J1182" s="3">
        <f t="shared" si="827"/>
        <v>350.70000000000005</v>
      </c>
      <c r="K1182" s="72">
        <f t="shared" si="827"/>
        <v>0</v>
      </c>
      <c r="L1182" s="72">
        <f t="shared" si="827"/>
        <v>0</v>
      </c>
      <c r="M1182" s="72">
        <f t="shared" si="827"/>
        <v>0</v>
      </c>
      <c r="N1182" s="72">
        <f t="shared" si="827"/>
        <v>0</v>
      </c>
      <c r="O1182" s="72">
        <f t="shared" si="827"/>
        <v>0</v>
      </c>
      <c r="P1182" s="72">
        <f t="shared" si="827"/>
        <v>0</v>
      </c>
      <c r="Q1182" s="3">
        <f t="shared" ref="Q1182" si="828">+Q1180-Q1181</f>
        <v>1385.6000000000004</v>
      </c>
      <c r="R1182" s="3">
        <v>1011.0000000000001</v>
      </c>
      <c r="S1182" s="4">
        <f t="shared" si="797"/>
        <v>137.05242334322458</v>
      </c>
    </row>
    <row r="1183" spans="1:19" ht="13" x14ac:dyDescent="0.2">
      <c r="A1183" s="70"/>
      <c r="B1183" s="49"/>
      <c r="C1183" s="213"/>
      <c r="D1183" s="61" t="s">
        <v>36</v>
      </c>
      <c r="E1183" s="3">
        <f>+E1180-E1184</f>
        <v>173.4</v>
      </c>
      <c r="F1183" s="3">
        <f t="shared" ref="F1183:P1183" si="829">+F1180-F1184</f>
        <v>177</v>
      </c>
      <c r="G1183" s="3">
        <f t="shared" si="829"/>
        <v>198.20000000000002</v>
      </c>
      <c r="H1183" s="3">
        <f t="shared" si="829"/>
        <v>254.5</v>
      </c>
      <c r="I1183" s="3">
        <f t="shared" si="829"/>
        <v>310</v>
      </c>
      <c r="J1183" s="3">
        <f t="shared" si="829"/>
        <v>410.6</v>
      </c>
      <c r="K1183" s="72">
        <f t="shared" si="829"/>
        <v>0</v>
      </c>
      <c r="L1183" s="72">
        <f t="shared" si="829"/>
        <v>0</v>
      </c>
      <c r="M1183" s="72">
        <f t="shared" si="829"/>
        <v>0</v>
      </c>
      <c r="N1183" s="72">
        <f t="shared" si="829"/>
        <v>0</v>
      </c>
      <c r="O1183" s="72">
        <f t="shared" si="829"/>
        <v>0</v>
      </c>
      <c r="P1183" s="72">
        <f t="shared" si="829"/>
        <v>0</v>
      </c>
      <c r="Q1183" s="3">
        <f t="shared" ref="Q1183" si="830">+Q1180-Q1184</f>
        <v>1523.7000000000003</v>
      </c>
      <c r="R1183" s="3">
        <v>1085.1000000000001</v>
      </c>
      <c r="S1183" s="4">
        <f t="shared" si="797"/>
        <v>140.42023776610449</v>
      </c>
    </row>
    <row r="1184" spans="1:19" ht="13" x14ac:dyDescent="0.2">
      <c r="A1184" s="70"/>
      <c r="B1184" s="49"/>
      <c r="C1184" s="213"/>
      <c r="D1184" s="61" t="s">
        <v>37</v>
      </c>
      <c r="E1184" s="3">
        <v>63</v>
      </c>
      <c r="F1184" s="3">
        <v>57.7</v>
      </c>
      <c r="G1184" s="3">
        <v>70.900000000000006</v>
      </c>
      <c r="H1184" s="3">
        <v>79.3</v>
      </c>
      <c r="I1184" s="3">
        <v>88.7</v>
      </c>
      <c r="J1184" s="3">
        <v>124</v>
      </c>
      <c r="K1184" s="72"/>
      <c r="L1184" s="72"/>
      <c r="M1184" s="72"/>
      <c r="N1184" s="72"/>
      <c r="O1184" s="72"/>
      <c r="P1184" s="72"/>
      <c r="Q1184" s="3">
        <f t="shared" si="826"/>
        <v>483.6</v>
      </c>
      <c r="R1184" s="3">
        <v>298.89999999999998</v>
      </c>
      <c r="S1184" s="4">
        <f t="shared" si="797"/>
        <v>161.79324188691874</v>
      </c>
    </row>
    <row r="1185" spans="1:19" thickBot="1" x14ac:dyDescent="0.25">
      <c r="A1185" s="70"/>
      <c r="B1185" s="49"/>
      <c r="C1185" s="214"/>
      <c r="D1185" s="64" t="s">
        <v>38</v>
      </c>
      <c r="E1185" s="6">
        <v>74.400000000000006</v>
      </c>
      <c r="F1185" s="6">
        <v>96.1</v>
      </c>
      <c r="G1185" s="6">
        <v>110.1</v>
      </c>
      <c r="H1185" s="6">
        <v>119.3</v>
      </c>
      <c r="I1185" s="6">
        <v>134.9</v>
      </c>
      <c r="J1185" s="6">
        <v>119.5</v>
      </c>
      <c r="K1185" s="73"/>
      <c r="L1185" s="73"/>
      <c r="M1185" s="73"/>
      <c r="N1185" s="73"/>
      <c r="O1185" s="73"/>
      <c r="P1185" s="73"/>
      <c r="Q1185" s="6">
        <f t="shared" si="826"/>
        <v>654.30000000000007</v>
      </c>
      <c r="R1185" s="6">
        <v>326.7</v>
      </c>
      <c r="S1185" s="7">
        <f t="shared" si="797"/>
        <v>200.27548209366395</v>
      </c>
    </row>
    <row r="1186" spans="1:19" ht="13.5" customHeight="1" x14ac:dyDescent="0.2">
      <c r="A1186" s="70"/>
      <c r="B1186" s="49"/>
      <c r="C1186" s="212" t="s">
        <v>183</v>
      </c>
      <c r="D1186" s="56" t="s">
        <v>33</v>
      </c>
      <c r="E1186" s="1">
        <v>4.5</v>
      </c>
      <c r="F1186" s="1">
        <v>10.9</v>
      </c>
      <c r="G1186" s="1">
        <v>12</v>
      </c>
      <c r="H1186" s="1">
        <v>17.399999999999999</v>
      </c>
      <c r="I1186" s="1">
        <v>21.7</v>
      </c>
      <c r="J1186" s="1">
        <v>15.6</v>
      </c>
      <c r="K1186" s="71"/>
      <c r="L1186" s="71"/>
      <c r="M1186" s="71"/>
      <c r="N1186" s="71"/>
      <c r="O1186" s="71"/>
      <c r="P1186" s="71"/>
      <c r="Q1186" s="1">
        <f t="shared" si="826"/>
        <v>82.1</v>
      </c>
      <c r="R1186" s="1">
        <v>60.099999999999994</v>
      </c>
      <c r="S1186" s="2">
        <f t="shared" si="797"/>
        <v>136.60565723793678</v>
      </c>
    </row>
    <row r="1187" spans="1:19" ht="13" x14ac:dyDescent="0.2">
      <c r="A1187" s="70"/>
      <c r="B1187" s="49"/>
      <c r="C1187" s="213"/>
      <c r="D1187" s="61" t="s">
        <v>34</v>
      </c>
      <c r="E1187" s="3">
        <v>3.6</v>
      </c>
      <c r="F1187" s="3">
        <v>8.6</v>
      </c>
      <c r="G1187" s="3">
        <v>9.6</v>
      </c>
      <c r="H1187" s="3">
        <v>13.9</v>
      </c>
      <c r="I1187" s="3">
        <v>17.3</v>
      </c>
      <c r="J1187" s="3">
        <v>12.4</v>
      </c>
      <c r="K1187" s="72"/>
      <c r="L1187" s="72"/>
      <c r="M1187" s="72"/>
      <c r="N1187" s="72"/>
      <c r="O1187" s="72"/>
      <c r="P1187" s="72"/>
      <c r="Q1187" s="3">
        <f t="shared" si="826"/>
        <v>65.400000000000006</v>
      </c>
      <c r="R1187" s="3">
        <v>10.5</v>
      </c>
      <c r="S1187" s="4">
        <f t="shared" si="797"/>
        <v>622.857142857143</v>
      </c>
    </row>
    <row r="1188" spans="1:19" ht="13" x14ac:dyDescent="0.2">
      <c r="A1188" s="70"/>
      <c r="B1188" s="49"/>
      <c r="C1188" s="213"/>
      <c r="D1188" s="61" t="s">
        <v>35</v>
      </c>
      <c r="E1188" s="3">
        <f>+E1186-E1187</f>
        <v>0.89999999999999991</v>
      </c>
      <c r="F1188" s="3">
        <f t="shared" ref="F1188:P1188" si="831">+F1186-F1187</f>
        <v>2.3000000000000007</v>
      </c>
      <c r="G1188" s="3">
        <f t="shared" si="831"/>
        <v>2.4000000000000004</v>
      </c>
      <c r="H1188" s="3">
        <f t="shared" si="831"/>
        <v>3.4999999999999982</v>
      </c>
      <c r="I1188" s="3">
        <f t="shared" si="831"/>
        <v>4.3999999999999986</v>
      </c>
      <c r="J1188" s="3">
        <f t="shared" si="831"/>
        <v>3.1999999999999993</v>
      </c>
      <c r="K1188" s="72">
        <f t="shared" si="831"/>
        <v>0</v>
      </c>
      <c r="L1188" s="72">
        <f t="shared" si="831"/>
        <v>0</v>
      </c>
      <c r="M1188" s="72">
        <f t="shared" si="831"/>
        <v>0</v>
      </c>
      <c r="N1188" s="72">
        <f t="shared" si="831"/>
        <v>0</v>
      </c>
      <c r="O1188" s="72">
        <f t="shared" si="831"/>
        <v>0</v>
      </c>
      <c r="P1188" s="72">
        <f t="shared" si="831"/>
        <v>0</v>
      </c>
      <c r="Q1188" s="3">
        <f t="shared" ref="Q1188" si="832">+Q1186-Q1187</f>
        <v>16.699999999999989</v>
      </c>
      <c r="R1188" s="3">
        <v>49.599999999999994</v>
      </c>
      <c r="S1188" s="4">
        <f t="shared" si="797"/>
        <v>33.669354838709658</v>
      </c>
    </row>
    <row r="1189" spans="1:19" ht="13" x14ac:dyDescent="0.2">
      <c r="A1189" s="70"/>
      <c r="B1189" s="49"/>
      <c r="C1189" s="213"/>
      <c r="D1189" s="61" t="s">
        <v>36</v>
      </c>
      <c r="E1189" s="3">
        <f>+E1186-E1190</f>
        <v>4.5</v>
      </c>
      <c r="F1189" s="3">
        <f t="shared" ref="F1189:P1189" si="833">+F1186-F1190</f>
        <v>10.9</v>
      </c>
      <c r="G1189" s="3">
        <f t="shared" si="833"/>
        <v>12</v>
      </c>
      <c r="H1189" s="3">
        <f t="shared" si="833"/>
        <v>17.399999999999999</v>
      </c>
      <c r="I1189" s="3">
        <f t="shared" si="833"/>
        <v>21.7</v>
      </c>
      <c r="J1189" s="3">
        <f t="shared" si="833"/>
        <v>15.6</v>
      </c>
      <c r="K1189" s="72">
        <f t="shared" si="833"/>
        <v>0</v>
      </c>
      <c r="L1189" s="72">
        <f t="shared" si="833"/>
        <v>0</v>
      </c>
      <c r="M1189" s="72">
        <f t="shared" si="833"/>
        <v>0</v>
      </c>
      <c r="N1189" s="72">
        <f t="shared" si="833"/>
        <v>0</v>
      </c>
      <c r="O1189" s="72">
        <f t="shared" si="833"/>
        <v>0</v>
      </c>
      <c r="P1189" s="72">
        <f t="shared" si="833"/>
        <v>0</v>
      </c>
      <c r="Q1189" s="3">
        <f t="shared" ref="Q1189" si="834">+Q1186-Q1190</f>
        <v>82.1</v>
      </c>
      <c r="R1189" s="3">
        <v>60.099999999999994</v>
      </c>
      <c r="S1189" s="4">
        <f t="shared" si="797"/>
        <v>136.60565723793678</v>
      </c>
    </row>
    <row r="1190" spans="1:19" ht="13" x14ac:dyDescent="0.2">
      <c r="A1190" s="70"/>
      <c r="B1190" s="49"/>
      <c r="C1190" s="213"/>
      <c r="D1190" s="61" t="s">
        <v>37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72"/>
      <c r="L1190" s="72"/>
      <c r="M1190" s="72"/>
      <c r="N1190" s="72"/>
      <c r="O1190" s="72"/>
      <c r="P1190" s="72"/>
      <c r="Q1190" s="3">
        <f t="shared" si="826"/>
        <v>0</v>
      </c>
      <c r="R1190" s="3">
        <v>0</v>
      </c>
      <c r="S1190" s="4" t="str">
        <f t="shared" si="797"/>
        <v>－</v>
      </c>
    </row>
    <row r="1191" spans="1:19" thickBot="1" x14ac:dyDescent="0.25">
      <c r="A1191" s="70"/>
      <c r="B1191" s="49"/>
      <c r="C1191" s="214"/>
      <c r="D1191" s="64" t="s">
        <v>38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73"/>
      <c r="L1191" s="73"/>
      <c r="M1191" s="73"/>
      <c r="N1191" s="73"/>
      <c r="O1191" s="73"/>
      <c r="P1191" s="73"/>
      <c r="Q1191" s="6">
        <f t="shared" si="826"/>
        <v>0</v>
      </c>
      <c r="R1191" s="6">
        <v>0</v>
      </c>
      <c r="S1191" s="7" t="str">
        <f t="shared" si="797"/>
        <v>－</v>
      </c>
    </row>
    <row r="1192" spans="1:19" ht="13.5" customHeight="1" x14ac:dyDescent="0.2">
      <c r="A1192" s="70"/>
      <c r="B1192" s="49"/>
      <c r="C1192" s="212" t="s">
        <v>184</v>
      </c>
      <c r="D1192" s="56" t="s">
        <v>33</v>
      </c>
      <c r="E1192" s="1">
        <v>18.5</v>
      </c>
      <c r="F1192" s="1">
        <v>49.4</v>
      </c>
      <c r="G1192" s="1">
        <v>41.1</v>
      </c>
      <c r="H1192" s="1">
        <v>57.1</v>
      </c>
      <c r="I1192" s="1">
        <v>57.5</v>
      </c>
      <c r="J1192" s="1">
        <v>44.2</v>
      </c>
      <c r="K1192" s="71"/>
      <c r="L1192" s="71"/>
      <c r="M1192" s="71"/>
      <c r="N1192" s="71"/>
      <c r="O1192" s="71"/>
      <c r="P1192" s="71"/>
      <c r="Q1192" s="1">
        <f t="shared" si="826"/>
        <v>267.8</v>
      </c>
      <c r="R1192" s="1">
        <v>201</v>
      </c>
      <c r="S1192" s="2">
        <f t="shared" si="797"/>
        <v>133.23383084577114</v>
      </c>
    </row>
    <row r="1193" spans="1:19" ht="13" x14ac:dyDescent="0.2">
      <c r="A1193" s="70"/>
      <c r="B1193" s="49"/>
      <c r="C1193" s="213"/>
      <c r="D1193" s="61" t="s">
        <v>34</v>
      </c>
      <c r="E1193" s="3">
        <v>4.2</v>
      </c>
      <c r="F1193" s="3">
        <v>9.4</v>
      </c>
      <c r="G1193" s="3">
        <v>9.6</v>
      </c>
      <c r="H1193" s="3">
        <v>18.899999999999999</v>
      </c>
      <c r="I1193" s="3">
        <v>19.3</v>
      </c>
      <c r="J1193" s="3">
        <v>10.3</v>
      </c>
      <c r="K1193" s="72"/>
      <c r="L1193" s="72"/>
      <c r="M1193" s="72"/>
      <c r="N1193" s="72"/>
      <c r="O1193" s="72"/>
      <c r="P1193" s="72"/>
      <c r="Q1193" s="3">
        <f t="shared" si="826"/>
        <v>71.7</v>
      </c>
      <c r="R1193" s="3">
        <v>62.2</v>
      </c>
      <c r="S1193" s="4">
        <f t="shared" si="797"/>
        <v>115.2733118971061</v>
      </c>
    </row>
    <row r="1194" spans="1:19" ht="13" x14ac:dyDescent="0.2">
      <c r="A1194" s="70"/>
      <c r="B1194" s="49"/>
      <c r="C1194" s="213"/>
      <c r="D1194" s="61" t="s">
        <v>35</v>
      </c>
      <c r="E1194" s="3">
        <f>+E1192-E1193</f>
        <v>14.3</v>
      </c>
      <c r="F1194" s="3">
        <f t="shared" ref="F1194:P1194" si="835">+F1192-F1193</f>
        <v>40</v>
      </c>
      <c r="G1194" s="3">
        <f t="shared" si="835"/>
        <v>31.5</v>
      </c>
      <c r="H1194" s="3">
        <f t="shared" si="835"/>
        <v>38.200000000000003</v>
      </c>
      <c r="I1194" s="3">
        <f t="shared" si="835"/>
        <v>38.200000000000003</v>
      </c>
      <c r="J1194" s="3">
        <f t="shared" si="835"/>
        <v>33.900000000000006</v>
      </c>
      <c r="K1194" s="72">
        <f t="shared" si="835"/>
        <v>0</v>
      </c>
      <c r="L1194" s="72">
        <f t="shared" si="835"/>
        <v>0</v>
      </c>
      <c r="M1194" s="72">
        <f t="shared" si="835"/>
        <v>0</v>
      </c>
      <c r="N1194" s="72">
        <f t="shared" si="835"/>
        <v>0</v>
      </c>
      <c r="O1194" s="72">
        <f t="shared" si="835"/>
        <v>0</v>
      </c>
      <c r="P1194" s="72">
        <f t="shared" si="835"/>
        <v>0</v>
      </c>
      <c r="Q1194" s="3">
        <f t="shared" ref="Q1194" si="836">+Q1192-Q1193</f>
        <v>196.10000000000002</v>
      </c>
      <c r="R1194" s="3">
        <v>138.79999999999998</v>
      </c>
      <c r="S1194" s="4">
        <f t="shared" si="797"/>
        <v>141.28242074927957</v>
      </c>
    </row>
    <row r="1195" spans="1:19" ht="13" x14ac:dyDescent="0.2">
      <c r="A1195" s="70"/>
      <c r="B1195" s="49"/>
      <c r="C1195" s="213"/>
      <c r="D1195" s="61" t="s">
        <v>36</v>
      </c>
      <c r="E1195" s="3">
        <f>+E1192-E1196</f>
        <v>17.5</v>
      </c>
      <c r="F1195" s="3">
        <f t="shared" ref="F1195:P1195" si="837">+F1192-F1196</f>
        <v>47.9</v>
      </c>
      <c r="G1195" s="3">
        <f t="shared" si="837"/>
        <v>39.300000000000004</v>
      </c>
      <c r="H1195" s="3">
        <f t="shared" si="837"/>
        <v>54</v>
      </c>
      <c r="I1195" s="3">
        <f t="shared" si="837"/>
        <v>54.1</v>
      </c>
      <c r="J1195" s="3">
        <f t="shared" si="837"/>
        <v>41.7</v>
      </c>
      <c r="K1195" s="72">
        <f t="shared" si="837"/>
        <v>0</v>
      </c>
      <c r="L1195" s="72">
        <f t="shared" si="837"/>
        <v>0</v>
      </c>
      <c r="M1195" s="72">
        <f t="shared" si="837"/>
        <v>0</v>
      </c>
      <c r="N1195" s="72">
        <f t="shared" si="837"/>
        <v>0</v>
      </c>
      <c r="O1195" s="72">
        <f t="shared" si="837"/>
        <v>0</v>
      </c>
      <c r="P1195" s="72">
        <f t="shared" si="837"/>
        <v>0</v>
      </c>
      <c r="Q1195" s="3">
        <f t="shared" ref="Q1195" si="838">+Q1192-Q1196</f>
        <v>254.5</v>
      </c>
      <c r="R1195" s="3">
        <v>190.2</v>
      </c>
      <c r="S1195" s="4">
        <f t="shared" si="797"/>
        <v>133.80651945320716</v>
      </c>
    </row>
    <row r="1196" spans="1:19" ht="13" x14ac:dyDescent="0.2">
      <c r="A1196" s="70"/>
      <c r="B1196" s="49"/>
      <c r="C1196" s="213"/>
      <c r="D1196" s="61" t="s">
        <v>37</v>
      </c>
      <c r="E1196" s="3">
        <v>1</v>
      </c>
      <c r="F1196" s="3">
        <v>1.5</v>
      </c>
      <c r="G1196" s="3">
        <v>1.8</v>
      </c>
      <c r="H1196" s="3">
        <v>3.1</v>
      </c>
      <c r="I1196" s="3">
        <v>3.4</v>
      </c>
      <c r="J1196" s="3">
        <v>2.5</v>
      </c>
      <c r="K1196" s="72"/>
      <c r="L1196" s="72"/>
      <c r="M1196" s="72"/>
      <c r="N1196" s="72"/>
      <c r="O1196" s="72"/>
      <c r="P1196" s="72"/>
      <c r="Q1196" s="3">
        <f t="shared" si="826"/>
        <v>13.3</v>
      </c>
      <c r="R1196" s="3">
        <v>10.799999999999999</v>
      </c>
      <c r="S1196" s="4">
        <f t="shared" si="797"/>
        <v>123.14814814814817</v>
      </c>
    </row>
    <row r="1197" spans="1:19" thickBot="1" x14ac:dyDescent="0.25">
      <c r="A1197" s="70"/>
      <c r="B1197" s="49"/>
      <c r="C1197" s="214"/>
      <c r="D1197" s="64" t="s">
        <v>38</v>
      </c>
      <c r="E1197" s="6">
        <v>1.2</v>
      </c>
      <c r="F1197" s="6">
        <v>1.8</v>
      </c>
      <c r="G1197" s="6">
        <v>2</v>
      </c>
      <c r="H1197" s="6">
        <v>3.3</v>
      </c>
      <c r="I1197" s="6">
        <v>3.8</v>
      </c>
      <c r="J1197" s="6">
        <v>2.9</v>
      </c>
      <c r="K1197" s="73"/>
      <c r="L1197" s="73"/>
      <c r="M1197" s="73"/>
      <c r="N1197" s="73"/>
      <c r="O1197" s="73"/>
      <c r="P1197" s="73"/>
      <c r="Q1197" s="6">
        <f t="shared" si="826"/>
        <v>15.000000000000002</v>
      </c>
      <c r="R1197" s="6">
        <v>13.9</v>
      </c>
      <c r="S1197" s="7">
        <f t="shared" si="797"/>
        <v>107.91366906474822</v>
      </c>
    </row>
    <row r="1198" spans="1:19" ht="18.75" customHeight="1" x14ac:dyDescent="0.3">
      <c r="A1198" s="45" t="str">
        <f>$A$1</f>
        <v>１　令和４年度（２０２２年度）上期　市町村別・月別観光入込客数</v>
      </c>
      <c r="K1198" s="76"/>
      <c r="L1198" s="76"/>
      <c r="M1198" s="76"/>
      <c r="N1198" s="76"/>
      <c r="O1198" s="76"/>
      <c r="P1198" s="76"/>
      <c r="Q1198" s="178"/>
    </row>
    <row r="1199" spans="1:19" ht="13.5" customHeight="1" thickBot="1" x14ac:dyDescent="0.25">
      <c r="K1199" s="76"/>
      <c r="L1199" s="76"/>
      <c r="M1199" s="76"/>
      <c r="N1199" s="76"/>
      <c r="O1199" s="76"/>
      <c r="P1199" s="76"/>
      <c r="Q1199" s="178"/>
      <c r="S1199" s="50" t="s">
        <v>232</v>
      </c>
    </row>
    <row r="1200" spans="1:19" ht="13.5" customHeight="1" thickBot="1" x14ac:dyDescent="0.25">
      <c r="A1200" s="51" t="s">
        <v>20</v>
      </c>
      <c r="B1200" s="51" t="s">
        <v>266</v>
      </c>
      <c r="C1200" s="51" t="s">
        <v>21</v>
      </c>
      <c r="D1200" s="52" t="s">
        <v>22</v>
      </c>
      <c r="E1200" s="53" t="s">
        <v>23</v>
      </c>
      <c r="F1200" s="53" t="s">
        <v>24</v>
      </c>
      <c r="G1200" s="53" t="s">
        <v>25</v>
      </c>
      <c r="H1200" s="53" t="s">
        <v>26</v>
      </c>
      <c r="I1200" s="53" t="s">
        <v>27</v>
      </c>
      <c r="J1200" s="53" t="s">
        <v>28</v>
      </c>
      <c r="K1200" s="74" t="s">
        <v>29</v>
      </c>
      <c r="L1200" s="74" t="s">
        <v>30</v>
      </c>
      <c r="M1200" s="74" t="s">
        <v>31</v>
      </c>
      <c r="N1200" s="74" t="s">
        <v>11</v>
      </c>
      <c r="O1200" s="74" t="s">
        <v>12</v>
      </c>
      <c r="P1200" s="74" t="s">
        <v>13</v>
      </c>
      <c r="Q1200" s="179" t="s">
        <v>267</v>
      </c>
      <c r="R1200" s="54" t="str">
        <f>$R$3</f>
        <v>R3年度上期</v>
      </c>
      <c r="S1200" s="55" t="s">
        <v>32</v>
      </c>
    </row>
    <row r="1201" spans="1:19" ht="13.5" customHeight="1" x14ac:dyDescent="0.2">
      <c r="A1201" s="70"/>
      <c r="B1201" s="49"/>
      <c r="C1201" s="212" t="s">
        <v>185</v>
      </c>
      <c r="D1201" s="56" t="s">
        <v>33</v>
      </c>
      <c r="E1201" s="1">
        <v>16.399999999999999</v>
      </c>
      <c r="F1201" s="1">
        <v>19</v>
      </c>
      <c r="G1201" s="1">
        <v>30.2</v>
      </c>
      <c r="H1201" s="1">
        <v>13.9</v>
      </c>
      <c r="I1201" s="1">
        <v>33.9</v>
      </c>
      <c r="J1201" s="1">
        <v>45.6</v>
      </c>
      <c r="K1201" s="71"/>
      <c r="L1201" s="71"/>
      <c r="M1201" s="71"/>
      <c r="N1201" s="71"/>
      <c r="O1201" s="71"/>
      <c r="P1201" s="71"/>
      <c r="Q1201" s="1">
        <f t="shared" ref="Q1201:Q1230" si="839">SUM(E1201:P1201)</f>
        <v>159</v>
      </c>
      <c r="R1201" s="1">
        <v>146.39999999999998</v>
      </c>
      <c r="S1201" s="2">
        <f t="shared" ref="S1201:S1254" si="840">IF(Q1201=0,"－",Q1201/R1201*100)</f>
        <v>108.6065573770492</v>
      </c>
    </row>
    <row r="1202" spans="1:19" ht="13" x14ac:dyDescent="0.2">
      <c r="A1202" s="70"/>
      <c r="B1202" s="49"/>
      <c r="C1202" s="213"/>
      <c r="D1202" s="61" t="s">
        <v>34</v>
      </c>
      <c r="E1202" s="3">
        <v>4.5</v>
      </c>
      <c r="F1202" s="3">
        <v>3.2</v>
      </c>
      <c r="G1202" s="3">
        <v>10.199999999999999</v>
      </c>
      <c r="H1202" s="3">
        <v>6.2</v>
      </c>
      <c r="I1202" s="3">
        <v>13.1</v>
      </c>
      <c r="J1202" s="3">
        <v>13.5</v>
      </c>
      <c r="K1202" s="72"/>
      <c r="L1202" s="72"/>
      <c r="M1202" s="72"/>
      <c r="N1202" s="72"/>
      <c r="O1202" s="72"/>
      <c r="P1202" s="72"/>
      <c r="Q1202" s="3">
        <f t="shared" si="839"/>
        <v>50.699999999999996</v>
      </c>
      <c r="R1202" s="3">
        <v>48.599999999999994</v>
      </c>
      <c r="S1202" s="4">
        <f t="shared" si="840"/>
        <v>104.32098765432099</v>
      </c>
    </row>
    <row r="1203" spans="1:19" ht="13" x14ac:dyDescent="0.2">
      <c r="A1203" s="70" t="s">
        <v>279</v>
      </c>
      <c r="B1203" s="49" t="s">
        <v>280</v>
      </c>
      <c r="C1203" s="213"/>
      <c r="D1203" s="61" t="s">
        <v>35</v>
      </c>
      <c r="E1203" s="3">
        <f>+E1201-E1202</f>
        <v>11.899999999999999</v>
      </c>
      <c r="F1203" s="3">
        <f t="shared" ref="F1203:P1203" si="841">+F1201-F1202</f>
        <v>15.8</v>
      </c>
      <c r="G1203" s="3">
        <f t="shared" si="841"/>
        <v>20</v>
      </c>
      <c r="H1203" s="3">
        <f t="shared" si="841"/>
        <v>7.7</v>
      </c>
      <c r="I1203" s="3">
        <f t="shared" si="841"/>
        <v>20.799999999999997</v>
      </c>
      <c r="J1203" s="3">
        <f t="shared" si="841"/>
        <v>32.1</v>
      </c>
      <c r="K1203" s="72">
        <f t="shared" si="841"/>
        <v>0</v>
      </c>
      <c r="L1203" s="72">
        <f t="shared" si="841"/>
        <v>0</v>
      </c>
      <c r="M1203" s="72">
        <f t="shared" si="841"/>
        <v>0</v>
      </c>
      <c r="N1203" s="72">
        <f t="shared" si="841"/>
        <v>0</v>
      </c>
      <c r="O1203" s="72">
        <f t="shared" si="841"/>
        <v>0</v>
      </c>
      <c r="P1203" s="72">
        <f t="shared" si="841"/>
        <v>0</v>
      </c>
      <c r="Q1203" s="3">
        <f t="shared" ref="Q1203" si="842">+Q1201-Q1202</f>
        <v>108.30000000000001</v>
      </c>
      <c r="R1203" s="3">
        <v>97.800000000000011</v>
      </c>
      <c r="S1203" s="4">
        <f t="shared" si="840"/>
        <v>110.7361963190184</v>
      </c>
    </row>
    <row r="1204" spans="1:19" ht="13" x14ac:dyDescent="0.2">
      <c r="A1204" s="70"/>
      <c r="B1204" s="49"/>
      <c r="C1204" s="213"/>
      <c r="D1204" s="61" t="s">
        <v>36</v>
      </c>
      <c r="E1204" s="3">
        <f>+E1201-E1205</f>
        <v>15.899999999999999</v>
      </c>
      <c r="F1204" s="3">
        <f t="shared" ref="F1204:P1204" si="843">+F1201-F1205</f>
        <v>18.5</v>
      </c>
      <c r="G1204" s="3">
        <f t="shared" si="843"/>
        <v>29</v>
      </c>
      <c r="H1204" s="3">
        <f t="shared" si="843"/>
        <v>11.600000000000001</v>
      </c>
      <c r="I1204" s="3">
        <f t="shared" si="843"/>
        <v>31.299999999999997</v>
      </c>
      <c r="J1204" s="3">
        <f t="shared" si="843"/>
        <v>43.9</v>
      </c>
      <c r="K1204" s="72">
        <f t="shared" si="843"/>
        <v>0</v>
      </c>
      <c r="L1204" s="72">
        <f t="shared" si="843"/>
        <v>0</v>
      </c>
      <c r="M1204" s="72">
        <f t="shared" si="843"/>
        <v>0</v>
      </c>
      <c r="N1204" s="72">
        <f t="shared" si="843"/>
        <v>0</v>
      </c>
      <c r="O1204" s="72">
        <f t="shared" si="843"/>
        <v>0</v>
      </c>
      <c r="P1204" s="72">
        <f t="shared" si="843"/>
        <v>0</v>
      </c>
      <c r="Q1204" s="3">
        <f t="shared" ref="Q1204" si="844">+Q1201-Q1205</f>
        <v>150.19999999999999</v>
      </c>
      <c r="R1204" s="3">
        <v>141.69999999999999</v>
      </c>
      <c r="S1204" s="4">
        <f t="shared" si="840"/>
        <v>105.9985885673959</v>
      </c>
    </row>
    <row r="1205" spans="1:19" ht="13" x14ac:dyDescent="0.2">
      <c r="A1205" s="70"/>
      <c r="B1205" s="49"/>
      <c r="C1205" s="213"/>
      <c r="D1205" s="61" t="s">
        <v>37</v>
      </c>
      <c r="E1205" s="3">
        <v>0.5</v>
      </c>
      <c r="F1205" s="3">
        <v>0.5</v>
      </c>
      <c r="G1205" s="3">
        <v>1.2</v>
      </c>
      <c r="H1205" s="3">
        <v>2.2999999999999998</v>
      </c>
      <c r="I1205" s="3">
        <v>2.6</v>
      </c>
      <c r="J1205" s="3">
        <v>1.7</v>
      </c>
      <c r="K1205" s="72"/>
      <c r="L1205" s="72"/>
      <c r="M1205" s="72"/>
      <c r="N1205" s="72"/>
      <c r="O1205" s="72"/>
      <c r="P1205" s="72"/>
      <c r="Q1205" s="3">
        <f t="shared" si="839"/>
        <v>8.7999999999999989</v>
      </c>
      <c r="R1205" s="3">
        <v>4.7</v>
      </c>
      <c r="S1205" s="4">
        <f t="shared" si="840"/>
        <v>187.23404255319144</v>
      </c>
    </row>
    <row r="1206" spans="1:19" thickBot="1" x14ac:dyDescent="0.25">
      <c r="A1206" s="70"/>
      <c r="B1206" s="49"/>
      <c r="C1206" s="214"/>
      <c r="D1206" s="64" t="s">
        <v>38</v>
      </c>
      <c r="E1206" s="6">
        <v>0.5</v>
      </c>
      <c r="F1206" s="6">
        <v>0.5</v>
      </c>
      <c r="G1206" s="6">
        <v>1.3</v>
      </c>
      <c r="H1206" s="6">
        <v>2.4</v>
      </c>
      <c r="I1206" s="6">
        <v>2.7</v>
      </c>
      <c r="J1206" s="6">
        <v>1.9</v>
      </c>
      <c r="K1206" s="73"/>
      <c r="L1206" s="73"/>
      <c r="M1206" s="73"/>
      <c r="N1206" s="73"/>
      <c r="O1206" s="73"/>
      <c r="P1206" s="73"/>
      <c r="Q1206" s="6">
        <f t="shared" si="839"/>
        <v>9.2999999999999989</v>
      </c>
      <c r="R1206" s="6">
        <v>5</v>
      </c>
      <c r="S1206" s="7">
        <f t="shared" si="840"/>
        <v>186</v>
      </c>
    </row>
    <row r="1207" spans="1:19" ht="13.5" customHeight="1" x14ac:dyDescent="0.2">
      <c r="A1207" s="70"/>
      <c r="B1207" s="49"/>
      <c r="C1207" s="212" t="s">
        <v>186</v>
      </c>
      <c r="D1207" s="56" t="s">
        <v>33</v>
      </c>
      <c r="E1207" s="1">
        <v>2.8</v>
      </c>
      <c r="F1207" s="1">
        <v>6.5</v>
      </c>
      <c r="G1207" s="1">
        <v>9.8000000000000007</v>
      </c>
      <c r="H1207" s="1">
        <v>14.6</v>
      </c>
      <c r="I1207" s="1">
        <v>21</v>
      </c>
      <c r="J1207" s="1">
        <v>20.5</v>
      </c>
      <c r="K1207" s="71"/>
      <c r="L1207" s="71"/>
      <c r="M1207" s="71"/>
      <c r="N1207" s="71"/>
      <c r="O1207" s="71"/>
      <c r="P1207" s="71"/>
      <c r="Q1207" s="1">
        <f t="shared" si="839"/>
        <v>75.2</v>
      </c>
      <c r="R1207" s="1">
        <v>41.5</v>
      </c>
      <c r="S1207" s="2">
        <f t="shared" si="840"/>
        <v>181.20481927710844</v>
      </c>
    </row>
    <row r="1208" spans="1:19" ht="13" x14ac:dyDescent="0.2">
      <c r="A1208" s="70"/>
      <c r="B1208" s="49"/>
      <c r="C1208" s="213"/>
      <c r="D1208" s="61" t="s">
        <v>34</v>
      </c>
      <c r="E1208" s="3">
        <v>1.5</v>
      </c>
      <c r="F1208" s="3">
        <v>3.4</v>
      </c>
      <c r="G1208" s="3">
        <v>5.0999999999999996</v>
      </c>
      <c r="H1208" s="3">
        <v>7.6</v>
      </c>
      <c r="I1208" s="3">
        <v>11</v>
      </c>
      <c r="J1208" s="3">
        <v>10.6</v>
      </c>
      <c r="K1208" s="72"/>
      <c r="L1208" s="72"/>
      <c r="M1208" s="72"/>
      <c r="N1208" s="72"/>
      <c r="O1208" s="72"/>
      <c r="P1208" s="72"/>
      <c r="Q1208" s="3">
        <f t="shared" si="839"/>
        <v>39.200000000000003</v>
      </c>
      <c r="R1208" s="3">
        <v>21.5</v>
      </c>
      <c r="S1208" s="4">
        <f t="shared" si="840"/>
        <v>182.32558139534885</v>
      </c>
    </row>
    <row r="1209" spans="1:19" ht="13" x14ac:dyDescent="0.2">
      <c r="A1209" s="70"/>
      <c r="B1209" s="49"/>
      <c r="C1209" s="213"/>
      <c r="D1209" s="61" t="s">
        <v>35</v>
      </c>
      <c r="E1209" s="3">
        <f>+E1207-E1208</f>
        <v>1.2999999999999998</v>
      </c>
      <c r="F1209" s="3">
        <f t="shared" ref="F1209:P1209" si="845">+F1207-F1208</f>
        <v>3.1</v>
      </c>
      <c r="G1209" s="3">
        <f t="shared" si="845"/>
        <v>4.7000000000000011</v>
      </c>
      <c r="H1209" s="3">
        <f t="shared" si="845"/>
        <v>7</v>
      </c>
      <c r="I1209" s="3">
        <f t="shared" si="845"/>
        <v>10</v>
      </c>
      <c r="J1209" s="3">
        <f t="shared" si="845"/>
        <v>9.9</v>
      </c>
      <c r="K1209" s="72">
        <f t="shared" si="845"/>
        <v>0</v>
      </c>
      <c r="L1209" s="72">
        <f t="shared" si="845"/>
        <v>0</v>
      </c>
      <c r="M1209" s="72">
        <f t="shared" si="845"/>
        <v>0</v>
      </c>
      <c r="N1209" s="72">
        <f t="shared" si="845"/>
        <v>0</v>
      </c>
      <c r="O1209" s="72">
        <f t="shared" si="845"/>
        <v>0</v>
      </c>
      <c r="P1209" s="72">
        <f t="shared" si="845"/>
        <v>0</v>
      </c>
      <c r="Q1209" s="3">
        <f t="shared" ref="Q1209" si="846">+Q1207-Q1208</f>
        <v>36</v>
      </c>
      <c r="R1209" s="3">
        <v>20</v>
      </c>
      <c r="S1209" s="4">
        <f t="shared" si="840"/>
        <v>180</v>
      </c>
    </row>
    <row r="1210" spans="1:19" ht="13" x14ac:dyDescent="0.2">
      <c r="A1210" s="70"/>
      <c r="B1210" s="49"/>
      <c r="C1210" s="213"/>
      <c r="D1210" s="61" t="s">
        <v>36</v>
      </c>
      <c r="E1210" s="3">
        <f>+E1207-E1211</f>
        <v>2.2999999999999998</v>
      </c>
      <c r="F1210" s="3">
        <f t="shared" ref="F1210:P1210" si="847">+F1207-F1211</f>
        <v>5.0999999999999996</v>
      </c>
      <c r="G1210" s="3">
        <f t="shared" si="847"/>
        <v>8.2000000000000011</v>
      </c>
      <c r="H1210" s="3">
        <f t="shared" si="847"/>
        <v>12.2</v>
      </c>
      <c r="I1210" s="3">
        <f t="shared" si="847"/>
        <v>17.5</v>
      </c>
      <c r="J1210" s="3">
        <f t="shared" si="847"/>
        <v>18.2</v>
      </c>
      <c r="K1210" s="72">
        <f t="shared" si="847"/>
        <v>0</v>
      </c>
      <c r="L1210" s="72">
        <f t="shared" si="847"/>
        <v>0</v>
      </c>
      <c r="M1210" s="72">
        <f t="shared" si="847"/>
        <v>0</v>
      </c>
      <c r="N1210" s="72">
        <f t="shared" si="847"/>
        <v>0</v>
      </c>
      <c r="O1210" s="72">
        <f t="shared" si="847"/>
        <v>0</v>
      </c>
      <c r="P1210" s="72">
        <f t="shared" si="847"/>
        <v>0</v>
      </c>
      <c r="Q1210" s="3">
        <f t="shared" ref="Q1210" si="848">+Q1207-Q1211</f>
        <v>63.5</v>
      </c>
      <c r="R1210" s="3">
        <v>31.599999999999998</v>
      </c>
      <c r="S1210" s="4">
        <f t="shared" si="840"/>
        <v>200.9493670886076</v>
      </c>
    </row>
    <row r="1211" spans="1:19" ht="13" x14ac:dyDescent="0.2">
      <c r="A1211" s="70"/>
      <c r="B1211" s="49"/>
      <c r="C1211" s="213"/>
      <c r="D1211" s="61" t="s">
        <v>37</v>
      </c>
      <c r="E1211" s="3">
        <v>0.5</v>
      </c>
      <c r="F1211" s="3">
        <v>1.4</v>
      </c>
      <c r="G1211" s="3">
        <v>1.6</v>
      </c>
      <c r="H1211" s="3">
        <v>2.4</v>
      </c>
      <c r="I1211" s="3">
        <v>3.5</v>
      </c>
      <c r="J1211" s="3">
        <v>2.2999999999999998</v>
      </c>
      <c r="K1211" s="72"/>
      <c r="L1211" s="72"/>
      <c r="M1211" s="72"/>
      <c r="N1211" s="72"/>
      <c r="O1211" s="72"/>
      <c r="P1211" s="72"/>
      <c r="Q1211" s="3">
        <f t="shared" si="839"/>
        <v>11.7</v>
      </c>
      <c r="R1211" s="3">
        <v>9.9000000000000021</v>
      </c>
      <c r="S1211" s="4">
        <f t="shared" si="840"/>
        <v>118.18181818181814</v>
      </c>
    </row>
    <row r="1212" spans="1:19" thickBot="1" x14ac:dyDescent="0.25">
      <c r="A1212" s="70"/>
      <c r="B1212" s="49"/>
      <c r="C1212" s="214"/>
      <c r="D1212" s="64" t="s">
        <v>38</v>
      </c>
      <c r="E1212" s="6">
        <v>0.9</v>
      </c>
      <c r="F1212" s="6">
        <v>2.2999999999999998</v>
      </c>
      <c r="G1212" s="6">
        <v>2.7</v>
      </c>
      <c r="H1212" s="6">
        <v>3.4</v>
      </c>
      <c r="I1212" s="6">
        <v>4.8</v>
      </c>
      <c r="J1212" s="6">
        <v>3.1</v>
      </c>
      <c r="K1212" s="73"/>
      <c r="L1212" s="73"/>
      <c r="M1212" s="73"/>
      <c r="N1212" s="73"/>
      <c r="O1212" s="73"/>
      <c r="P1212" s="73"/>
      <c r="Q1212" s="6">
        <f t="shared" si="839"/>
        <v>17.200000000000003</v>
      </c>
      <c r="R1212" s="6">
        <v>13.7</v>
      </c>
      <c r="S1212" s="7">
        <f t="shared" si="840"/>
        <v>125.54744525547447</v>
      </c>
    </row>
    <row r="1213" spans="1:19" ht="13.5" customHeight="1" x14ac:dyDescent="0.2">
      <c r="A1213" s="70"/>
      <c r="B1213" s="49"/>
      <c r="C1213" s="212" t="s">
        <v>187</v>
      </c>
      <c r="D1213" s="56" t="s">
        <v>33</v>
      </c>
      <c r="E1213" s="1">
        <v>30.6</v>
      </c>
      <c r="F1213" s="1">
        <v>59.1</v>
      </c>
      <c r="G1213" s="1">
        <v>65.599999999999994</v>
      </c>
      <c r="H1213" s="1">
        <v>93.1</v>
      </c>
      <c r="I1213" s="1">
        <v>116.5</v>
      </c>
      <c r="J1213" s="1">
        <v>88.5</v>
      </c>
      <c r="K1213" s="71"/>
      <c r="L1213" s="71"/>
      <c r="M1213" s="71"/>
      <c r="N1213" s="71"/>
      <c r="O1213" s="71"/>
      <c r="P1213" s="71"/>
      <c r="Q1213" s="1">
        <f t="shared" si="839"/>
        <v>453.4</v>
      </c>
      <c r="R1213" s="1">
        <v>319.89999999999998</v>
      </c>
      <c r="S1213" s="2">
        <f t="shared" si="840"/>
        <v>141.73179118474525</v>
      </c>
    </row>
    <row r="1214" spans="1:19" ht="13" x14ac:dyDescent="0.2">
      <c r="A1214" s="70"/>
      <c r="B1214" s="49"/>
      <c r="C1214" s="213"/>
      <c r="D1214" s="61" t="s">
        <v>34</v>
      </c>
      <c r="E1214" s="3">
        <v>4.7</v>
      </c>
      <c r="F1214" s="3">
        <v>15.6</v>
      </c>
      <c r="G1214" s="3">
        <v>17.2</v>
      </c>
      <c r="H1214" s="3">
        <v>47.7</v>
      </c>
      <c r="I1214" s="3">
        <v>63.2</v>
      </c>
      <c r="J1214" s="3">
        <v>40.9</v>
      </c>
      <c r="K1214" s="72"/>
      <c r="L1214" s="72"/>
      <c r="M1214" s="72"/>
      <c r="N1214" s="72"/>
      <c r="O1214" s="72"/>
      <c r="P1214" s="72"/>
      <c r="Q1214" s="3">
        <f t="shared" si="839"/>
        <v>189.3</v>
      </c>
      <c r="R1214" s="3">
        <v>161.11000000000001</v>
      </c>
      <c r="S1214" s="4">
        <f t="shared" si="840"/>
        <v>117.49736205077276</v>
      </c>
    </row>
    <row r="1215" spans="1:19" ht="13" x14ac:dyDescent="0.2">
      <c r="A1215" s="70"/>
      <c r="B1215" s="49"/>
      <c r="C1215" s="213"/>
      <c r="D1215" s="61" t="s">
        <v>35</v>
      </c>
      <c r="E1215" s="3">
        <f>+E1213-E1214</f>
        <v>25.900000000000002</v>
      </c>
      <c r="F1215" s="3">
        <f t="shared" ref="F1215:P1215" si="849">+F1213-F1214</f>
        <v>43.5</v>
      </c>
      <c r="G1215" s="3">
        <f t="shared" si="849"/>
        <v>48.399999999999991</v>
      </c>
      <c r="H1215" s="3">
        <f t="shared" si="849"/>
        <v>45.399999999999991</v>
      </c>
      <c r="I1215" s="3">
        <f t="shared" si="849"/>
        <v>53.3</v>
      </c>
      <c r="J1215" s="3">
        <f t="shared" si="849"/>
        <v>47.6</v>
      </c>
      <c r="K1215" s="72">
        <f t="shared" si="849"/>
        <v>0</v>
      </c>
      <c r="L1215" s="72">
        <f t="shared" si="849"/>
        <v>0</v>
      </c>
      <c r="M1215" s="72">
        <f t="shared" si="849"/>
        <v>0</v>
      </c>
      <c r="N1215" s="72">
        <f t="shared" si="849"/>
        <v>0</v>
      </c>
      <c r="O1215" s="72">
        <f t="shared" si="849"/>
        <v>0</v>
      </c>
      <c r="P1215" s="72">
        <f t="shared" si="849"/>
        <v>0</v>
      </c>
      <c r="Q1215" s="3">
        <f t="shared" ref="Q1215" si="850">+Q1213-Q1214</f>
        <v>264.09999999999997</v>
      </c>
      <c r="R1215" s="3">
        <v>158.79</v>
      </c>
      <c r="S1215" s="4">
        <f t="shared" si="840"/>
        <v>166.3202972479375</v>
      </c>
    </row>
    <row r="1216" spans="1:19" ht="13" x14ac:dyDescent="0.2">
      <c r="A1216" s="70"/>
      <c r="B1216" s="49"/>
      <c r="C1216" s="213"/>
      <c r="D1216" s="61" t="s">
        <v>36</v>
      </c>
      <c r="E1216" s="3">
        <f>+E1213-E1217</f>
        <v>25</v>
      </c>
      <c r="F1216" s="3">
        <f t="shared" ref="F1216:P1216" si="851">+F1213-F1217</f>
        <v>47.900000000000006</v>
      </c>
      <c r="G1216" s="3">
        <f t="shared" si="851"/>
        <v>52.199999999999996</v>
      </c>
      <c r="H1216" s="3">
        <f t="shared" si="851"/>
        <v>77.8</v>
      </c>
      <c r="I1216" s="3">
        <f t="shared" si="851"/>
        <v>95.9</v>
      </c>
      <c r="J1216" s="3">
        <f t="shared" si="851"/>
        <v>72.8</v>
      </c>
      <c r="K1216" s="72">
        <f t="shared" si="851"/>
        <v>0</v>
      </c>
      <c r="L1216" s="72">
        <f t="shared" si="851"/>
        <v>0</v>
      </c>
      <c r="M1216" s="72">
        <f t="shared" si="851"/>
        <v>0</v>
      </c>
      <c r="N1216" s="72">
        <f t="shared" si="851"/>
        <v>0</v>
      </c>
      <c r="O1216" s="72">
        <f t="shared" si="851"/>
        <v>0</v>
      </c>
      <c r="P1216" s="72">
        <f t="shared" si="851"/>
        <v>0</v>
      </c>
      <c r="Q1216" s="3">
        <f t="shared" ref="Q1216" si="852">+Q1213-Q1217</f>
        <v>371.59999999999997</v>
      </c>
      <c r="R1216" s="3">
        <v>267.40000000000003</v>
      </c>
      <c r="S1216" s="4">
        <f t="shared" si="840"/>
        <v>138.96783844427821</v>
      </c>
    </row>
    <row r="1217" spans="1:19" ht="13" x14ac:dyDescent="0.2">
      <c r="A1217" s="70"/>
      <c r="B1217" s="75"/>
      <c r="C1217" s="213"/>
      <c r="D1217" s="61" t="s">
        <v>37</v>
      </c>
      <c r="E1217" s="3">
        <v>5.6</v>
      </c>
      <c r="F1217" s="3">
        <v>11.2</v>
      </c>
      <c r="G1217" s="3">
        <v>13.4</v>
      </c>
      <c r="H1217" s="3">
        <v>15.3</v>
      </c>
      <c r="I1217" s="3">
        <v>20.6</v>
      </c>
      <c r="J1217" s="3">
        <v>15.7</v>
      </c>
      <c r="K1217" s="72"/>
      <c r="L1217" s="72"/>
      <c r="M1217" s="72"/>
      <c r="N1217" s="72"/>
      <c r="O1217" s="72"/>
      <c r="P1217" s="72"/>
      <c r="Q1217" s="3">
        <f t="shared" si="839"/>
        <v>81.8</v>
      </c>
      <c r="R1217" s="3">
        <v>52.5</v>
      </c>
      <c r="S1217" s="4">
        <f t="shared" si="840"/>
        <v>155.8095238095238</v>
      </c>
    </row>
    <row r="1218" spans="1:19" thickBot="1" x14ac:dyDescent="0.25">
      <c r="A1218" s="70"/>
      <c r="B1218" s="75"/>
      <c r="C1218" s="214"/>
      <c r="D1218" s="64" t="s">
        <v>38</v>
      </c>
      <c r="E1218" s="6">
        <v>6.7</v>
      </c>
      <c r="F1218" s="6">
        <v>12.9</v>
      </c>
      <c r="G1218" s="6">
        <v>15.4</v>
      </c>
      <c r="H1218" s="6">
        <v>17.8</v>
      </c>
      <c r="I1218" s="6">
        <v>24.8</v>
      </c>
      <c r="J1218" s="6">
        <v>18.5</v>
      </c>
      <c r="K1218" s="73"/>
      <c r="L1218" s="73"/>
      <c r="M1218" s="73"/>
      <c r="N1218" s="73"/>
      <c r="O1218" s="73"/>
      <c r="P1218" s="73"/>
      <c r="Q1218" s="6">
        <f t="shared" si="839"/>
        <v>96.1</v>
      </c>
      <c r="R1218" s="6">
        <v>64.3</v>
      </c>
      <c r="S1218" s="7">
        <f t="shared" si="840"/>
        <v>149.4556765163297</v>
      </c>
    </row>
    <row r="1219" spans="1:19" ht="13.5" customHeight="1" x14ac:dyDescent="0.2">
      <c r="A1219" s="70"/>
      <c r="B1219" s="75"/>
      <c r="C1219" s="212" t="s">
        <v>188</v>
      </c>
      <c r="D1219" s="56" t="s">
        <v>33</v>
      </c>
      <c r="E1219" s="1">
        <v>27.5</v>
      </c>
      <c r="F1219" s="1">
        <v>54.3</v>
      </c>
      <c r="G1219" s="1">
        <v>39.9</v>
      </c>
      <c r="H1219" s="1">
        <v>45.3</v>
      </c>
      <c r="I1219" s="1">
        <v>62.1</v>
      </c>
      <c r="J1219" s="1">
        <v>38.299999999999997</v>
      </c>
      <c r="K1219" s="71"/>
      <c r="L1219" s="71"/>
      <c r="M1219" s="71"/>
      <c r="N1219" s="71"/>
      <c r="O1219" s="71"/>
      <c r="P1219" s="71"/>
      <c r="Q1219" s="1">
        <f t="shared" si="839"/>
        <v>267.39999999999998</v>
      </c>
      <c r="R1219" s="1">
        <v>187</v>
      </c>
      <c r="S1219" s="2">
        <f t="shared" si="840"/>
        <v>142.99465240641712</v>
      </c>
    </row>
    <row r="1220" spans="1:19" ht="13" x14ac:dyDescent="0.2">
      <c r="A1220" s="70"/>
      <c r="B1220" s="75"/>
      <c r="C1220" s="213"/>
      <c r="D1220" s="61" t="s">
        <v>34</v>
      </c>
      <c r="E1220" s="3">
        <v>0.2</v>
      </c>
      <c r="F1220" s="3">
        <v>0.5</v>
      </c>
      <c r="G1220" s="3">
        <v>0.6</v>
      </c>
      <c r="H1220" s="3">
        <v>0.4</v>
      </c>
      <c r="I1220" s="3">
        <v>0.6</v>
      </c>
      <c r="J1220" s="3">
        <v>0.5</v>
      </c>
      <c r="K1220" s="72"/>
      <c r="L1220" s="72"/>
      <c r="M1220" s="72"/>
      <c r="N1220" s="72"/>
      <c r="O1220" s="72"/>
      <c r="P1220" s="72"/>
      <c r="Q1220" s="3">
        <f t="shared" si="839"/>
        <v>2.8</v>
      </c>
      <c r="R1220" s="3">
        <v>9</v>
      </c>
      <c r="S1220" s="4">
        <f t="shared" si="840"/>
        <v>31.111111111111111</v>
      </c>
    </row>
    <row r="1221" spans="1:19" ht="13" x14ac:dyDescent="0.2">
      <c r="A1221" s="70"/>
      <c r="B1221" s="75"/>
      <c r="C1221" s="213"/>
      <c r="D1221" s="61" t="s">
        <v>35</v>
      </c>
      <c r="E1221" s="3">
        <f>+E1219-E1220</f>
        <v>27.3</v>
      </c>
      <c r="F1221" s="3">
        <f t="shared" ref="F1221:P1221" si="853">+F1219-F1220</f>
        <v>53.8</v>
      </c>
      <c r="G1221" s="3">
        <f t="shared" si="853"/>
        <v>39.299999999999997</v>
      </c>
      <c r="H1221" s="3">
        <f t="shared" si="853"/>
        <v>44.9</v>
      </c>
      <c r="I1221" s="3">
        <f t="shared" si="853"/>
        <v>61.5</v>
      </c>
      <c r="J1221" s="3">
        <f t="shared" si="853"/>
        <v>37.799999999999997</v>
      </c>
      <c r="K1221" s="72">
        <f t="shared" si="853"/>
        <v>0</v>
      </c>
      <c r="L1221" s="72">
        <f t="shared" si="853"/>
        <v>0</v>
      </c>
      <c r="M1221" s="72">
        <f t="shared" si="853"/>
        <v>0</v>
      </c>
      <c r="N1221" s="72">
        <f t="shared" si="853"/>
        <v>0</v>
      </c>
      <c r="O1221" s="72">
        <f t="shared" si="853"/>
        <v>0</v>
      </c>
      <c r="P1221" s="72">
        <f t="shared" si="853"/>
        <v>0</v>
      </c>
      <c r="Q1221" s="3">
        <f t="shared" ref="Q1221" si="854">+Q1219-Q1220</f>
        <v>264.59999999999997</v>
      </c>
      <c r="R1221" s="3">
        <v>178</v>
      </c>
      <c r="S1221" s="4">
        <f t="shared" si="840"/>
        <v>148.65168539325842</v>
      </c>
    </row>
    <row r="1222" spans="1:19" ht="13" x14ac:dyDescent="0.2">
      <c r="A1222" s="70"/>
      <c r="B1222" s="75"/>
      <c r="C1222" s="213"/>
      <c r="D1222" s="61" t="s">
        <v>36</v>
      </c>
      <c r="E1222" s="3">
        <f>+E1219-E1223</f>
        <v>27.1</v>
      </c>
      <c r="F1222" s="3">
        <f t="shared" ref="F1222:P1222" si="855">+F1219-F1223</f>
        <v>53.699999999999996</v>
      </c>
      <c r="G1222" s="3">
        <f t="shared" si="855"/>
        <v>39.199999999999996</v>
      </c>
      <c r="H1222" s="3">
        <f t="shared" si="855"/>
        <v>44.5</v>
      </c>
      <c r="I1222" s="3">
        <f t="shared" si="855"/>
        <v>61.2</v>
      </c>
      <c r="J1222" s="3">
        <f t="shared" si="855"/>
        <v>37.599999999999994</v>
      </c>
      <c r="K1222" s="72">
        <f t="shared" si="855"/>
        <v>0</v>
      </c>
      <c r="L1222" s="72">
        <f t="shared" si="855"/>
        <v>0</v>
      </c>
      <c r="M1222" s="72">
        <f t="shared" si="855"/>
        <v>0</v>
      </c>
      <c r="N1222" s="72">
        <f t="shared" si="855"/>
        <v>0</v>
      </c>
      <c r="O1222" s="72">
        <f t="shared" si="855"/>
        <v>0</v>
      </c>
      <c r="P1222" s="72">
        <f t="shared" si="855"/>
        <v>0</v>
      </c>
      <c r="Q1222" s="3">
        <f t="shared" ref="Q1222" si="856">+Q1219-Q1223</f>
        <v>263.29999999999995</v>
      </c>
      <c r="R1222" s="3">
        <v>185</v>
      </c>
      <c r="S1222" s="4">
        <f t="shared" si="840"/>
        <v>142.32432432432429</v>
      </c>
    </row>
    <row r="1223" spans="1:19" ht="13" x14ac:dyDescent="0.2">
      <c r="A1223" s="70"/>
      <c r="B1223" s="75"/>
      <c r="C1223" s="213"/>
      <c r="D1223" s="61" t="s">
        <v>37</v>
      </c>
      <c r="E1223" s="3">
        <v>0.4</v>
      </c>
      <c r="F1223" s="3">
        <v>0.6</v>
      </c>
      <c r="G1223" s="3">
        <v>0.7</v>
      </c>
      <c r="H1223" s="3">
        <v>0.8</v>
      </c>
      <c r="I1223" s="3">
        <v>0.9</v>
      </c>
      <c r="J1223" s="3">
        <v>0.7</v>
      </c>
      <c r="K1223" s="72"/>
      <c r="L1223" s="72"/>
      <c r="M1223" s="72"/>
      <c r="N1223" s="72"/>
      <c r="O1223" s="72"/>
      <c r="P1223" s="72"/>
      <c r="Q1223" s="3">
        <f t="shared" si="839"/>
        <v>4.0999999999999996</v>
      </c>
      <c r="R1223" s="3">
        <v>2</v>
      </c>
      <c r="S1223" s="4">
        <f t="shared" si="840"/>
        <v>204.99999999999997</v>
      </c>
    </row>
    <row r="1224" spans="1:19" thickBot="1" x14ac:dyDescent="0.25">
      <c r="A1224" s="70"/>
      <c r="B1224" s="75"/>
      <c r="C1224" s="214"/>
      <c r="D1224" s="64" t="s">
        <v>38</v>
      </c>
      <c r="E1224" s="6">
        <v>0.4</v>
      </c>
      <c r="F1224" s="6">
        <v>0.6</v>
      </c>
      <c r="G1224" s="6">
        <v>0.7</v>
      </c>
      <c r="H1224" s="6">
        <v>0.8</v>
      </c>
      <c r="I1224" s="6">
        <v>0.9</v>
      </c>
      <c r="J1224" s="6">
        <v>0.7</v>
      </c>
      <c r="K1224" s="73"/>
      <c r="L1224" s="73"/>
      <c r="M1224" s="73"/>
      <c r="N1224" s="73"/>
      <c r="O1224" s="73"/>
      <c r="P1224" s="73"/>
      <c r="Q1224" s="6">
        <f t="shared" si="839"/>
        <v>4.0999999999999996</v>
      </c>
      <c r="R1224" s="6">
        <v>2</v>
      </c>
      <c r="S1224" s="7">
        <f t="shared" si="840"/>
        <v>204.99999999999997</v>
      </c>
    </row>
    <row r="1225" spans="1:19" ht="13.5" customHeight="1" x14ac:dyDescent="0.2">
      <c r="A1225" s="70"/>
      <c r="B1225" s="75"/>
      <c r="C1225" s="212" t="s">
        <v>189</v>
      </c>
      <c r="D1225" s="56" t="s">
        <v>33</v>
      </c>
      <c r="E1225" s="1">
        <v>35.799999999999997</v>
      </c>
      <c r="F1225" s="1">
        <v>51.7</v>
      </c>
      <c r="G1225" s="1">
        <v>44.7</v>
      </c>
      <c r="H1225" s="1">
        <v>55.3</v>
      </c>
      <c r="I1225" s="1">
        <v>65.099999999999994</v>
      </c>
      <c r="J1225" s="1">
        <v>49.9</v>
      </c>
      <c r="K1225" s="71"/>
      <c r="L1225" s="71"/>
      <c r="M1225" s="71"/>
      <c r="N1225" s="71"/>
      <c r="O1225" s="71"/>
      <c r="P1225" s="71"/>
      <c r="Q1225" s="1">
        <f t="shared" si="839"/>
        <v>302.5</v>
      </c>
      <c r="R1225" s="1">
        <v>291.59999999999997</v>
      </c>
      <c r="S1225" s="2">
        <f t="shared" si="840"/>
        <v>103.73799725651578</v>
      </c>
    </row>
    <row r="1226" spans="1:19" ht="13" x14ac:dyDescent="0.2">
      <c r="A1226" s="70"/>
      <c r="B1226" s="75"/>
      <c r="C1226" s="213"/>
      <c r="D1226" s="61" t="s">
        <v>34</v>
      </c>
      <c r="E1226" s="3">
        <v>0.9</v>
      </c>
      <c r="F1226" s="3">
        <v>1</v>
      </c>
      <c r="G1226" s="3">
        <v>0.9</v>
      </c>
      <c r="H1226" s="3">
        <v>0.6</v>
      </c>
      <c r="I1226" s="3">
        <v>1</v>
      </c>
      <c r="J1226" s="3">
        <v>0.8</v>
      </c>
      <c r="K1226" s="72"/>
      <c r="L1226" s="72"/>
      <c r="M1226" s="72"/>
      <c r="N1226" s="72"/>
      <c r="O1226" s="72"/>
      <c r="P1226" s="72"/>
      <c r="Q1226" s="3">
        <f t="shared" si="839"/>
        <v>5.2</v>
      </c>
      <c r="R1226" s="3">
        <v>3.3000000000000003</v>
      </c>
      <c r="S1226" s="4">
        <f t="shared" si="840"/>
        <v>157.57575757575756</v>
      </c>
    </row>
    <row r="1227" spans="1:19" ht="13" x14ac:dyDescent="0.2">
      <c r="A1227" s="70"/>
      <c r="B1227" s="75"/>
      <c r="C1227" s="213"/>
      <c r="D1227" s="61" t="s">
        <v>35</v>
      </c>
      <c r="E1227" s="3">
        <f>+E1225-E1226</f>
        <v>34.9</v>
      </c>
      <c r="F1227" s="3">
        <f t="shared" ref="F1227:P1227" si="857">+F1225-F1226</f>
        <v>50.7</v>
      </c>
      <c r="G1227" s="3">
        <f t="shared" si="857"/>
        <v>43.800000000000004</v>
      </c>
      <c r="H1227" s="3">
        <f t="shared" si="857"/>
        <v>54.699999999999996</v>
      </c>
      <c r="I1227" s="3">
        <f t="shared" si="857"/>
        <v>64.099999999999994</v>
      </c>
      <c r="J1227" s="3">
        <f t="shared" si="857"/>
        <v>49.1</v>
      </c>
      <c r="K1227" s="72">
        <f t="shared" si="857"/>
        <v>0</v>
      </c>
      <c r="L1227" s="72">
        <f t="shared" si="857"/>
        <v>0</v>
      </c>
      <c r="M1227" s="72">
        <f t="shared" si="857"/>
        <v>0</v>
      </c>
      <c r="N1227" s="72">
        <f t="shared" si="857"/>
        <v>0</v>
      </c>
      <c r="O1227" s="72">
        <f t="shared" si="857"/>
        <v>0</v>
      </c>
      <c r="P1227" s="72">
        <f t="shared" si="857"/>
        <v>0</v>
      </c>
      <c r="Q1227" s="3">
        <f t="shared" ref="Q1227" si="858">+Q1225-Q1226</f>
        <v>297.3</v>
      </c>
      <c r="R1227" s="3">
        <v>288.29999999999995</v>
      </c>
      <c r="S1227" s="4">
        <f t="shared" si="840"/>
        <v>103.12174817898025</v>
      </c>
    </row>
    <row r="1228" spans="1:19" ht="13" x14ac:dyDescent="0.2">
      <c r="A1228" s="70"/>
      <c r="B1228" s="49"/>
      <c r="C1228" s="213"/>
      <c r="D1228" s="61" t="s">
        <v>36</v>
      </c>
      <c r="E1228" s="3">
        <f>+E1225-E1229</f>
        <v>34.9</v>
      </c>
      <c r="F1228" s="3">
        <f t="shared" ref="F1228:P1228" si="859">+F1225-F1229</f>
        <v>50.7</v>
      </c>
      <c r="G1228" s="3">
        <f t="shared" si="859"/>
        <v>43.800000000000004</v>
      </c>
      <c r="H1228" s="3">
        <f t="shared" si="859"/>
        <v>54.699999999999996</v>
      </c>
      <c r="I1228" s="3">
        <f t="shared" si="859"/>
        <v>64.099999999999994</v>
      </c>
      <c r="J1228" s="3">
        <f t="shared" si="859"/>
        <v>49.1</v>
      </c>
      <c r="K1228" s="72">
        <f t="shared" si="859"/>
        <v>0</v>
      </c>
      <c r="L1228" s="72">
        <f t="shared" si="859"/>
        <v>0</v>
      </c>
      <c r="M1228" s="72">
        <f t="shared" si="859"/>
        <v>0</v>
      </c>
      <c r="N1228" s="72">
        <f t="shared" si="859"/>
        <v>0</v>
      </c>
      <c r="O1228" s="72">
        <f t="shared" si="859"/>
        <v>0</v>
      </c>
      <c r="P1228" s="72">
        <f t="shared" si="859"/>
        <v>0</v>
      </c>
      <c r="Q1228" s="3">
        <f t="shared" ref="Q1228" si="860">+Q1225-Q1229</f>
        <v>297.3</v>
      </c>
      <c r="R1228" s="3">
        <v>288.39999999999998</v>
      </c>
      <c r="S1228" s="4">
        <f t="shared" si="840"/>
        <v>103.0859916782247</v>
      </c>
    </row>
    <row r="1229" spans="1:19" ht="13" x14ac:dyDescent="0.2">
      <c r="A1229" s="70"/>
      <c r="B1229" s="49"/>
      <c r="C1229" s="213"/>
      <c r="D1229" s="61" t="s">
        <v>37</v>
      </c>
      <c r="E1229" s="3">
        <v>0.9</v>
      </c>
      <c r="F1229" s="3">
        <v>1</v>
      </c>
      <c r="G1229" s="3">
        <v>0.9</v>
      </c>
      <c r="H1229" s="3">
        <v>0.6</v>
      </c>
      <c r="I1229" s="3">
        <v>1</v>
      </c>
      <c r="J1229" s="3">
        <v>0.8</v>
      </c>
      <c r="K1229" s="72"/>
      <c r="L1229" s="72"/>
      <c r="M1229" s="72"/>
      <c r="N1229" s="72"/>
      <c r="O1229" s="72"/>
      <c r="P1229" s="72"/>
      <c r="Q1229" s="3">
        <f t="shared" si="839"/>
        <v>5.2</v>
      </c>
      <c r="R1229" s="3">
        <v>3.2</v>
      </c>
      <c r="S1229" s="4">
        <f t="shared" si="840"/>
        <v>162.5</v>
      </c>
    </row>
    <row r="1230" spans="1:19" thickBot="1" x14ac:dyDescent="0.25">
      <c r="A1230" s="70"/>
      <c r="B1230" s="49"/>
      <c r="C1230" s="214"/>
      <c r="D1230" s="64" t="s">
        <v>38</v>
      </c>
      <c r="E1230" s="6">
        <v>0.9</v>
      </c>
      <c r="F1230" s="6">
        <v>1</v>
      </c>
      <c r="G1230" s="6">
        <v>0.9</v>
      </c>
      <c r="H1230" s="6">
        <v>0.6</v>
      </c>
      <c r="I1230" s="6">
        <v>1</v>
      </c>
      <c r="J1230" s="6">
        <v>0.8</v>
      </c>
      <c r="K1230" s="73"/>
      <c r="L1230" s="73"/>
      <c r="M1230" s="73"/>
      <c r="N1230" s="73"/>
      <c r="O1230" s="73"/>
      <c r="P1230" s="73"/>
      <c r="Q1230" s="6">
        <f t="shared" si="839"/>
        <v>5.2</v>
      </c>
      <c r="R1230" s="6">
        <v>3.2</v>
      </c>
      <c r="S1230" s="7">
        <f t="shared" si="840"/>
        <v>162.5</v>
      </c>
    </row>
    <row r="1231" spans="1:19" ht="13" x14ac:dyDescent="0.2">
      <c r="A1231" s="70"/>
      <c r="B1231" s="215" t="s">
        <v>262</v>
      </c>
      <c r="C1231" s="216"/>
      <c r="D1231" s="56" t="s">
        <v>33</v>
      </c>
      <c r="E1231" s="1">
        <f t="shared" ref="E1231:Q1236" si="861">+E1237+E1243+E1249+E1258+E1264</f>
        <v>36.800000000000004</v>
      </c>
      <c r="F1231" s="1">
        <f t="shared" si="861"/>
        <v>90.6</v>
      </c>
      <c r="G1231" s="1">
        <f t="shared" si="861"/>
        <v>116.7</v>
      </c>
      <c r="H1231" s="1">
        <f t="shared" si="861"/>
        <v>172.1</v>
      </c>
      <c r="I1231" s="1">
        <f t="shared" si="861"/>
        <v>256.3</v>
      </c>
      <c r="J1231" s="1">
        <f t="shared" si="861"/>
        <v>210.2</v>
      </c>
      <c r="K1231" s="71">
        <f t="shared" si="861"/>
        <v>0</v>
      </c>
      <c r="L1231" s="71">
        <f t="shared" si="861"/>
        <v>0</v>
      </c>
      <c r="M1231" s="71">
        <f t="shared" si="861"/>
        <v>0</v>
      </c>
      <c r="N1231" s="71">
        <f t="shared" si="861"/>
        <v>0</v>
      </c>
      <c r="O1231" s="71">
        <f t="shared" si="861"/>
        <v>0</v>
      </c>
      <c r="P1231" s="71">
        <f t="shared" si="861"/>
        <v>0</v>
      </c>
      <c r="Q1231" s="1">
        <f t="shared" si="861"/>
        <v>882.7</v>
      </c>
      <c r="R1231" s="1">
        <f t="shared" ref="R1231" si="862">+R1237+R1243+R1249+R1258+R1264</f>
        <v>625.90000000000009</v>
      </c>
      <c r="S1231" s="2">
        <f t="shared" si="840"/>
        <v>141.02891835756509</v>
      </c>
    </row>
    <row r="1232" spans="1:19" ht="13" x14ac:dyDescent="0.2">
      <c r="A1232" s="70"/>
      <c r="B1232" s="217"/>
      <c r="C1232" s="218"/>
      <c r="D1232" s="61" t="s">
        <v>34</v>
      </c>
      <c r="E1232" s="3">
        <f t="shared" si="861"/>
        <v>14.899999999999999</v>
      </c>
      <c r="F1232" s="3">
        <f t="shared" si="861"/>
        <v>42.5</v>
      </c>
      <c r="G1232" s="3">
        <f t="shared" si="861"/>
        <v>55.199999999999996</v>
      </c>
      <c r="H1232" s="3">
        <f t="shared" si="861"/>
        <v>77</v>
      </c>
      <c r="I1232" s="3">
        <f t="shared" si="861"/>
        <v>107.6</v>
      </c>
      <c r="J1232" s="3">
        <f t="shared" si="861"/>
        <v>95.2</v>
      </c>
      <c r="K1232" s="72">
        <f t="shared" si="861"/>
        <v>0</v>
      </c>
      <c r="L1232" s="72">
        <f t="shared" si="861"/>
        <v>0</v>
      </c>
      <c r="M1232" s="72">
        <f t="shared" si="861"/>
        <v>0</v>
      </c>
      <c r="N1232" s="72">
        <f t="shared" si="861"/>
        <v>0</v>
      </c>
      <c r="O1232" s="72">
        <f t="shared" si="861"/>
        <v>0</v>
      </c>
      <c r="P1232" s="72">
        <f t="shared" si="861"/>
        <v>0</v>
      </c>
      <c r="Q1232" s="3">
        <f t="shared" si="861"/>
        <v>392.4</v>
      </c>
      <c r="R1232" s="3">
        <f t="shared" ref="R1232" si="863">+R1238+R1244+R1250+R1259+R1265</f>
        <v>255.9</v>
      </c>
      <c r="S1232" s="4">
        <f t="shared" si="840"/>
        <v>153.34114888628369</v>
      </c>
    </row>
    <row r="1233" spans="1:19" ht="13" x14ac:dyDescent="0.2">
      <c r="A1233" s="70"/>
      <c r="B1233" s="217"/>
      <c r="C1233" s="218"/>
      <c r="D1233" s="61" t="s">
        <v>35</v>
      </c>
      <c r="E1233" s="3">
        <f t="shared" si="861"/>
        <v>21.9</v>
      </c>
      <c r="F1233" s="3">
        <f t="shared" si="861"/>
        <v>48.1</v>
      </c>
      <c r="G1233" s="3">
        <f t="shared" si="861"/>
        <v>61.500000000000007</v>
      </c>
      <c r="H1233" s="3">
        <f t="shared" si="861"/>
        <v>95.1</v>
      </c>
      <c r="I1233" s="3">
        <f t="shared" si="861"/>
        <v>148.69999999999999</v>
      </c>
      <c r="J1233" s="3">
        <f t="shared" si="861"/>
        <v>114.99999999999999</v>
      </c>
      <c r="K1233" s="72">
        <f t="shared" si="861"/>
        <v>0</v>
      </c>
      <c r="L1233" s="72">
        <f t="shared" si="861"/>
        <v>0</v>
      </c>
      <c r="M1233" s="72">
        <f t="shared" si="861"/>
        <v>0</v>
      </c>
      <c r="N1233" s="72">
        <f t="shared" si="861"/>
        <v>0</v>
      </c>
      <c r="O1233" s="72">
        <f t="shared" si="861"/>
        <v>0</v>
      </c>
      <c r="P1233" s="72">
        <f t="shared" si="861"/>
        <v>0</v>
      </c>
      <c r="Q1233" s="3">
        <f t="shared" si="861"/>
        <v>490.3</v>
      </c>
      <c r="R1233" s="3">
        <f t="shared" ref="R1233" si="864">+R1239+R1245+R1251+R1260+R1266</f>
        <v>370</v>
      </c>
      <c r="S1233" s="4">
        <f t="shared" si="840"/>
        <v>132.51351351351352</v>
      </c>
    </row>
    <row r="1234" spans="1:19" ht="13" x14ac:dyDescent="0.2">
      <c r="A1234" s="70"/>
      <c r="B1234" s="217"/>
      <c r="C1234" s="218"/>
      <c r="D1234" s="61" t="s">
        <v>36</v>
      </c>
      <c r="E1234" s="3">
        <f t="shared" si="861"/>
        <v>28.7</v>
      </c>
      <c r="F1234" s="3">
        <f t="shared" si="861"/>
        <v>74.900000000000006</v>
      </c>
      <c r="G1234" s="3">
        <f t="shared" si="861"/>
        <v>97.9</v>
      </c>
      <c r="H1234" s="3">
        <f t="shared" si="861"/>
        <v>151.5</v>
      </c>
      <c r="I1234" s="3">
        <f t="shared" si="861"/>
        <v>236</v>
      </c>
      <c r="J1234" s="3">
        <f t="shared" si="861"/>
        <v>190.79999999999998</v>
      </c>
      <c r="K1234" s="72">
        <f t="shared" si="861"/>
        <v>0</v>
      </c>
      <c r="L1234" s="72">
        <f t="shared" si="861"/>
        <v>0</v>
      </c>
      <c r="M1234" s="72">
        <f t="shared" si="861"/>
        <v>0</v>
      </c>
      <c r="N1234" s="72">
        <f t="shared" si="861"/>
        <v>0</v>
      </c>
      <c r="O1234" s="72">
        <f t="shared" si="861"/>
        <v>0</v>
      </c>
      <c r="P1234" s="72">
        <f t="shared" si="861"/>
        <v>0</v>
      </c>
      <c r="Q1234" s="3">
        <f t="shared" si="861"/>
        <v>779.80000000000007</v>
      </c>
      <c r="R1234" s="3">
        <f t="shared" ref="R1234" si="865">+R1240+R1246+R1252+R1261+R1267</f>
        <v>538.5</v>
      </c>
      <c r="S1234" s="4">
        <f t="shared" si="840"/>
        <v>144.80965645311051</v>
      </c>
    </row>
    <row r="1235" spans="1:19" ht="13" x14ac:dyDescent="0.2">
      <c r="A1235" s="70"/>
      <c r="B1235" s="217"/>
      <c r="C1235" s="218"/>
      <c r="D1235" s="61" t="s">
        <v>37</v>
      </c>
      <c r="E1235" s="3">
        <f t="shared" si="861"/>
        <v>8.1000000000000014</v>
      </c>
      <c r="F1235" s="3">
        <f t="shared" si="861"/>
        <v>15.7</v>
      </c>
      <c r="G1235" s="3">
        <f t="shared" si="861"/>
        <v>18.799999999999997</v>
      </c>
      <c r="H1235" s="3">
        <f t="shared" si="861"/>
        <v>20.6</v>
      </c>
      <c r="I1235" s="3">
        <f t="shared" si="861"/>
        <v>20.3</v>
      </c>
      <c r="J1235" s="3">
        <f t="shared" si="861"/>
        <v>19.399999999999999</v>
      </c>
      <c r="K1235" s="72">
        <f t="shared" si="861"/>
        <v>0</v>
      </c>
      <c r="L1235" s="72">
        <f t="shared" si="861"/>
        <v>0</v>
      </c>
      <c r="M1235" s="72">
        <f t="shared" si="861"/>
        <v>0</v>
      </c>
      <c r="N1235" s="72">
        <f t="shared" si="861"/>
        <v>0</v>
      </c>
      <c r="O1235" s="72">
        <f t="shared" si="861"/>
        <v>0</v>
      </c>
      <c r="P1235" s="72">
        <f t="shared" si="861"/>
        <v>0</v>
      </c>
      <c r="Q1235" s="3">
        <f t="shared" si="861"/>
        <v>102.9</v>
      </c>
      <c r="R1235" s="3">
        <f t="shared" ref="R1235" si="866">+R1241+R1247+R1253+R1262+R1268</f>
        <v>87.399999999999991</v>
      </c>
      <c r="S1235" s="4">
        <f t="shared" si="840"/>
        <v>117.73455377574373</v>
      </c>
    </row>
    <row r="1236" spans="1:19" thickBot="1" x14ac:dyDescent="0.25">
      <c r="A1236" s="70"/>
      <c r="B1236" s="217"/>
      <c r="C1236" s="219"/>
      <c r="D1236" s="64" t="s">
        <v>38</v>
      </c>
      <c r="E1236" s="6">
        <f t="shared" si="861"/>
        <v>11.100000000000001</v>
      </c>
      <c r="F1236" s="6">
        <f t="shared" si="861"/>
        <v>19.600000000000001</v>
      </c>
      <c r="G1236" s="6">
        <f t="shared" si="861"/>
        <v>24.7</v>
      </c>
      <c r="H1236" s="6">
        <f t="shared" si="861"/>
        <v>27.3</v>
      </c>
      <c r="I1236" s="6">
        <f t="shared" si="861"/>
        <v>28.900000000000002</v>
      </c>
      <c r="J1236" s="6">
        <f t="shared" si="861"/>
        <v>26.2</v>
      </c>
      <c r="K1236" s="73">
        <f t="shared" si="861"/>
        <v>0</v>
      </c>
      <c r="L1236" s="73">
        <f t="shared" si="861"/>
        <v>0</v>
      </c>
      <c r="M1236" s="73">
        <f t="shared" si="861"/>
        <v>0</v>
      </c>
      <c r="N1236" s="73">
        <f t="shared" si="861"/>
        <v>0</v>
      </c>
      <c r="O1236" s="73">
        <f t="shared" si="861"/>
        <v>0</v>
      </c>
      <c r="P1236" s="73">
        <f t="shared" si="861"/>
        <v>0</v>
      </c>
      <c r="Q1236" s="6">
        <f t="shared" si="861"/>
        <v>137.80000000000001</v>
      </c>
      <c r="R1236" s="6">
        <f t="shared" ref="R1236" si="867">+R1242+R1248+R1254+R1263+R1269</f>
        <v>120.7</v>
      </c>
      <c r="S1236" s="7">
        <f t="shared" si="840"/>
        <v>114.16735708367855</v>
      </c>
    </row>
    <row r="1237" spans="1:19" ht="13.5" customHeight="1" x14ac:dyDescent="0.2">
      <c r="A1237" s="70"/>
      <c r="B1237" s="70"/>
      <c r="C1237" s="212" t="s">
        <v>190</v>
      </c>
      <c r="D1237" s="56" t="s">
        <v>33</v>
      </c>
      <c r="E1237" s="1">
        <v>9.6999999999999993</v>
      </c>
      <c r="F1237" s="1">
        <v>18</v>
      </c>
      <c r="G1237" s="1">
        <v>18.8</v>
      </c>
      <c r="H1237" s="1">
        <v>26.9</v>
      </c>
      <c r="I1237" s="1">
        <v>35.9</v>
      </c>
      <c r="J1237" s="1">
        <v>76.099999999999994</v>
      </c>
      <c r="K1237" s="71"/>
      <c r="L1237" s="71"/>
      <c r="M1237" s="71"/>
      <c r="N1237" s="71"/>
      <c r="O1237" s="71"/>
      <c r="P1237" s="71"/>
      <c r="Q1237" s="1">
        <f t="shared" ref="Q1237:Q1254" si="868">SUM(E1237:P1237)</f>
        <v>185.4</v>
      </c>
      <c r="R1237" s="1">
        <v>101.5</v>
      </c>
      <c r="S1237" s="2">
        <f t="shared" si="840"/>
        <v>182.66009852216749</v>
      </c>
    </row>
    <row r="1238" spans="1:19" ht="13" x14ac:dyDescent="0.2">
      <c r="A1238" s="70"/>
      <c r="B1238" s="49"/>
      <c r="C1238" s="213"/>
      <c r="D1238" s="61" t="s">
        <v>34</v>
      </c>
      <c r="E1238" s="3">
        <v>2.7</v>
      </c>
      <c r="F1238" s="3">
        <v>7.7</v>
      </c>
      <c r="G1238" s="3">
        <v>9.4</v>
      </c>
      <c r="H1238" s="3">
        <v>14.4</v>
      </c>
      <c r="I1238" s="3">
        <v>19.100000000000001</v>
      </c>
      <c r="J1238" s="3">
        <v>37.6</v>
      </c>
      <c r="K1238" s="72"/>
      <c r="L1238" s="72"/>
      <c r="M1238" s="72"/>
      <c r="N1238" s="72"/>
      <c r="O1238" s="72"/>
      <c r="P1238" s="72"/>
      <c r="Q1238" s="3">
        <f t="shared" si="868"/>
        <v>90.9</v>
      </c>
      <c r="R1238" s="3">
        <v>41.3</v>
      </c>
      <c r="S1238" s="4">
        <f t="shared" si="840"/>
        <v>220.09685230024215</v>
      </c>
    </row>
    <row r="1239" spans="1:19" ht="13" x14ac:dyDescent="0.2">
      <c r="A1239" s="70"/>
      <c r="B1239" s="49"/>
      <c r="C1239" s="213"/>
      <c r="D1239" s="61" t="s">
        <v>35</v>
      </c>
      <c r="E1239" s="3">
        <f>+E1237-E1238</f>
        <v>6.9999999999999991</v>
      </c>
      <c r="F1239" s="3">
        <f t="shared" ref="F1239:P1239" si="869">+F1237-F1238</f>
        <v>10.3</v>
      </c>
      <c r="G1239" s="3">
        <f t="shared" si="869"/>
        <v>9.4</v>
      </c>
      <c r="H1239" s="3">
        <f t="shared" si="869"/>
        <v>12.499999999999998</v>
      </c>
      <c r="I1239" s="3">
        <f t="shared" si="869"/>
        <v>16.799999999999997</v>
      </c>
      <c r="J1239" s="3">
        <f t="shared" si="869"/>
        <v>38.499999999999993</v>
      </c>
      <c r="K1239" s="72">
        <f t="shared" si="869"/>
        <v>0</v>
      </c>
      <c r="L1239" s="72">
        <f t="shared" si="869"/>
        <v>0</v>
      </c>
      <c r="M1239" s="72">
        <f t="shared" si="869"/>
        <v>0</v>
      </c>
      <c r="N1239" s="72">
        <f t="shared" si="869"/>
        <v>0</v>
      </c>
      <c r="O1239" s="72">
        <f t="shared" si="869"/>
        <v>0</v>
      </c>
      <c r="P1239" s="72">
        <f t="shared" si="869"/>
        <v>0</v>
      </c>
      <c r="Q1239" s="3">
        <f t="shared" ref="Q1239" si="870">+Q1237-Q1238</f>
        <v>94.5</v>
      </c>
      <c r="R1239" s="3">
        <v>60.2</v>
      </c>
      <c r="S1239" s="4">
        <f t="shared" si="840"/>
        <v>156.97674418604649</v>
      </c>
    </row>
    <row r="1240" spans="1:19" ht="13" x14ac:dyDescent="0.2">
      <c r="A1240" s="70"/>
      <c r="B1240" s="49"/>
      <c r="C1240" s="213"/>
      <c r="D1240" s="61" t="s">
        <v>36</v>
      </c>
      <c r="E1240" s="3">
        <f>+E1237-E1241</f>
        <v>5.8999999999999995</v>
      </c>
      <c r="F1240" s="3">
        <f t="shared" ref="F1240:P1240" si="871">+F1237-F1241</f>
        <v>12.4</v>
      </c>
      <c r="G1240" s="3">
        <f t="shared" si="871"/>
        <v>11</v>
      </c>
      <c r="H1240" s="3">
        <f t="shared" si="871"/>
        <v>18.399999999999999</v>
      </c>
      <c r="I1240" s="3">
        <f t="shared" si="871"/>
        <v>28</v>
      </c>
      <c r="J1240" s="3">
        <f t="shared" si="871"/>
        <v>68.899999999999991</v>
      </c>
      <c r="K1240" s="72">
        <f t="shared" si="871"/>
        <v>0</v>
      </c>
      <c r="L1240" s="72">
        <f t="shared" si="871"/>
        <v>0</v>
      </c>
      <c r="M1240" s="72">
        <f t="shared" si="871"/>
        <v>0</v>
      </c>
      <c r="N1240" s="72">
        <f t="shared" si="871"/>
        <v>0</v>
      </c>
      <c r="O1240" s="72">
        <f t="shared" si="871"/>
        <v>0</v>
      </c>
      <c r="P1240" s="72">
        <f t="shared" si="871"/>
        <v>0</v>
      </c>
      <c r="Q1240" s="3">
        <f t="shared" ref="Q1240" si="872">+Q1237-Q1241</f>
        <v>144.6</v>
      </c>
      <c r="R1240" s="3">
        <v>71.199999999999989</v>
      </c>
      <c r="S1240" s="4">
        <f t="shared" si="840"/>
        <v>203.08988764044949</v>
      </c>
    </row>
    <row r="1241" spans="1:19" ht="13" x14ac:dyDescent="0.2">
      <c r="A1241" s="70"/>
      <c r="B1241" s="49"/>
      <c r="C1241" s="213"/>
      <c r="D1241" s="61" t="s">
        <v>37</v>
      </c>
      <c r="E1241" s="3">
        <v>3.8</v>
      </c>
      <c r="F1241" s="3">
        <v>5.6</v>
      </c>
      <c r="G1241" s="3">
        <v>7.8</v>
      </c>
      <c r="H1241" s="3">
        <v>8.5</v>
      </c>
      <c r="I1241" s="3">
        <v>7.9</v>
      </c>
      <c r="J1241" s="3">
        <v>7.2</v>
      </c>
      <c r="K1241" s="72"/>
      <c r="L1241" s="72"/>
      <c r="M1241" s="72"/>
      <c r="N1241" s="72"/>
      <c r="O1241" s="72"/>
      <c r="P1241" s="72"/>
      <c r="Q1241" s="3">
        <f t="shared" si="868"/>
        <v>40.800000000000004</v>
      </c>
      <c r="R1241" s="3">
        <v>30.299999999999997</v>
      </c>
      <c r="S1241" s="4">
        <f t="shared" si="840"/>
        <v>134.65346534653469</v>
      </c>
    </row>
    <row r="1242" spans="1:19" thickBot="1" x14ac:dyDescent="0.25">
      <c r="A1242" s="70"/>
      <c r="B1242" s="49"/>
      <c r="C1242" s="214"/>
      <c r="D1242" s="64" t="s">
        <v>38</v>
      </c>
      <c r="E1242" s="6">
        <v>5.2</v>
      </c>
      <c r="F1242" s="6">
        <v>7.4</v>
      </c>
      <c r="G1242" s="6">
        <v>10.6</v>
      </c>
      <c r="H1242" s="6">
        <v>11.3</v>
      </c>
      <c r="I1242" s="6">
        <v>11.9</v>
      </c>
      <c r="J1242" s="6">
        <v>10.6</v>
      </c>
      <c r="K1242" s="73"/>
      <c r="L1242" s="73"/>
      <c r="M1242" s="73"/>
      <c r="N1242" s="73"/>
      <c r="O1242" s="73"/>
      <c r="P1242" s="73"/>
      <c r="Q1242" s="6">
        <f t="shared" si="868"/>
        <v>57</v>
      </c>
      <c r="R1242" s="6">
        <v>45.5</v>
      </c>
      <c r="S1242" s="7">
        <f t="shared" si="840"/>
        <v>125.27472527472527</v>
      </c>
    </row>
    <row r="1243" spans="1:19" ht="13.5" customHeight="1" x14ac:dyDescent="0.2">
      <c r="A1243" s="70"/>
      <c r="B1243" s="49"/>
      <c r="C1243" s="212" t="s">
        <v>191</v>
      </c>
      <c r="D1243" s="56" t="s">
        <v>33</v>
      </c>
      <c r="E1243" s="1">
        <v>8</v>
      </c>
      <c r="F1243" s="1">
        <v>23.6</v>
      </c>
      <c r="G1243" s="1">
        <v>28.8</v>
      </c>
      <c r="H1243" s="1">
        <v>38.4</v>
      </c>
      <c r="I1243" s="1">
        <v>40.799999999999997</v>
      </c>
      <c r="J1243" s="1">
        <v>37.4</v>
      </c>
      <c r="K1243" s="71"/>
      <c r="L1243" s="71"/>
      <c r="M1243" s="71"/>
      <c r="N1243" s="71"/>
      <c r="O1243" s="71"/>
      <c r="P1243" s="71"/>
      <c r="Q1243" s="1">
        <f t="shared" si="868"/>
        <v>177.00000000000003</v>
      </c>
      <c r="R1243" s="1">
        <v>112.19999999999999</v>
      </c>
      <c r="S1243" s="2">
        <f t="shared" si="840"/>
        <v>157.75401069518719</v>
      </c>
    </row>
    <row r="1244" spans="1:19" ht="13" x14ac:dyDescent="0.2">
      <c r="A1244" s="70"/>
      <c r="B1244" s="49"/>
      <c r="C1244" s="213"/>
      <c r="D1244" s="61" t="s">
        <v>34</v>
      </c>
      <c r="E1244" s="3">
        <v>4.3</v>
      </c>
      <c r="F1244" s="3">
        <v>13</v>
      </c>
      <c r="G1244" s="3">
        <v>16.399999999999999</v>
      </c>
      <c r="H1244" s="3">
        <v>21.1</v>
      </c>
      <c r="I1244" s="3">
        <v>22.5</v>
      </c>
      <c r="J1244" s="3">
        <v>17.8</v>
      </c>
      <c r="K1244" s="72"/>
      <c r="L1244" s="72"/>
      <c r="M1244" s="72"/>
      <c r="N1244" s="72"/>
      <c r="O1244" s="72"/>
      <c r="P1244" s="72"/>
      <c r="Q1244" s="3">
        <f t="shared" si="868"/>
        <v>95.100000000000009</v>
      </c>
      <c r="R1244" s="3">
        <v>60.300000000000004</v>
      </c>
      <c r="S1244" s="4">
        <f t="shared" si="840"/>
        <v>157.71144278606965</v>
      </c>
    </row>
    <row r="1245" spans="1:19" ht="13" x14ac:dyDescent="0.2">
      <c r="A1245" s="70"/>
      <c r="B1245" s="49"/>
      <c r="C1245" s="213"/>
      <c r="D1245" s="61" t="s">
        <v>35</v>
      </c>
      <c r="E1245" s="3">
        <f>+E1243-E1244</f>
        <v>3.7</v>
      </c>
      <c r="F1245" s="3">
        <f t="shared" ref="F1245:P1245" si="873">+F1243-F1244</f>
        <v>10.600000000000001</v>
      </c>
      <c r="G1245" s="3">
        <f t="shared" si="873"/>
        <v>12.400000000000002</v>
      </c>
      <c r="H1245" s="3">
        <f t="shared" si="873"/>
        <v>17.299999999999997</v>
      </c>
      <c r="I1245" s="3">
        <f t="shared" si="873"/>
        <v>18.299999999999997</v>
      </c>
      <c r="J1245" s="3">
        <f t="shared" si="873"/>
        <v>19.599999999999998</v>
      </c>
      <c r="K1245" s="72">
        <f t="shared" si="873"/>
        <v>0</v>
      </c>
      <c r="L1245" s="72">
        <f t="shared" si="873"/>
        <v>0</v>
      </c>
      <c r="M1245" s="72">
        <f t="shared" si="873"/>
        <v>0</v>
      </c>
      <c r="N1245" s="72">
        <f t="shared" si="873"/>
        <v>0</v>
      </c>
      <c r="O1245" s="72">
        <f t="shared" si="873"/>
        <v>0</v>
      </c>
      <c r="P1245" s="72">
        <f t="shared" si="873"/>
        <v>0</v>
      </c>
      <c r="Q1245" s="3">
        <f>+Q1243-Q1244</f>
        <v>81.90000000000002</v>
      </c>
      <c r="R1245" s="3">
        <v>51.900000000000006</v>
      </c>
      <c r="S1245" s="4">
        <f t="shared" si="840"/>
        <v>157.80346820809251</v>
      </c>
    </row>
    <row r="1246" spans="1:19" ht="13" x14ac:dyDescent="0.2">
      <c r="A1246" s="70"/>
      <c r="B1246" s="49"/>
      <c r="C1246" s="213"/>
      <c r="D1246" s="61" t="s">
        <v>36</v>
      </c>
      <c r="E1246" s="3">
        <f>+E1243-E1247</f>
        <v>7.3</v>
      </c>
      <c r="F1246" s="3">
        <f t="shared" ref="F1246:P1246" si="874">+F1243-F1247</f>
        <v>21.5</v>
      </c>
      <c r="G1246" s="3">
        <f t="shared" si="874"/>
        <v>26.400000000000002</v>
      </c>
      <c r="H1246" s="3">
        <f t="shared" si="874"/>
        <v>35.4</v>
      </c>
      <c r="I1246" s="3">
        <f t="shared" si="874"/>
        <v>37.9</v>
      </c>
      <c r="J1246" s="3">
        <f t="shared" si="874"/>
        <v>34.799999999999997</v>
      </c>
      <c r="K1246" s="72">
        <f t="shared" si="874"/>
        <v>0</v>
      </c>
      <c r="L1246" s="72">
        <f t="shared" si="874"/>
        <v>0</v>
      </c>
      <c r="M1246" s="72">
        <f t="shared" si="874"/>
        <v>0</v>
      </c>
      <c r="N1246" s="72">
        <f t="shared" si="874"/>
        <v>0</v>
      </c>
      <c r="O1246" s="72">
        <f t="shared" si="874"/>
        <v>0</v>
      </c>
      <c r="P1246" s="72">
        <f t="shared" si="874"/>
        <v>0</v>
      </c>
      <c r="Q1246" s="3">
        <f>+Q1243-Q1247</f>
        <v>163.30000000000004</v>
      </c>
      <c r="R1246" s="3">
        <v>99.600000000000009</v>
      </c>
      <c r="S1246" s="4">
        <f t="shared" si="840"/>
        <v>163.9558232931727</v>
      </c>
    </row>
    <row r="1247" spans="1:19" ht="13" x14ac:dyDescent="0.2">
      <c r="A1247" s="70"/>
      <c r="B1247" s="49"/>
      <c r="C1247" s="213"/>
      <c r="D1247" s="61" t="s">
        <v>37</v>
      </c>
      <c r="E1247" s="3">
        <v>0.7</v>
      </c>
      <c r="F1247" s="3">
        <v>2.1</v>
      </c>
      <c r="G1247" s="3">
        <v>2.4</v>
      </c>
      <c r="H1247" s="3">
        <v>3</v>
      </c>
      <c r="I1247" s="3">
        <v>2.9</v>
      </c>
      <c r="J1247" s="3">
        <v>2.6</v>
      </c>
      <c r="K1247" s="72"/>
      <c r="L1247" s="72"/>
      <c r="M1247" s="72"/>
      <c r="N1247" s="72"/>
      <c r="O1247" s="72"/>
      <c r="P1247" s="72"/>
      <c r="Q1247" s="3">
        <f t="shared" si="868"/>
        <v>13.7</v>
      </c>
      <c r="R1247" s="3">
        <v>12.6</v>
      </c>
      <c r="S1247" s="4">
        <f t="shared" si="840"/>
        <v>108.73015873015872</v>
      </c>
    </row>
    <row r="1248" spans="1:19" thickBot="1" x14ac:dyDescent="0.25">
      <c r="A1248" s="70"/>
      <c r="B1248" s="49"/>
      <c r="C1248" s="214"/>
      <c r="D1248" s="64" t="s">
        <v>38</v>
      </c>
      <c r="E1248" s="6">
        <v>0.9</v>
      </c>
      <c r="F1248" s="6">
        <v>2.5</v>
      </c>
      <c r="G1248" s="6">
        <v>2.9</v>
      </c>
      <c r="H1248" s="6">
        <v>3.8</v>
      </c>
      <c r="I1248" s="6">
        <v>3.7</v>
      </c>
      <c r="J1248" s="6">
        <v>3.4</v>
      </c>
      <c r="K1248" s="73"/>
      <c r="L1248" s="73"/>
      <c r="M1248" s="73"/>
      <c r="N1248" s="73"/>
      <c r="O1248" s="73"/>
      <c r="P1248" s="73"/>
      <c r="Q1248" s="6">
        <f t="shared" si="868"/>
        <v>17.2</v>
      </c>
      <c r="R1248" s="6">
        <v>16.2</v>
      </c>
      <c r="S1248" s="7">
        <f t="shared" si="840"/>
        <v>106.17283950617285</v>
      </c>
    </row>
    <row r="1249" spans="1:19" ht="13.5" customHeight="1" x14ac:dyDescent="0.2">
      <c r="A1249" s="70"/>
      <c r="B1249" s="49"/>
      <c r="C1249" s="212" t="s">
        <v>192</v>
      </c>
      <c r="D1249" s="56" t="s">
        <v>33</v>
      </c>
      <c r="E1249" s="1">
        <v>6.9</v>
      </c>
      <c r="F1249" s="1">
        <v>18.2</v>
      </c>
      <c r="G1249" s="1">
        <v>19.600000000000001</v>
      </c>
      <c r="H1249" s="1">
        <v>26.8</v>
      </c>
      <c r="I1249" s="1">
        <v>38</v>
      </c>
      <c r="J1249" s="1">
        <v>23</v>
      </c>
      <c r="K1249" s="71"/>
      <c r="L1249" s="71"/>
      <c r="M1249" s="71"/>
      <c r="N1249" s="71"/>
      <c r="O1249" s="71"/>
      <c r="P1249" s="71"/>
      <c r="Q1249" s="1">
        <f t="shared" si="868"/>
        <v>132.5</v>
      </c>
      <c r="R1249" s="1">
        <v>104.60000000000001</v>
      </c>
      <c r="S1249" s="2">
        <f t="shared" si="840"/>
        <v>126.67304015296365</v>
      </c>
    </row>
    <row r="1250" spans="1:19" ht="13" x14ac:dyDescent="0.2">
      <c r="A1250" s="70"/>
      <c r="B1250" s="49"/>
      <c r="C1250" s="213"/>
      <c r="D1250" s="61" t="s">
        <v>34</v>
      </c>
      <c r="E1250" s="3">
        <v>2.7</v>
      </c>
      <c r="F1250" s="3">
        <v>7.5</v>
      </c>
      <c r="G1250" s="3">
        <v>8.3000000000000007</v>
      </c>
      <c r="H1250" s="3">
        <v>11.5</v>
      </c>
      <c r="I1250" s="3">
        <v>15.5</v>
      </c>
      <c r="J1250" s="3">
        <v>11</v>
      </c>
      <c r="K1250" s="72"/>
      <c r="L1250" s="72"/>
      <c r="M1250" s="72"/>
      <c r="N1250" s="72"/>
      <c r="O1250" s="72"/>
      <c r="P1250" s="72"/>
      <c r="Q1250" s="3">
        <f t="shared" si="868"/>
        <v>56.5</v>
      </c>
      <c r="R1250" s="3">
        <v>43.7</v>
      </c>
      <c r="S1250" s="4">
        <f t="shared" si="840"/>
        <v>129.29061784897024</v>
      </c>
    </row>
    <row r="1251" spans="1:19" ht="13" x14ac:dyDescent="0.2">
      <c r="A1251" s="70"/>
      <c r="B1251" s="49"/>
      <c r="C1251" s="213"/>
      <c r="D1251" s="61" t="s">
        <v>35</v>
      </c>
      <c r="E1251" s="3">
        <f>+E1249-E1250</f>
        <v>4.2</v>
      </c>
      <c r="F1251" s="3">
        <f t="shared" ref="F1251:P1251" si="875">+F1249-F1250</f>
        <v>10.7</v>
      </c>
      <c r="G1251" s="3">
        <f t="shared" si="875"/>
        <v>11.3</v>
      </c>
      <c r="H1251" s="3">
        <f t="shared" si="875"/>
        <v>15.3</v>
      </c>
      <c r="I1251" s="3">
        <f t="shared" si="875"/>
        <v>22.5</v>
      </c>
      <c r="J1251" s="3">
        <f t="shared" si="875"/>
        <v>12</v>
      </c>
      <c r="K1251" s="72">
        <f t="shared" si="875"/>
        <v>0</v>
      </c>
      <c r="L1251" s="72">
        <f t="shared" si="875"/>
        <v>0</v>
      </c>
      <c r="M1251" s="72">
        <f t="shared" si="875"/>
        <v>0</v>
      </c>
      <c r="N1251" s="72">
        <f t="shared" si="875"/>
        <v>0</v>
      </c>
      <c r="O1251" s="72">
        <f t="shared" si="875"/>
        <v>0</v>
      </c>
      <c r="P1251" s="72">
        <f t="shared" si="875"/>
        <v>0</v>
      </c>
      <c r="Q1251" s="3">
        <f>+Q1249-Q1250</f>
        <v>76</v>
      </c>
      <c r="R1251" s="3">
        <v>60.900000000000006</v>
      </c>
      <c r="S1251" s="4">
        <f t="shared" si="840"/>
        <v>124.79474548440064</v>
      </c>
    </row>
    <row r="1252" spans="1:19" ht="13" x14ac:dyDescent="0.2">
      <c r="A1252" s="70"/>
      <c r="B1252" s="49"/>
      <c r="C1252" s="213"/>
      <c r="D1252" s="61" t="s">
        <v>36</v>
      </c>
      <c r="E1252" s="3">
        <f>+E1249-E1253</f>
        <v>4.5</v>
      </c>
      <c r="F1252" s="3">
        <f t="shared" ref="F1252:P1252" si="876">+F1249-F1253</f>
        <v>14.1</v>
      </c>
      <c r="G1252" s="3">
        <f t="shared" si="876"/>
        <v>15.000000000000002</v>
      </c>
      <c r="H1252" s="3">
        <f t="shared" si="876"/>
        <v>22</v>
      </c>
      <c r="I1252" s="3">
        <f t="shared" si="876"/>
        <v>32.799999999999997</v>
      </c>
      <c r="J1252" s="3">
        <f t="shared" si="876"/>
        <v>18</v>
      </c>
      <c r="K1252" s="72">
        <f t="shared" si="876"/>
        <v>0</v>
      </c>
      <c r="L1252" s="72">
        <f t="shared" si="876"/>
        <v>0</v>
      </c>
      <c r="M1252" s="72">
        <f t="shared" si="876"/>
        <v>0</v>
      </c>
      <c r="N1252" s="72">
        <f t="shared" si="876"/>
        <v>0</v>
      </c>
      <c r="O1252" s="72">
        <f t="shared" si="876"/>
        <v>0</v>
      </c>
      <c r="P1252" s="72">
        <f t="shared" si="876"/>
        <v>0</v>
      </c>
      <c r="Q1252" s="3">
        <f>+Q1249-Q1253</f>
        <v>106.4</v>
      </c>
      <c r="R1252" s="3">
        <v>80.400000000000006</v>
      </c>
      <c r="S1252" s="4">
        <f t="shared" si="840"/>
        <v>132.33830845771143</v>
      </c>
    </row>
    <row r="1253" spans="1:19" ht="13" x14ac:dyDescent="0.2">
      <c r="A1253" s="70"/>
      <c r="B1253" s="49"/>
      <c r="C1253" s="213"/>
      <c r="D1253" s="61" t="s">
        <v>37</v>
      </c>
      <c r="E1253" s="3">
        <v>2.4</v>
      </c>
      <c r="F1253" s="3">
        <v>4.0999999999999996</v>
      </c>
      <c r="G1253" s="3">
        <v>4.5999999999999996</v>
      </c>
      <c r="H1253" s="3">
        <v>4.8</v>
      </c>
      <c r="I1253" s="3">
        <v>5.2</v>
      </c>
      <c r="J1253" s="3">
        <v>5</v>
      </c>
      <c r="K1253" s="72"/>
      <c r="L1253" s="72"/>
      <c r="M1253" s="72"/>
      <c r="N1253" s="72"/>
      <c r="O1253" s="72"/>
      <c r="P1253" s="72"/>
      <c r="Q1253" s="3">
        <f t="shared" si="868"/>
        <v>26.099999999999998</v>
      </c>
      <c r="R1253" s="3">
        <v>24.200000000000003</v>
      </c>
      <c r="S1253" s="4">
        <f t="shared" si="840"/>
        <v>107.85123966942147</v>
      </c>
    </row>
    <row r="1254" spans="1:19" thickBot="1" x14ac:dyDescent="0.25">
      <c r="A1254" s="70"/>
      <c r="B1254" s="49"/>
      <c r="C1254" s="214"/>
      <c r="D1254" s="64" t="s">
        <v>38</v>
      </c>
      <c r="E1254" s="6">
        <v>3.5</v>
      </c>
      <c r="F1254" s="6">
        <v>5.4</v>
      </c>
      <c r="G1254" s="6">
        <v>6.5</v>
      </c>
      <c r="H1254" s="6">
        <v>6.4</v>
      </c>
      <c r="I1254" s="6">
        <v>6.5</v>
      </c>
      <c r="J1254" s="6">
        <v>6.2</v>
      </c>
      <c r="K1254" s="73"/>
      <c r="L1254" s="73"/>
      <c r="M1254" s="73"/>
      <c r="N1254" s="73"/>
      <c r="O1254" s="73"/>
      <c r="P1254" s="73"/>
      <c r="Q1254" s="6">
        <f t="shared" si="868"/>
        <v>34.5</v>
      </c>
      <c r="R1254" s="6">
        <v>34.300000000000004</v>
      </c>
      <c r="S1254" s="7">
        <f t="shared" si="840"/>
        <v>100.58309037900874</v>
      </c>
    </row>
    <row r="1255" spans="1:19" ht="18.75" customHeight="1" x14ac:dyDescent="0.3">
      <c r="A1255" s="45" t="str">
        <f>$A$1</f>
        <v>１　令和４年度（２０２２年度）上期　市町村別・月別観光入込客数</v>
      </c>
      <c r="K1255" s="76"/>
      <c r="L1255" s="76"/>
      <c r="M1255" s="76"/>
      <c r="N1255" s="76"/>
      <c r="O1255" s="76"/>
      <c r="P1255" s="76"/>
      <c r="Q1255" s="178"/>
    </row>
    <row r="1256" spans="1:19" ht="13.5" customHeight="1" thickBot="1" x14ac:dyDescent="0.25">
      <c r="K1256" s="76"/>
      <c r="L1256" s="76"/>
      <c r="M1256" s="76"/>
      <c r="N1256" s="76"/>
      <c r="O1256" s="76"/>
      <c r="P1256" s="76"/>
      <c r="Q1256" s="178"/>
      <c r="S1256" s="50" t="s">
        <v>281</v>
      </c>
    </row>
    <row r="1257" spans="1:19" ht="13.5" customHeight="1" thickBot="1" x14ac:dyDescent="0.25">
      <c r="A1257" s="51" t="s">
        <v>20</v>
      </c>
      <c r="B1257" s="51" t="s">
        <v>266</v>
      </c>
      <c r="C1257" s="51" t="s">
        <v>21</v>
      </c>
      <c r="D1257" s="52" t="s">
        <v>22</v>
      </c>
      <c r="E1257" s="53" t="s">
        <v>23</v>
      </c>
      <c r="F1257" s="53" t="s">
        <v>24</v>
      </c>
      <c r="G1257" s="53" t="s">
        <v>25</v>
      </c>
      <c r="H1257" s="53" t="s">
        <v>26</v>
      </c>
      <c r="I1257" s="53" t="s">
        <v>27</v>
      </c>
      <c r="J1257" s="53" t="s">
        <v>28</v>
      </c>
      <c r="K1257" s="74" t="s">
        <v>29</v>
      </c>
      <c r="L1257" s="74" t="s">
        <v>30</v>
      </c>
      <c r="M1257" s="74" t="s">
        <v>31</v>
      </c>
      <c r="N1257" s="74" t="s">
        <v>11</v>
      </c>
      <c r="O1257" s="74" t="s">
        <v>12</v>
      </c>
      <c r="P1257" s="74" t="s">
        <v>13</v>
      </c>
      <c r="Q1257" s="179" t="s">
        <v>267</v>
      </c>
      <c r="R1257" s="54" t="str">
        <f>$R$3</f>
        <v>R3年度上期</v>
      </c>
      <c r="S1257" s="55" t="s">
        <v>32</v>
      </c>
    </row>
    <row r="1258" spans="1:19" ht="13.5" customHeight="1" x14ac:dyDescent="0.2">
      <c r="A1258" s="70"/>
      <c r="B1258" s="49"/>
      <c r="C1258" s="212" t="s">
        <v>193</v>
      </c>
      <c r="D1258" s="56" t="s">
        <v>33</v>
      </c>
      <c r="E1258" s="1">
        <v>9</v>
      </c>
      <c r="F1258" s="1">
        <v>26.7</v>
      </c>
      <c r="G1258" s="1">
        <v>35.5</v>
      </c>
      <c r="H1258" s="1">
        <v>43.1</v>
      </c>
      <c r="I1258" s="1">
        <v>45.9</v>
      </c>
      <c r="J1258" s="1">
        <v>31.7</v>
      </c>
      <c r="K1258" s="71"/>
      <c r="L1258" s="71"/>
      <c r="M1258" s="71"/>
      <c r="N1258" s="71"/>
      <c r="O1258" s="71"/>
      <c r="P1258" s="71"/>
      <c r="Q1258" s="1">
        <f t="shared" ref="Q1258:Q1269" si="877">SUM(E1258:P1258)</f>
        <v>191.9</v>
      </c>
      <c r="R1258" s="1">
        <v>100.9</v>
      </c>
      <c r="S1258" s="2">
        <f t="shared" ref="S1258:S1269" si="878">IF(Q1258=0,"－",Q1258/R1258*100)</f>
        <v>190.18830525272548</v>
      </c>
    </row>
    <row r="1259" spans="1:19" ht="13" x14ac:dyDescent="0.2">
      <c r="A1259" s="70"/>
      <c r="B1259" s="49"/>
      <c r="C1259" s="213"/>
      <c r="D1259" s="61" t="s">
        <v>34</v>
      </c>
      <c r="E1259" s="3">
        <v>4.5</v>
      </c>
      <c r="F1259" s="3">
        <v>13.4</v>
      </c>
      <c r="G1259" s="3">
        <v>18.100000000000001</v>
      </c>
      <c r="H1259" s="3">
        <v>21.1</v>
      </c>
      <c r="I1259" s="3">
        <v>23.5</v>
      </c>
      <c r="J1259" s="3">
        <v>18.100000000000001</v>
      </c>
      <c r="K1259" s="72"/>
      <c r="L1259" s="72"/>
      <c r="M1259" s="72"/>
      <c r="N1259" s="72"/>
      <c r="O1259" s="72"/>
      <c r="P1259" s="72"/>
      <c r="Q1259" s="3">
        <f t="shared" si="877"/>
        <v>98.699999999999989</v>
      </c>
      <c r="R1259" s="3">
        <v>54.6</v>
      </c>
      <c r="S1259" s="4">
        <f t="shared" si="878"/>
        <v>180.76923076923075</v>
      </c>
    </row>
    <row r="1260" spans="1:19" ht="13" x14ac:dyDescent="0.2">
      <c r="A1260" s="70"/>
      <c r="B1260" s="49"/>
      <c r="C1260" s="213"/>
      <c r="D1260" s="61" t="s">
        <v>35</v>
      </c>
      <c r="E1260" s="3">
        <f>+E1258-E1259</f>
        <v>4.5</v>
      </c>
      <c r="F1260" s="3">
        <f t="shared" ref="F1260:P1260" si="879">+F1258-F1259</f>
        <v>13.299999999999999</v>
      </c>
      <c r="G1260" s="3">
        <f t="shared" si="879"/>
        <v>17.399999999999999</v>
      </c>
      <c r="H1260" s="3">
        <f t="shared" si="879"/>
        <v>22</v>
      </c>
      <c r="I1260" s="3">
        <f t="shared" si="879"/>
        <v>22.4</v>
      </c>
      <c r="J1260" s="3">
        <f t="shared" si="879"/>
        <v>13.599999999999998</v>
      </c>
      <c r="K1260" s="72">
        <f t="shared" si="879"/>
        <v>0</v>
      </c>
      <c r="L1260" s="72">
        <f t="shared" si="879"/>
        <v>0</v>
      </c>
      <c r="M1260" s="72">
        <f t="shared" si="879"/>
        <v>0</v>
      </c>
      <c r="N1260" s="72">
        <f t="shared" si="879"/>
        <v>0</v>
      </c>
      <c r="O1260" s="72">
        <f t="shared" si="879"/>
        <v>0</v>
      </c>
      <c r="P1260" s="72">
        <f t="shared" si="879"/>
        <v>0</v>
      </c>
      <c r="Q1260" s="3">
        <f t="shared" ref="Q1260" si="880">+Q1258-Q1259</f>
        <v>93.200000000000017</v>
      </c>
      <c r="R1260" s="3">
        <v>46.3</v>
      </c>
      <c r="S1260" s="4">
        <f t="shared" si="878"/>
        <v>201.29589632829376</v>
      </c>
    </row>
    <row r="1261" spans="1:19" ht="13" x14ac:dyDescent="0.2">
      <c r="A1261" s="70"/>
      <c r="B1261" s="49"/>
      <c r="C1261" s="213"/>
      <c r="D1261" s="61" t="s">
        <v>36</v>
      </c>
      <c r="E1261" s="3">
        <f>+E1258-E1262</f>
        <v>8.8000000000000007</v>
      </c>
      <c r="F1261" s="3">
        <f t="shared" ref="F1261:P1261" si="881">+F1258-F1262</f>
        <v>26.4</v>
      </c>
      <c r="G1261" s="3">
        <f t="shared" si="881"/>
        <v>35</v>
      </c>
      <c r="H1261" s="3">
        <f t="shared" si="881"/>
        <v>42.5</v>
      </c>
      <c r="I1261" s="3">
        <f t="shared" si="881"/>
        <v>45.199999999999996</v>
      </c>
      <c r="J1261" s="3">
        <f t="shared" si="881"/>
        <v>31.099999999999998</v>
      </c>
      <c r="K1261" s="72">
        <f t="shared" si="881"/>
        <v>0</v>
      </c>
      <c r="L1261" s="72">
        <f t="shared" si="881"/>
        <v>0</v>
      </c>
      <c r="M1261" s="72">
        <f t="shared" si="881"/>
        <v>0</v>
      </c>
      <c r="N1261" s="72">
        <f t="shared" si="881"/>
        <v>0</v>
      </c>
      <c r="O1261" s="72">
        <f t="shared" si="881"/>
        <v>0</v>
      </c>
      <c r="P1261" s="72">
        <f t="shared" si="881"/>
        <v>0</v>
      </c>
      <c r="Q1261" s="3">
        <f t="shared" ref="Q1261" si="882">+Q1258-Q1262</f>
        <v>189</v>
      </c>
      <c r="R1261" s="3">
        <v>99.300000000000011</v>
      </c>
      <c r="S1261" s="4">
        <f t="shared" si="878"/>
        <v>190.3323262839879</v>
      </c>
    </row>
    <row r="1262" spans="1:19" ht="13" x14ac:dyDescent="0.2">
      <c r="A1262" s="70"/>
      <c r="B1262" s="49"/>
      <c r="C1262" s="213"/>
      <c r="D1262" s="61" t="s">
        <v>37</v>
      </c>
      <c r="E1262" s="3">
        <v>0.2</v>
      </c>
      <c r="F1262" s="3">
        <v>0.3</v>
      </c>
      <c r="G1262" s="3">
        <v>0.5</v>
      </c>
      <c r="H1262" s="3">
        <v>0.6</v>
      </c>
      <c r="I1262" s="3">
        <v>0.7</v>
      </c>
      <c r="J1262" s="3">
        <v>0.6</v>
      </c>
      <c r="K1262" s="72"/>
      <c r="L1262" s="72"/>
      <c r="M1262" s="72"/>
      <c r="N1262" s="72"/>
      <c r="O1262" s="72"/>
      <c r="P1262" s="72"/>
      <c r="Q1262" s="3">
        <f t="shared" si="877"/>
        <v>2.9</v>
      </c>
      <c r="R1262" s="3">
        <v>1.6</v>
      </c>
      <c r="S1262" s="4">
        <f t="shared" si="878"/>
        <v>181.24999999999997</v>
      </c>
    </row>
    <row r="1263" spans="1:19" thickBot="1" x14ac:dyDescent="0.25">
      <c r="A1263" s="70"/>
      <c r="B1263" s="49"/>
      <c r="C1263" s="214"/>
      <c r="D1263" s="64" t="s">
        <v>38</v>
      </c>
      <c r="E1263" s="6">
        <v>0.5</v>
      </c>
      <c r="F1263" s="6">
        <v>0.7</v>
      </c>
      <c r="G1263" s="6">
        <v>0.9</v>
      </c>
      <c r="H1263" s="6">
        <v>1.1000000000000001</v>
      </c>
      <c r="I1263" s="6">
        <v>1.3</v>
      </c>
      <c r="J1263" s="6">
        <v>1.2</v>
      </c>
      <c r="K1263" s="73"/>
      <c r="L1263" s="73"/>
      <c r="M1263" s="73"/>
      <c r="N1263" s="73"/>
      <c r="O1263" s="73"/>
      <c r="P1263" s="73"/>
      <c r="Q1263" s="6">
        <f t="shared" si="877"/>
        <v>5.7</v>
      </c>
      <c r="R1263" s="6">
        <v>5</v>
      </c>
      <c r="S1263" s="7">
        <f t="shared" si="878"/>
        <v>114.00000000000001</v>
      </c>
    </row>
    <row r="1264" spans="1:19" ht="13.5" customHeight="1" x14ac:dyDescent="0.2">
      <c r="A1264" s="70"/>
      <c r="B1264" s="49"/>
      <c r="C1264" s="212" t="s">
        <v>194</v>
      </c>
      <c r="D1264" s="56" t="s">
        <v>33</v>
      </c>
      <c r="E1264" s="1">
        <v>3.2</v>
      </c>
      <c r="F1264" s="1">
        <v>4.0999999999999996</v>
      </c>
      <c r="G1264" s="1">
        <v>14</v>
      </c>
      <c r="H1264" s="1">
        <v>36.9</v>
      </c>
      <c r="I1264" s="1">
        <v>95.7</v>
      </c>
      <c r="J1264" s="1">
        <v>42</v>
      </c>
      <c r="K1264" s="71"/>
      <c r="L1264" s="71"/>
      <c r="M1264" s="71"/>
      <c r="N1264" s="71"/>
      <c r="O1264" s="71"/>
      <c r="P1264" s="71"/>
      <c r="Q1264" s="1">
        <f t="shared" si="877"/>
        <v>195.9</v>
      </c>
      <c r="R1264" s="1">
        <v>206.7</v>
      </c>
      <c r="S1264" s="2">
        <f t="shared" si="878"/>
        <v>94.775036284470261</v>
      </c>
    </row>
    <row r="1265" spans="1:19" ht="13" x14ac:dyDescent="0.2">
      <c r="A1265" s="70"/>
      <c r="B1265" s="49"/>
      <c r="C1265" s="213"/>
      <c r="D1265" s="61" t="s">
        <v>34</v>
      </c>
      <c r="E1265" s="3">
        <v>0.7</v>
      </c>
      <c r="F1265" s="3">
        <v>0.9</v>
      </c>
      <c r="G1265" s="3">
        <v>3</v>
      </c>
      <c r="H1265" s="3">
        <v>8.9</v>
      </c>
      <c r="I1265" s="3">
        <v>27</v>
      </c>
      <c r="J1265" s="3">
        <v>10.7</v>
      </c>
      <c r="K1265" s="72"/>
      <c r="L1265" s="72"/>
      <c r="M1265" s="72"/>
      <c r="N1265" s="72"/>
      <c r="O1265" s="72"/>
      <c r="P1265" s="72"/>
      <c r="Q1265" s="3">
        <f t="shared" si="877"/>
        <v>51.2</v>
      </c>
      <c r="R1265" s="3">
        <v>56</v>
      </c>
      <c r="S1265" s="4">
        <f t="shared" si="878"/>
        <v>91.428571428571431</v>
      </c>
    </row>
    <row r="1266" spans="1:19" ht="13" x14ac:dyDescent="0.2">
      <c r="A1266" s="70"/>
      <c r="B1266" s="49"/>
      <c r="C1266" s="213"/>
      <c r="D1266" s="61" t="s">
        <v>35</v>
      </c>
      <c r="E1266" s="3">
        <f>+E1264-E1265</f>
        <v>2.5</v>
      </c>
      <c r="F1266" s="3">
        <f t="shared" ref="F1266:P1266" si="883">+F1264-F1265</f>
        <v>3.1999999999999997</v>
      </c>
      <c r="G1266" s="3">
        <f t="shared" si="883"/>
        <v>11</v>
      </c>
      <c r="H1266" s="3">
        <f t="shared" si="883"/>
        <v>28</v>
      </c>
      <c r="I1266" s="3">
        <f t="shared" si="883"/>
        <v>68.7</v>
      </c>
      <c r="J1266" s="3">
        <f t="shared" si="883"/>
        <v>31.3</v>
      </c>
      <c r="K1266" s="72">
        <f t="shared" si="883"/>
        <v>0</v>
      </c>
      <c r="L1266" s="72">
        <f t="shared" si="883"/>
        <v>0</v>
      </c>
      <c r="M1266" s="72">
        <f t="shared" si="883"/>
        <v>0</v>
      </c>
      <c r="N1266" s="72">
        <f t="shared" si="883"/>
        <v>0</v>
      </c>
      <c r="O1266" s="72">
        <f t="shared" si="883"/>
        <v>0</v>
      </c>
      <c r="P1266" s="72">
        <f t="shared" si="883"/>
        <v>0</v>
      </c>
      <c r="Q1266" s="3">
        <f t="shared" ref="Q1266" si="884">+Q1264-Q1265</f>
        <v>144.69999999999999</v>
      </c>
      <c r="R1266" s="3">
        <v>150.70000000000002</v>
      </c>
      <c r="S1266" s="4">
        <f t="shared" si="878"/>
        <v>96.018579960185775</v>
      </c>
    </row>
    <row r="1267" spans="1:19" ht="13" x14ac:dyDescent="0.2">
      <c r="A1267" s="70"/>
      <c r="B1267" s="49"/>
      <c r="C1267" s="213"/>
      <c r="D1267" s="61" t="s">
        <v>36</v>
      </c>
      <c r="E1267" s="3">
        <f>+E1264-E1268</f>
        <v>2.2000000000000002</v>
      </c>
      <c r="F1267" s="3">
        <f t="shared" ref="F1267:P1267" si="885">+F1264-F1268</f>
        <v>0.49999999999999956</v>
      </c>
      <c r="G1267" s="3">
        <f t="shared" si="885"/>
        <v>10.5</v>
      </c>
      <c r="H1267" s="3">
        <f t="shared" si="885"/>
        <v>33.199999999999996</v>
      </c>
      <c r="I1267" s="3">
        <f t="shared" si="885"/>
        <v>92.100000000000009</v>
      </c>
      <c r="J1267" s="3">
        <f t="shared" si="885"/>
        <v>38</v>
      </c>
      <c r="K1267" s="72">
        <f t="shared" si="885"/>
        <v>0</v>
      </c>
      <c r="L1267" s="72">
        <f t="shared" si="885"/>
        <v>0</v>
      </c>
      <c r="M1267" s="72">
        <f t="shared" si="885"/>
        <v>0</v>
      </c>
      <c r="N1267" s="72">
        <f t="shared" si="885"/>
        <v>0</v>
      </c>
      <c r="O1267" s="72">
        <f t="shared" si="885"/>
        <v>0</v>
      </c>
      <c r="P1267" s="72">
        <f t="shared" si="885"/>
        <v>0</v>
      </c>
      <c r="Q1267" s="3">
        <f t="shared" ref="Q1267" si="886">+Q1264-Q1268</f>
        <v>176.5</v>
      </c>
      <c r="R1267" s="3">
        <v>188</v>
      </c>
      <c r="S1267" s="4">
        <f t="shared" si="878"/>
        <v>93.88297872340425</v>
      </c>
    </row>
    <row r="1268" spans="1:19" ht="13" x14ac:dyDescent="0.2">
      <c r="A1268" s="70"/>
      <c r="B1268" s="49"/>
      <c r="C1268" s="213"/>
      <c r="D1268" s="61" t="s">
        <v>37</v>
      </c>
      <c r="E1268" s="3">
        <v>1</v>
      </c>
      <c r="F1268" s="3">
        <v>3.6</v>
      </c>
      <c r="G1268" s="3">
        <v>3.5</v>
      </c>
      <c r="H1268" s="3">
        <v>3.7</v>
      </c>
      <c r="I1268" s="3">
        <v>3.6</v>
      </c>
      <c r="J1268" s="3">
        <v>4</v>
      </c>
      <c r="K1268" s="72"/>
      <c r="L1268" s="72"/>
      <c r="M1268" s="72"/>
      <c r="N1268" s="72"/>
      <c r="O1268" s="72"/>
      <c r="P1268" s="72"/>
      <c r="Q1268" s="3">
        <f t="shared" si="877"/>
        <v>19.399999999999999</v>
      </c>
      <c r="R1268" s="3">
        <v>18.7</v>
      </c>
      <c r="S1268" s="4">
        <f t="shared" si="878"/>
        <v>103.74331550802138</v>
      </c>
    </row>
    <row r="1269" spans="1:19" thickBot="1" x14ac:dyDescent="0.25">
      <c r="A1269" s="78"/>
      <c r="B1269" s="77"/>
      <c r="C1269" s="214"/>
      <c r="D1269" s="64" t="s">
        <v>38</v>
      </c>
      <c r="E1269" s="6">
        <v>1</v>
      </c>
      <c r="F1269" s="6">
        <v>3.6</v>
      </c>
      <c r="G1269" s="6">
        <v>3.8</v>
      </c>
      <c r="H1269" s="6">
        <v>4.7</v>
      </c>
      <c r="I1269" s="6">
        <v>5.5</v>
      </c>
      <c r="J1269" s="6">
        <v>4.8</v>
      </c>
      <c r="K1269" s="73"/>
      <c r="L1269" s="73"/>
      <c r="M1269" s="73"/>
      <c r="N1269" s="73"/>
      <c r="O1269" s="73"/>
      <c r="P1269" s="73"/>
      <c r="Q1269" s="6">
        <f t="shared" si="877"/>
        <v>23.4</v>
      </c>
      <c r="R1269" s="6">
        <v>19.7</v>
      </c>
      <c r="S1269" s="7">
        <f t="shared" si="878"/>
        <v>118.78172588832487</v>
      </c>
    </row>
  </sheetData>
  <mergeCells count="200">
    <mergeCell ref="C34:C39"/>
    <mergeCell ref="C40:C45"/>
    <mergeCell ref="C46:C51"/>
    <mergeCell ref="A4:C9"/>
    <mergeCell ref="A10:C15"/>
    <mergeCell ref="B16:C21"/>
    <mergeCell ref="C22:C27"/>
    <mergeCell ref="C28:C33"/>
    <mergeCell ref="C73:C78"/>
    <mergeCell ref="C79:C84"/>
    <mergeCell ref="C85:C90"/>
    <mergeCell ref="C52:C57"/>
    <mergeCell ref="C61:C66"/>
    <mergeCell ref="C67:C72"/>
    <mergeCell ref="C109:C114"/>
    <mergeCell ref="C118:C123"/>
    <mergeCell ref="C124:C129"/>
    <mergeCell ref="C91:C96"/>
    <mergeCell ref="C97:C102"/>
    <mergeCell ref="C103:C108"/>
    <mergeCell ref="C148:C153"/>
    <mergeCell ref="C154:C159"/>
    <mergeCell ref="C160:C165"/>
    <mergeCell ref="C130:C135"/>
    <mergeCell ref="C136:C141"/>
    <mergeCell ref="C142:C147"/>
    <mergeCell ref="C193:C198"/>
    <mergeCell ref="C199:C204"/>
    <mergeCell ref="C205:C210"/>
    <mergeCell ref="C166:C171"/>
    <mergeCell ref="B175:C180"/>
    <mergeCell ref="C181:C186"/>
    <mergeCell ref="C187:C192"/>
    <mergeCell ref="B232:C237"/>
    <mergeCell ref="C238:C243"/>
    <mergeCell ref="C244:C249"/>
    <mergeCell ref="C250:C255"/>
    <mergeCell ref="C211:C216"/>
    <mergeCell ref="C217:C222"/>
    <mergeCell ref="C223:C228"/>
    <mergeCell ref="C274:C279"/>
    <mergeCell ref="C280:C285"/>
    <mergeCell ref="C289:C294"/>
    <mergeCell ref="C256:C261"/>
    <mergeCell ref="C262:C267"/>
    <mergeCell ref="C268:C273"/>
    <mergeCell ref="C313:C318"/>
    <mergeCell ref="C319:C324"/>
    <mergeCell ref="C325:C330"/>
    <mergeCell ref="C295:C300"/>
    <mergeCell ref="C301:C306"/>
    <mergeCell ref="C307:C312"/>
    <mergeCell ref="C352:C357"/>
    <mergeCell ref="C358:C363"/>
    <mergeCell ref="B364:C369"/>
    <mergeCell ref="C370:C375"/>
    <mergeCell ref="C331:C336"/>
    <mergeCell ref="C337:C342"/>
    <mergeCell ref="C346:C351"/>
    <mergeCell ref="C394:C399"/>
    <mergeCell ref="C403:C408"/>
    <mergeCell ref="C409:C414"/>
    <mergeCell ref="C376:C381"/>
    <mergeCell ref="C382:C387"/>
    <mergeCell ref="C388:C393"/>
    <mergeCell ref="C433:C438"/>
    <mergeCell ref="B439:C444"/>
    <mergeCell ref="C445:C450"/>
    <mergeCell ref="C451:C456"/>
    <mergeCell ref="C415:C420"/>
    <mergeCell ref="C421:C426"/>
    <mergeCell ref="C427:C432"/>
    <mergeCell ref="C478:C483"/>
    <mergeCell ref="C484:C489"/>
    <mergeCell ref="A490:C495"/>
    <mergeCell ref="B496:C501"/>
    <mergeCell ref="C460:C465"/>
    <mergeCell ref="C466:C471"/>
    <mergeCell ref="C472:C477"/>
    <mergeCell ref="C523:C528"/>
    <mergeCell ref="C529:C534"/>
    <mergeCell ref="C535:C540"/>
    <mergeCell ref="C502:C507"/>
    <mergeCell ref="C508:C513"/>
    <mergeCell ref="C517:C522"/>
    <mergeCell ref="C559:C564"/>
    <mergeCell ref="C565:C570"/>
    <mergeCell ref="B574:C579"/>
    <mergeCell ref="C580:C585"/>
    <mergeCell ref="C541:C546"/>
    <mergeCell ref="C547:C552"/>
    <mergeCell ref="C553:C558"/>
    <mergeCell ref="C604:C609"/>
    <mergeCell ref="C610:C615"/>
    <mergeCell ref="C616:C621"/>
    <mergeCell ref="C586:C591"/>
    <mergeCell ref="C592:C597"/>
    <mergeCell ref="C598:C603"/>
    <mergeCell ref="C649:C654"/>
    <mergeCell ref="C655:C660"/>
    <mergeCell ref="C661:C666"/>
    <mergeCell ref="A622:C627"/>
    <mergeCell ref="B631:C636"/>
    <mergeCell ref="C637:C642"/>
    <mergeCell ref="C643:C648"/>
    <mergeCell ref="C688:C693"/>
    <mergeCell ref="C694:C699"/>
    <mergeCell ref="C700:C705"/>
    <mergeCell ref="C667:C672"/>
    <mergeCell ref="C673:C678"/>
    <mergeCell ref="C679:C684"/>
    <mergeCell ref="C724:C729"/>
    <mergeCell ref="C730:C735"/>
    <mergeCell ref="C736:C741"/>
    <mergeCell ref="C706:C711"/>
    <mergeCell ref="C712:C717"/>
    <mergeCell ref="C718:C723"/>
    <mergeCell ref="C763:C768"/>
    <mergeCell ref="C769:C774"/>
    <mergeCell ref="C775:C780"/>
    <mergeCell ref="C745:C750"/>
    <mergeCell ref="C751:C756"/>
    <mergeCell ref="C757:C762"/>
    <mergeCell ref="C808:C813"/>
    <mergeCell ref="C814:C819"/>
    <mergeCell ref="C820:C825"/>
    <mergeCell ref="B781:C786"/>
    <mergeCell ref="C787:C792"/>
    <mergeCell ref="C793:C798"/>
    <mergeCell ref="C802:C807"/>
    <mergeCell ref="C850:C855"/>
    <mergeCell ref="C859:C864"/>
    <mergeCell ref="C865:C870"/>
    <mergeCell ref="C826:C831"/>
    <mergeCell ref="C832:C837"/>
    <mergeCell ref="B838:C843"/>
    <mergeCell ref="C844:C849"/>
    <mergeCell ref="C889:C894"/>
    <mergeCell ref="C895:C900"/>
    <mergeCell ref="C901:C906"/>
    <mergeCell ref="C871:C876"/>
    <mergeCell ref="C877:C882"/>
    <mergeCell ref="C883:C888"/>
    <mergeCell ref="C934:C939"/>
    <mergeCell ref="C940:C945"/>
    <mergeCell ref="C946:C951"/>
    <mergeCell ref="A907:C912"/>
    <mergeCell ref="B916:C921"/>
    <mergeCell ref="C922:C927"/>
    <mergeCell ref="C928:C933"/>
    <mergeCell ref="C973:C978"/>
    <mergeCell ref="C979:C984"/>
    <mergeCell ref="C985:C990"/>
    <mergeCell ref="C952:C957"/>
    <mergeCell ref="C958:C963"/>
    <mergeCell ref="C964:C969"/>
    <mergeCell ref="C1009:C1014"/>
    <mergeCell ref="C1015:C1020"/>
    <mergeCell ref="C1021:C1026"/>
    <mergeCell ref="C991:C996"/>
    <mergeCell ref="C997:C1002"/>
    <mergeCell ref="C1003:C1008"/>
    <mergeCell ref="C1054:C1059"/>
    <mergeCell ref="C1060:C1065"/>
    <mergeCell ref="C1066:C1071"/>
    <mergeCell ref="C1030:C1035"/>
    <mergeCell ref="A1036:C1041"/>
    <mergeCell ref="B1042:C1047"/>
    <mergeCell ref="C1048:C1053"/>
    <mergeCell ref="C1093:C1098"/>
    <mergeCell ref="C1099:C1104"/>
    <mergeCell ref="C1105:C1110"/>
    <mergeCell ref="C1072:C1077"/>
    <mergeCell ref="C1078:C1083"/>
    <mergeCell ref="C1087:C1092"/>
    <mergeCell ref="C1129:C1134"/>
    <mergeCell ref="C1135:C1140"/>
    <mergeCell ref="C1144:C1149"/>
    <mergeCell ref="C1111:C1116"/>
    <mergeCell ref="C1117:C1122"/>
    <mergeCell ref="C1123:C1128"/>
    <mergeCell ref="A1168:C1173"/>
    <mergeCell ref="B1174:C1179"/>
    <mergeCell ref="C1180:C1185"/>
    <mergeCell ref="C1186:C1191"/>
    <mergeCell ref="C1150:C1155"/>
    <mergeCell ref="C1156:C1161"/>
    <mergeCell ref="C1162:C1167"/>
    <mergeCell ref="C1213:C1218"/>
    <mergeCell ref="C1219:C1224"/>
    <mergeCell ref="C1225:C1230"/>
    <mergeCell ref="C1192:C1197"/>
    <mergeCell ref="C1201:C1206"/>
    <mergeCell ref="C1207:C1212"/>
    <mergeCell ref="C1258:C1263"/>
    <mergeCell ref="C1264:C1269"/>
    <mergeCell ref="B1231:C1236"/>
    <mergeCell ref="C1237:C1242"/>
    <mergeCell ref="C1243:C1248"/>
    <mergeCell ref="C1249:C1254"/>
  </mergeCells>
  <phoneticPr fontId="4"/>
  <pageMargins left="0.86614173228346458" right="0.39370078740157483" top="0.51181102362204722" bottom="0.51181102362204722" header="0.51181102362204722" footer="0.27559055118110237"/>
  <pageSetup paperSize="9" scale="69" firstPageNumber="2" orientation="landscape" useFirstPageNumber="1" r:id="rId1"/>
  <headerFooter alignWithMargins="0">
    <oddFooter>&amp;C&amp;P</oddFooter>
  </headerFooter>
  <rowBreaks count="22" manualBreakCount="22">
    <brk id="57" max="18" man="1"/>
    <brk id="114" max="18" man="1"/>
    <brk id="171" max="18" man="1"/>
    <brk id="228" max="18" man="1"/>
    <brk id="285" max="18" man="1"/>
    <brk id="342" max="18" man="1"/>
    <brk id="399" max="18" man="1"/>
    <brk id="456" max="18" man="1"/>
    <brk id="513" max="18" man="1"/>
    <brk id="570" max="18" man="1"/>
    <brk id="627" max="18" man="1"/>
    <brk id="684" max="18" man="1"/>
    <brk id="741" max="18" man="1"/>
    <brk id="798" max="18" man="1"/>
    <brk id="855" max="18" man="1"/>
    <brk id="912" max="18" man="1"/>
    <brk id="969" max="18" man="1"/>
    <brk id="1026" max="18" man="1"/>
    <brk id="1083" max="18" man="1"/>
    <brk id="1140" max="18" man="1"/>
    <brk id="1197" max="18" man="1"/>
    <brk id="125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 tint="0.39997558519241921"/>
  </sheetPr>
  <dimension ref="A1:Z1256"/>
  <sheetViews>
    <sheetView view="pageBreakPreview" topLeftCell="B1" zoomScaleNormal="70" zoomScaleSheetLayoutView="100" workbookViewId="0">
      <pane xSplit="4" ySplit="4" topLeftCell="F5" activePane="bottomRight" state="frozen"/>
      <selection activeCell="P27" sqref="P27"/>
      <selection pane="topRight" activeCell="P27" sqref="P27"/>
      <selection pane="bottomLeft" activeCell="P27" sqref="P27"/>
      <selection pane="bottomRight" activeCell="B1" sqref="B1"/>
    </sheetView>
  </sheetViews>
  <sheetFormatPr defaultColWidth="8.6328125" defaultRowHeight="13.5" customHeight="1" x14ac:dyDescent="0.2"/>
  <cols>
    <col min="1" max="1" width="4.90625" style="24" customWidth="1"/>
    <col min="2" max="2" width="2.7265625" style="24" customWidth="1"/>
    <col min="3" max="3" width="3.08984375" style="24" customWidth="1"/>
    <col min="4" max="4" width="7" style="24" customWidth="1"/>
    <col min="5" max="5" width="9.08984375" style="24" customWidth="1"/>
    <col min="6" max="24" width="8.6328125" style="24" customWidth="1"/>
    <col min="25" max="25" width="10.36328125" style="24" customWidth="1"/>
    <col min="26" max="26" width="2.453125" style="24" customWidth="1"/>
    <col min="27" max="16384" width="8.6328125" style="24"/>
  </cols>
  <sheetData>
    <row r="1" spans="1:25" ht="21.75" customHeight="1" x14ac:dyDescent="0.3">
      <c r="A1" s="24" t="s">
        <v>290</v>
      </c>
      <c r="B1" s="83" t="s">
        <v>324</v>
      </c>
    </row>
    <row r="2" spans="1:25" ht="13.5" customHeight="1" thickBot="1" x14ac:dyDescent="0.25">
      <c r="Y2" s="84" t="s">
        <v>307</v>
      </c>
    </row>
    <row r="3" spans="1:25" ht="18" customHeight="1" x14ac:dyDescent="0.2">
      <c r="B3" s="249" t="s">
        <v>308</v>
      </c>
      <c r="C3" s="250"/>
      <c r="D3" s="251"/>
      <c r="E3" s="239" t="s">
        <v>195</v>
      </c>
      <c r="F3" s="241" t="s">
        <v>196</v>
      </c>
      <c r="G3" s="242"/>
      <c r="H3" s="242"/>
      <c r="I3" s="242"/>
      <c r="J3" s="242"/>
      <c r="K3" s="242"/>
      <c r="L3" s="242"/>
      <c r="M3" s="242"/>
      <c r="N3" s="85"/>
      <c r="O3" s="85"/>
      <c r="P3" s="86"/>
      <c r="Q3" s="184" t="s">
        <v>197</v>
      </c>
      <c r="R3" s="87"/>
      <c r="S3" s="185"/>
      <c r="T3" s="86"/>
      <c r="U3" s="243" t="s">
        <v>198</v>
      </c>
      <c r="V3" s="243"/>
      <c r="W3" s="246" t="s">
        <v>239</v>
      </c>
      <c r="X3" s="243" t="s">
        <v>240</v>
      </c>
      <c r="Y3" s="244" t="s">
        <v>199</v>
      </c>
    </row>
    <row r="4" spans="1:25" ht="18" customHeight="1" thickBot="1" x14ac:dyDescent="0.25">
      <c r="B4" s="252"/>
      <c r="C4" s="253"/>
      <c r="D4" s="254"/>
      <c r="E4" s="240"/>
      <c r="F4" s="186" t="s">
        <v>200</v>
      </c>
      <c r="G4" s="186" t="s">
        <v>201</v>
      </c>
      <c r="H4" s="186" t="s">
        <v>202</v>
      </c>
      <c r="I4" s="186" t="s">
        <v>203</v>
      </c>
      <c r="J4" s="88" t="s">
        <v>204</v>
      </c>
      <c r="K4" s="88" t="s">
        <v>235</v>
      </c>
      <c r="L4" s="186" t="s">
        <v>236</v>
      </c>
      <c r="M4" s="186" t="s">
        <v>237</v>
      </c>
      <c r="N4" s="89" t="s">
        <v>309</v>
      </c>
      <c r="O4" s="89" t="s">
        <v>310</v>
      </c>
      <c r="P4" s="89" t="s">
        <v>311</v>
      </c>
      <c r="Q4" s="186" t="s">
        <v>205</v>
      </c>
      <c r="R4" s="186" t="s">
        <v>206</v>
      </c>
      <c r="S4" s="186" t="s">
        <v>207</v>
      </c>
      <c r="T4" s="186" t="s">
        <v>208</v>
      </c>
      <c r="U4" s="186" t="s">
        <v>238</v>
      </c>
      <c r="V4" s="186" t="s">
        <v>209</v>
      </c>
      <c r="W4" s="247"/>
      <c r="X4" s="248"/>
      <c r="Y4" s="245"/>
    </row>
    <row r="5" spans="1:25" ht="18" customHeight="1" x14ac:dyDescent="0.2">
      <c r="B5" s="231" t="s">
        <v>312</v>
      </c>
      <c r="C5" s="232"/>
      <c r="D5" s="233"/>
      <c r="E5" s="90" t="s">
        <v>210</v>
      </c>
      <c r="F5" s="91">
        <f>F11+F17+F23+F29+F35+F41</f>
        <v>3189</v>
      </c>
      <c r="G5" s="91">
        <f t="shared" ref="G5:Y6" si="0">G11+G17+G23+G29+G35+G41</f>
        <v>6157</v>
      </c>
      <c r="H5" s="91">
        <f t="shared" si="0"/>
        <v>1042</v>
      </c>
      <c r="I5" s="91">
        <f t="shared" si="0"/>
        <v>943</v>
      </c>
      <c r="J5" s="91">
        <f t="shared" si="0"/>
        <v>1768</v>
      </c>
      <c r="K5" s="91">
        <f t="shared" si="0"/>
        <v>766</v>
      </c>
      <c r="L5" s="91">
        <f t="shared" si="0"/>
        <v>931</v>
      </c>
      <c r="M5" s="91">
        <f t="shared" si="0"/>
        <v>234</v>
      </c>
      <c r="N5" s="91">
        <f t="shared" si="0"/>
        <v>442</v>
      </c>
      <c r="O5" s="91">
        <f t="shared" si="0"/>
        <v>781</v>
      </c>
      <c r="P5" s="91">
        <f t="shared" si="0"/>
        <v>731</v>
      </c>
      <c r="Q5" s="91">
        <f t="shared" si="0"/>
        <v>273</v>
      </c>
      <c r="R5" s="91">
        <f t="shared" si="0"/>
        <v>445</v>
      </c>
      <c r="S5" s="91">
        <f t="shared" si="0"/>
        <v>534</v>
      </c>
      <c r="T5" s="91">
        <f t="shared" si="0"/>
        <v>566</v>
      </c>
      <c r="U5" s="91">
        <f t="shared" si="0"/>
        <v>5702</v>
      </c>
      <c r="V5" s="91">
        <f t="shared" si="0"/>
        <v>288</v>
      </c>
      <c r="W5" s="91">
        <f t="shared" si="0"/>
        <v>702</v>
      </c>
      <c r="X5" s="91">
        <f t="shared" si="0"/>
        <v>6100</v>
      </c>
      <c r="Y5" s="92">
        <f t="shared" si="0"/>
        <v>31594</v>
      </c>
    </row>
    <row r="6" spans="1:25" ht="18" customHeight="1" x14ac:dyDescent="0.2">
      <c r="B6" s="234"/>
      <c r="C6" s="235"/>
      <c r="D6" s="236"/>
      <c r="E6" s="195" t="s">
        <v>211</v>
      </c>
      <c r="F6" s="196">
        <f>F12+F18+F24+F30+F36+F42</f>
        <v>5823</v>
      </c>
      <c r="G6" s="196">
        <f t="shared" ref="G6:Y6" si="1">G12+G18+G24+G30+G36+G42</f>
        <v>9666</v>
      </c>
      <c r="H6" s="196">
        <f t="shared" si="1"/>
        <v>1642</v>
      </c>
      <c r="I6" s="196">
        <f t="shared" si="1"/>
        <v>2408</v>
      </c>
      <c r="J6" s="196">
        <f t="shared" si="1"/>
        <v>3042</v>
      </c>
      <c r="K6" s="196">
        <f t="shared" si="1"/>
        <v>1186</v>
      </c>
      <c r="L6" s="196">
        <f t="shared" si="1"/>
        <v>1448</v>
      </c>
      <c r="M6" s="196">
        <f t="shared" si="1"/>
        <v>773</v>
      </c>
      <c r="N6" s="196">
        <f t="shared" si="0"/>
        <v>822</v>
      </c>
      <c r="O6" s="196">
        <f t="shared" si="0"/>
        <v>1321</v>
      </c>
      <c r="P6" s="196">
        <f t="shared" si="0"/>
        <v>2343</v>
      </c>
      <c r="Q6" s="196">
        <f t="shared" si="1"/>
        <v>504</v>
      </c>
      <c r="R6" s="196">
        <f t="shared" si="1"/>
        <v>1087</v>
      </c>
      <c r="S6" s="196">
        <f t="shared" si="1"/>
        <v>885</v>
      </c>
      <c r="T6" s="196">
        <f t="shared" si="1"/>
        <v>1149</v>
      </c>
      <c r="U6" s="196">
        <f t="shared" si="1"/>
        <v>11545</v>
      </c>
      <c r="V6" s="196">
        <f t="shared" si="1"/>
        <v>664</v>
      </c>
      <c r="W6" s="196">
        <f t="shared" si="1"/>
        <v>1533</v>
      </c>
      <c r="X6" s="196">
        <f t="shared" si="1"/>
        <v>8954</v>
      </c>
      <c r="Y6" s="197">
        <f t="shared" si="1"/>
        <v>56795</v>
      </c>
    </row>
    <row r="7" spans="1:25" ht="18" customHeight="1" x14ac:dyDescent="0.2">
      <c r="B7" s="95"/>
      <c r="C7" s="22"/>
      <c r="D7" s="229" t="str">
        <f>'上期　1頁'!P3</f>
        <v>R３年度上期</v>
      </c>
      <c r="E7" s="39" t="s">
        <v>210</v>
      </c>
      <c r="F7" s="93">
        <f>F13+F19+F25+F31+F37+F43</f>
        <v>1570</v>
      </c>
      <c r="G7" s="93">
        <f t="shared" ref="G7:X7" si="2">G13+G19+G25+G31+G37+G43</f>
        <v>485</v>
      </c>
      <c r="H7" s="93">
        <f t="shared" si="2"/>
        <v>389</v>
      </c>
      <c r="I7" s="93">
        <f t="shared" si="2"/>
        <v>254</v>
      </c>
      <c r="J7" s="93">
        <f t="shared" si="2"/>
        <v>157</v>
      </c>
      <c r="K7" s="93">
        <f t="shared" si="2"/>
        <v>112</v>
      </c>
      <c r="L7" s="93">
        <f t="shared" si="2"/>
        <v>201</v>
      </c>
      <c r="M7" s="93">
        <f t="shared" si="2"/>
        <v>170</v>
      </c>
      <c r="N7" s="93">
        <f t="shared" si="2"/>
        <v>167</v>
      </c>
      <c r="O7" s="93">
        <f t="shared" si="2"/>
        <v>305</v>
      </c>
      <c r="P7" s="93">
        <f t="shared" si="2"/>
        <v>579</v>
      </c>
      <c r="Q7" s="93">
        <f t="shared" si="2"/>
        <v>66</v>
      </c>
      <c r="R7" s="93">
        <f t="shared" si="2"/>
        <v>391</v>
      </c>
      <c r="S7" s="93">
        <f t="shared" si="2"/>
        <v>420</v>
      </c>
      <c r="T7" s="93">
        <f t="shared" si="2"/>
        <v>234</v>
      </c>
      <c r="U7" s="93">
        <f t="shared" si="2"/>
        <v>1804</v>
      </c>
      <c r="V7" s="93">
        <f t="shared" si="2"/>
        <v>340</v>
      </c>
      <c r="W7" s="93">
        <f t="shared" si="2"/>
        <v>129</v>
      </c>
      <c r="X7" s="93">
        <f t="shared" si="2"/>
        <v>5825</v>
      </c>
      <c r="Y7" s="94">
        <f>SUM(F7:X7)</f>
        <v>13598</v>
      </c>
    </row>
    <row r="8" spans="1:25" ht="18" customHeight="1" x14ac:dyDescent="0.2">
      <c r="B8" s="95"/>
      <c r="C8" s="22"/>
      <c r="D8" s="237"/>
      <c r="E8" s="39" t="s">
        <v>211</v>
      </c>
      <c r="F8" s="93">
        <f>F14+F20+F26+F32+F38+F44</f>
        <v>3093</v>
      </c>
      <c r="G8" s="93">
        <f t="shared" ref="G8:X8" si="3">G14+G20+G26+G32+G38+G44</f>
        <v>838</v>
      </c>
      <c r="H8" s="93">
        <f t="shared" si="3"/>
        <v>582</v>
      </c>
      <c r="I8" s="93">
        <f t="shared" si="3"/>
        <v>2218</v>
      </c>
      <c r="J8" s="93">
        <f t="shared" si="3"/>
        <v>651</v>
      </c>
      <c r="K8" s="93">
        <f t="shared" si="3"/>
        <v>165</v>
      </c>
      <c r="L8" s="93">
        <f t="shared" si="3"/>
        <v>335</v>
      </c>
      <c r="M8" s="93">
        <f t="shared" si="3"/>
        <v>320</v>
      </c>
      <c r="N8" s="93">
        <f t="shared" si="3"/>
        <v>267</v>
      </c>
      <c r="O8" s="93">
        <f t="shared" si="3"/>
        <v>1051</v>
      </c>
      <c r="P8" s="93">
        <f t="shared" si="3"/>
        <v>2064</v>
      </c>
      <c r="Q8" s="93">
        <f t="shared" si="3"/>
        <v>117</v>
      </c>
      <c r="R8" s="93">
        <f t="shared" si="3"/>
        <v>1150</v>
      </c>
      <c r="S8" s="93">
        <f t="shared" si="3"/>
        <v>699</v>
      </c>
      <c r="T8" s="93">
        <f t="shared" si="3"/>
        <v>563</v>
      </c>
      <c r="U8" s="93">
        <f t="shared" si="3"/>
        <v>2969</v>
      </c>
      <c r="V8" s="93">
        <f t="shared" si="3"/>
        <v>767</v>
      </c>
      <c r="W8" s="93">
        <f t="shared" si="3"/>
        <v>497</v>
      </c>
      <c r="X8" s="93">
        <f t="shared" si="3"/>
        <v>8265</v>
      </c>
      <c r="Y8" s="94">
        <f>SUM(F8:X8)</f>
        <v>26611</v>
      </c>
    </row>
    <row r="9" spans="1:25" ht="18" customHeight="1" x14ac:dyDescent="0.2">
      <c r="B9" s="95"/>
      <c r="C9" s="22"/>
      <c r="D9" s="229" t="s">
        <v>313</v>
      </c>
      <c r="E9" s="39" t="s">
        <v>210</v>
      </c>
      <c r="F9" s="97">
        <f t="shared" ref="F9:U10" si="4">IF(F7=0,"- ",+F5/F7)</f>
        <v>2.0312101910828027</v>
      </c>
      <c r="G9" s="97">
        <f t="shared" si="4"/>
        <v>12.694845360824742</v>
      </c>
      <c r="H9" s="97">
        <f t="shared" si="4"/>
        <v>2.6786632390745502</v>
      </c>
      <c r="I9" s="97">
        <f t="shared" si="4"/>
        <v>3.7125984251968505</v>
      </c>
      <c r="J9" s="97">
        <f t="shared" si="4"/>
        <v>11.261146496815286</v>
      </c>
      <c r="K9" s="97">
        <f t="shared" si="4"/>
        <v>6.8392857142857144</v>
      </c>
      <c r="L9" s="97">
        <f t="shared" si="4"/>
        <v>4.6318407960199002</v>
      </c>
      <c r="M9" s="97">
        <f t="shared" si="4"/>
        <v>1.3764705882352941</v>
      </c>
      <c r="N9" s="97">
        <f>IF(N7=0,"- ",+N5/N7)</f>
        <v>2.6467065868263475</v>
      </c>
      <c r="O9" s="97">
        <f t="shared" ref="O9:Y10" si="5">IF(O7=0,"- ",+O5/O7)</f>
        <v>2.5606557377049182</v>
      </c>
      <c r="P9" s="97">
        <f t="shared" si="5"/>
        <v>1.2625215889464594</v>
      </c>
      <c r="Q9" s="97">
        <f t="shared" si="5"/>
        <v>4.1363636363636367</v>
      </c>
      <c r="R9" s="97">
        <f t="shared" si="5"/>
        <v>1.1381074168797953</v>
      </c>
      <c r="S9" s="97">
        <f t="shared" si="5"/>
        <v>1.2714285714285714</v>
      </c>
      <c r="T9" s="97">
        <f t="shared" si="5"/>
        <v>2.4188034188034186</v>
      </c>
      <c r="U9" s="97">
        <f t="shared" si="5"/>
        <v>3.1607538802660753</v>
      </c>
      <c r="V9" s="97">
        <f t="shared" si="5"/>
        <v>0.84705882352941175</v>
      </c>
      <c r="W9" s="97">
        <f t="shared" si="5"/>
        <v>5.441860465116279</v>
      </c>
      <c r="X9" s="97">
        <f t="shared" si="5"/>
        <v>1.0472103004291846</v>
      </c>
      <c r="Y9" s="98">
        <f t="shared" si="5"/>
        <v>2.3234299161641419</v>
      </c>
    </row>
    <row r="10" spans="1:25" ht="18" customHeight="1" thickBot="1" x14ac:dyDescent="0.25">
      <c r="B10" s="95"/>
      <c r="C10" s="99"/>
      <c r="D10" s="230"/>
      <c r="E10" s="100" t="s">
        <v>211</v>
      </c>
      <c r="F10" s="101">
        <f t="shared" si="4"/>
        <v>1.8826382153249273</v>
      </c>
      <c r="G10" s="101">
        <f t="shared" si="4"/>
        <v>11.534606205250597</v>
      </c>
      <c r="H10" s="101">
        <f t="shared" si="4"/>
        <v>2.8213058419243988</v>
      </c>
      <c r="I10" s="101">
        <f t="shared" si="4"/>
        <v>1.0856627592425609</v>
      </c>
      <c r="J10" s="101">
        <f t="shared" si="4"/>
        <v>4.6728110599078345</v>
      </c>
      <c r="K10" s="101">
        <f t="shared" si="4"/>
        <v>7.1878787878787875</v>
      </c>
      <c r="L10" s="101">
        <f t="shared" si="4"/>
        <v>4.3223880597014928</v>
      </c>
      <c r="M10" s="101">
        <f t="shared" si="4"/>
        <v>2.4156249999999999</v>
      </c>
      <c r="N10" s="101">
        <f t="shared" si="4"/>
        <v>3.0786516853932584</v>
      </c>
      <c r="O10" s="101">
        <f t="shared" si="4"/>
        <v>1.2568981921979068</v>
      </c>
      <c r="P10" s="101">
        <f t="shared" si="4"/>
        <v>1.1351744186046511</v>
      </c>
      <c r="Q10" s="101">
        <f t="shared" si="4"/>
        <v>4.3076923076923075</v>
      </c>
      <c r="R10" s="101">
        <f t="shared" si="4"/>
        <v>0.94521739130434779</v>
      </c>
      <c r="S10" s="101">
        <f t="shared" si="4"/>
        <v>1.2660944206008584</v>
      </c>
      <c r="T10" s="101">
        <f t="shared" si="4"/>
        <v>2.0408525754884548</v>
      </c>
      <c r="U10" s="101">
        <f t="shared" si="4"/>
        <v>3.8885146513977769</v>
      </c>
      <c r="V10" s="101">
        <f t="shared" si="5"/>
        <v>0.86571056062581486</v>
      </c>
      <c r="W10" s="101">
        <f t="shared" si="5"/>
        <v>3.084507042253521</v>
      </c>
      <c r="X10" s="101">
        <f t="shared" si="5"/>
        <v>1.0833635813672111</v>
      </c>
      <c r="Y10" s="102">
        <f t="shared" si="5"/>
        <v>2.134267783999098</v>
      </c>
    </row>
    <row r="11" spans="1:25" ht="18" customHeight="1" x14ac:dyDescent="0.2">
      <c r="B11" s="238" t="s">
        <v>3</v>
      </c>
      <c r="C11" s="232"/>
      <c r="D11" s="233"/>
      <c r="E11" s="90" t="s">
        <v>210</v>
      </c>
      <c r="F11" s="91">
        <f>'上期　26-32頁'!E6</f>
        <v>1953</v>
      </c>
      <c r="G11" s="91">
        <f>'上期　26-32頁'!F6</f>
        <v>4941</v>
      </c>
      <c r="H11" s="91">
        <f>'上期　26-32頁'!G6</f>
        <v>607</v>
      </c>
      <c r="I11" s="91">
        <f>'上期　26-32頁'!H6</f>
        <v>522</v>
      </c>
      <c r="J11" s="91">
        <f>'上期　26-32頁'!I6</f>
        <v>964</v>
      </c>
      <c r="K11" s="91">
        <f>'上期　26-32頁'!J6</f>
        <v>404</v>
      </c>
      <c r="L11" s="91">
        <f>'上期　26-32頁'!K6</f>
        <v>569</v>
      </c>
      <c r="M11" s="91">
        <f>'上期　26-32頁'!L6</f>
        <v>138</v>
      </c>
      <c r="N11" s="91">
        <f>'上期　26-32頁'!M6</f>
        <v>197</v>
      </c>
      <c r="O11" s="91">
        <f>'上期　26-32頁'!N6</f>
        <v>470</v>
      </c>
      <c r="P11" s="91">
        <f>'上期　26-32頁'!O6</f>
        <v>270</v>
      </c>
      <c r="Q11" s="91">
        <f>'上期　26-32頁'!P6</f>
        <v>70</v>
      </c>
      <c r="R11" s="91">
        <f>'上期　26-32頁'!Q6</f>
        <v>314</v>
      </c>
      <c r="S11" s="91">
        <f>'上期　26-32頁'!R6</f>
        <v>356</v>
      </c>
      <c r="T11" s="91">
        <f>'上期　26-32頁'!S6</f>
        <v>238</v>
      </c>
      <c r="U11" s="91">
        <f>'上期　26-32頁'!T6</f>
        <v>3207</v>
      </c>
      <c r="V11" s="91">
        <f>'上期　26-32頁'!U6</f>
        <v>159</v>
      </c>
      <c r="W11" s="91">
        <f>'上期　26-32頁'!V6</f>
        <v>447</v>
      </c>
      <c r="X11" s="91">
        <f>'上期　26-32頁'!W6</f>
        <v>3735</v>
      </c>
      <c r="Y11" s="92">
        <f>SUM(F11:X11)</f>
        <v>19561</v>
      </c>
    </row>
    <row r="12" spans="1:25" ht="18" customHeight="1" x14ac:dyDescent="0.2">
      <c r="B12" s="234"/>
      <c r="C12" s="235"/>
      <c r="D12" s="236"/>
      <c r="E12" s="39" t="s">
        <v>211</v>
      </c>
      <c r="F12" s="93">
        <f>'上期　26-32頁'!E7</f>
        <v>4198</v>
      </c>
      <c r="G12" s="93">
        <f>'上期　26-32頁'!F7</f>
        <v>8255</v>
      </c>
      <c r="H12" s="93">
        <f>'上期　26-32頁'!G7</f>
        <v>1086</v>
      </c>
      <c r="I12" s="93">
        <f>'上期　26-32頁'!H7</f>
        <v>1847</v>
      </c>
      <c r="J12" s="93">
        <f>'上期　26-32頁'!I7</f>
        <v>2040</v>
      </c>
      <c r="K12" s="93">
        <f>'上期　26-32頁'!J7</f>
        <v>813</v>
      </c>
      <c r="L12" s="93">
        <f>'上期　26-32頁'!K7</f>
        <v>1001</v>
      </c>
      <c r="M12" s="93">
        <f>'上期　26-32頁'!L7</f>
        <v>346</v>
      </c>
      <c r="N12" s="93">
        <f>'上期　26-32頁'!M7</f>
        <v>530</v>
      </c>
      <c r="O12" s="93">
        <f>'上期　26-32頁'!N7</f>
        <v>764</v>
      </c>
      <c r="P12" s="93">
        <f>'上期　26-32頁'!O7</f>
        <v>1268</v>
      </c>
      <c r="Q12" s="93">
        <f>'上期　26-32頁'!P7</f>
        <v>156</v>
      </c>
      <c r="R12" s="93">
        <f>'上期　26-32頁'!Q7</f>
        <v>853</v>
      </c>
      <c r="S12" s="93">
        <f>'上期　26-32頁'!R7</f>
        <v>639</v>
      </c>
      <c r="T12" s="93">
        <f>'上期　26-32頁'!S7</f>
        <v>502</v>
      </c>
      <c r="U12" s="93">
        <f>'上期　26-32頁'!T7</f>
        <v>7311</v>
      </c>
      <c r="V12" s="93">
        <f>'上期　26-32頁'!U7</f>
        <v>441</v>
      </c>
      <c r="W12" s="93">
        <f>'上期　26-32頁'!V7</f>
        <v>1222</v>
      </c>
      <c r="X12" s="93">
        <f>'上期　26-32頁'!W7</f>
        <v>5880</v>
      </c>
      <c r="Y12" s="94">
        <f>SUM(F12:X12)</f>
        <v>39152</v>
      </c>
    </row>
    <row r="13" spans="1:25" ht="18" customHeight="1" x14ac:dyDescent="0.2">
      <c r="B13" s="95"/>
      <c r="C13" s="22"/>
      <c r="D13" s="229" t="str">
        <f>$D$7</f>
        <v>R３年度上期</v>
      </c>
      <c r="E13" s="39" t="s">
        <v>210</v>
      </c>
      <c r="F13" s="93">
        <v>877</v>
      </c>
      <c r="G13" s="93">
        <v>348</v>
      </c>
      <c r="H13" s="93">
        <v>198</v>
      </c>
      <c r="I13" s="93">
        <v>204</v>
      </c>
      <c r="J13" s="93">
        <v>119</v>
      </c>
      <c r="K13" s="93">
        <v>45</v>
      </c>
      <c r="L13" s="93">
        <v>162</v>
      </c>
      <c r="M13" s="93">
        <v>111</v>
      </c>
      <c r="N13" s="96">
        <v>120</v>
      </c>
      <c r="O13" s="96">
        <v>134</v>
      </c>
      <c r="P13" s="96">
        <v>233</v>
      </c>
      <c r="Q13" s="93">
        <v>44</v>
      </c>
      <c r="R13" s="93">
        <v>296</v>
      </c>
      <c r="S13" s="93">
        <v>291</v>
      </c>
      <c r="T13" s="93">
        <v>83</v>
      </c>
      <c r="U13" s="93">
        <v>1139</v>
      </c>
      <c r="V13" s="93">
        <v>333</v>
      </c>
      <c r="W13" s="93">
        <v>88</v>
      </c>
      <c r="X13" s="93">
        <v>4317</v>
      </c>
      <c r="Y13" s="94">
        <f>SUM(F13:X13)</f>
        <v>9142</v>
      </c>
    </row>
    <row r="14" spans="1:25" ht="18" customHeight="1" x14ac:dyDescent="0.2">
      <c r="B14" s="95"/>
      <c r="C14" s="22"/>
      <c r="D14" s="237"/>
      <c r="E14" s="39" t="s">
        <v>211</v>
      </c>
      <c r="F14" s="93">
        <v>2018</v>
      </c>
      <c r="G14" s="93">
        <v>654</v>
      </c>
      <c r="H14" s="93">
        <v>325</v>
      </c>
      <c r="I14" s="93">
        <v>2156</v>
      </c>
      <c r="J14" s="93">
        <v>610</v>
      </c>
      <c r="K14" s="93">
        <v>94</v>
      </c>
      <c r="L14" s="93">
        <v>295</v>
      </c>
      <c r="M14" s="93">
        <v>234</v>
      </c>
      <c r="N14" s="96">
        <v>191</v>
      </c>
      <c r="O14" s="96">
        <v>599</v>
      </c>
      <c r="P14" s="96">
        <v>1064</v>
      </c>
      <c r="Q14" s="93">
        <v>86</v>
      </c>
      <c r="R14" s="93">
        <v>1015</v>
      </c>
      <c r="S14" s="93">
        <v>496</v>
      </c>
      <c r="T14" s="93">
        <v>230</v>
      </c>
      <c r="U14" s="93">
        <v>2087</v>
      </c>
      <c r="V14" s="93">
        <v>757</v>
      </c>
      <c r="W14" s="93">
        <v>281</v>
      </c>
      <c r="X14" s="93">
        <v>6357</v>
      </c>
      <c r="Y14" s="94">
        <f>SUM(F14:X14)</f>
        <v>19549</v>
      </c>
    </row>
    <row r="15" spans="1:25" ht="18" customHeight="1" x14ac:dyDescent="0.2">
      <c r="B15" s="95"/>
      <c r="C15" s="22"/>
      <c r="D15" s="229" t="s">
        <v>313</v>
      </c>
      <c r="E15" s="39" t="s">
        <v>210</v>
      </c>
      <c r="F15" s="97">
        <f t="shared" ref="F15:Y16" si="6">IF(F13=0,"- ",+F11/F13)</f>
        <v>2.2269099201824401</v>
      </c>
      <c r="G15" s="97">
        <f t="shared" si="6"/>
        <v>14.198275862068966</v>
      </c>
      <c r="H15" s="97">
        <f t="shared" si="6"/>
        <v>3.0656565656565657</v>
      </c>
      <c r="I15" s="97">
        <f t="shared" si="6"/>
        <v>2.5588235294117645</v>
      </c>
      <c r="J15" s="97">
        <f t="shared" si="6"/>
        <v>8.1008403361344534</v>
      </c>
      <c r="K15" s="97">
        <f t="shared" si="6"/>
        <v>8.9777777777777779</v>
      </c>
      <c r="L15" s="97">
        <f t="shared" si="6"/>
        <v>3.5123456790123457</v>
      </c>
      <c r="M15" s="97">
        <f t="shared" si="6"/>
        <v>1.2432432432432432</v>
      </c>
      <c r="N15" s="97">
        <f t="shared" si="6"/>
        <v>1.6416666666666666</v>
      </c>
      <c r="O15" s="97">
        <f t="shared" si="6"/>
        <v>3.5074626865671643</v>
      </c>
      <c r="P15" s="97">
        <f t="shared" si="6"/>
        <v>1.1587982832618027</v>
      </c>
      <c r="Q15" s="97">
        <f t="shared" si="6"/>
        <v>1.5909090909090908</v>
      </c>
      <c r="R15" s="97">
        <f t="shared" si="6"/>
        <v>1.0608108108108107</v>
      </c>
      <c r="S15" s="97">
        <f t="shared" si="6"/>
        <v>1.2233676975945018</v>
      </c>
      <c r="T15" s="97">
        <f t="shared" si="6"/>
        <v>2.8674698795180724</v>
      </c>
      <c r="U15" s="97">
        <f t="shared" si="6"/>
        <v>2.8156277436347672</v>
      </c>
      <c r="V15" s="97">
        <f t="shared" si="6"/>
        <v>0.47747747747747749</v>
      </c>
      <c r="W15" s="97">
        <f t="shared" si="6"/>
        <v>5.0795454545454541</v>
      </c>
      <c r="X15" s="97">
        <f t="shared" si="6"/>
        <v>0.86518415566365536</v>
      </c>
      <c r="Y15" s="98">
        <f>IF(Y13=0,"- ",+Y11/Y13)</f>
        <v>2.1396849704659813</v>
      </c>
    </row>
    <row r="16" spans="1:25" ht="18" customHeight="1" thickBot="1" x14ac:dyDescent="0.25">
      <c r="B16" s="95"/>
      <c r="C16" s="99"/>
      <c r="D16" s="230"/>
      <c r="E16" s="100" t="s">
        <v>211</v>
      </c>
      <c r="F16" s="101">
        <f t="shared" si="6"/>
        <v>2.0802775024777005</v>
      </c>
      <c r="G16" s="101">
        <f t="shared" si="6"/>
        <v>12.622324159021407</v>
      </c>
      <c r="H16" s="101">
        <f t="shared" si="6"/>
        <v>3.3415384615384616</v>
      </c>
      <c r="I16" s="101">
        <f t="shared" si="6"/>
        <v>0.85667903525046385</v>
      </c>
      <c r="J16" s="101">
        <f t="shared" si="6"/>
        <v>3.3442622950819674</v>
      </c>
      <c r="K16" s="101">
        <f t="shared" si="6"/>
        <v>8.6489361702127656</v>
      </c>
      <c r="L16" s="101">
        <f t="shared" si="6"/>
        <v>3.3932203389830509</v>
      </c>
      <c r="M16" s="101">
        <f t="shared" si="6"/>
        <v>1.4786324786324787</v>
      </c>
      <c r="N16" s="101">
        <f t="shared" si="6"/>
        <v>2.7748691099476441</v>
      </c>
      <c r="O16" s="101">
        <f t="shared" si="6"/>
        <v>1.2754590984974958</v>
      </c>
      <c r="P16" s="101">
        <f t="shared" si="6"/>
        <v>1.1917293233082706</v>
      </c>
      <c r="Q16" s="101">
        <f t="shared" si="6"/>
        <v>1.8139534883720929</v>
      </c>
      <c r="R16" s="101">
        <f t="shared" si="6"/>
        <v>0.84039408866995069</v>
      </c>
      <c r="S16" s="101">
        <f t="shared" si="6"/>
        <v>1.2883064516129032</v>
      </c>
      <c r="T16" s="101">
        <f t="shared" si="6"/>
        <v>2.1826086956521737</v>
      </c>
      <c r="U16" s="101">
        <f t="shared" si="6"/>
        <v>3.5031145184475325</v>
      </c>
      <c r="V16" s="101">
        <f t="shared" si="6"/>
        <v>0.58256274768824301</v>
      </c>
      <c r="W16" s="101">
        <f t="shared" si="6"/>
        <v>4.3487544483985765</v>
      </c>
      <c r="X16" s="101">
        <f t="shared" si="6"/>
        <v>0.924964605946201</v>
      </c>
      <c r="Y16" s="102">
        <f t="shared" si="6"/>
        <v>2.0027622896311832</v>
      </c>
    </row>
    <row r="17" spans="2:25" ht="18" customHeight="1" x14ac:dyDescent="0.2">
      <c r="B17" s="238" t="s">
        <v>2</v>
      </c>
      <c r="C17" s="232"/>
      <c r="D17" s="233"/>
      <c r="E17" s="90" t="s">
        <v>210</v>
      </c>
      <c r="F17" s="91">
        <f>'上期　26-32頁'!E168</f>
        <v>347</v>
      </c>
      <c r="G17" s="91">
        <f>'上期　26-32頁'!F168</f>
        <v>127</v>
      </c>
      <c r="H17" s="91">
        <f>'上期　26-32頁'!G168</f>
        <v>175</v>
      </c>
      <c r="I17" s="91">
        <f>'上期　26-32頁'!H168</f>
        <v>81</v>
      </c>
      <c r="J17" s="91">
        <f>'上期　26-32頁'!I168</f>
        <v>301</v>
      </c>
      <c r="K17" s="91">
        <f>'上期　26-32頁'!J168</f>
        <v>28</v>
      </c>
      <c r="L17" s="91">
        <f>'上期　26-32頁'!K168</f>
        <v>148</v>
      </c>
      <c r="M17" s="91">
        <f>'上期　26-32頁'!L168</f>
        <v>49</v>
      </c>
      <c r="N17" s="91">
        <f>'上期　26-32頁'!M168</f>
        <v>168</v>
      </c>
      <c r="O17" s="91">
        <f>'上期　26-32頁'!N168</f>
        <v>84</v>
      </c>
      <c r="P17" s="91">
        <f>'上期　26-32頁'!O168</f>
        <v>248</v>
      </c>
      <c r="Q17" s="91">
        <f>'上期　26-32頁'!P168</f>
        <v>135</v>
      </c>
      <c r="R17" s="91">
        <f>'上期　26-32頁'!Q168</f>
        <v>43</v>
      </c>
      <c r="S17" s="91">
        <f>'上期　26-32頁'!R168</f>
        <v>68</v>
      </c>
      <c r="T17" s="91">
        <f>'上期　26-32頁'!S168</f>
        <v>126</v>
      </c>
      <c r="U17" s="91">
        <f>'上期　26-32頁'!T168</f>
        <v>1010</v>
      </c>
      <c r="V17" s="91">
        <f>'上期　26-32頁'!U168</f>
        <v>35</v>
      </c>
      <c r="W17" s="91">
        <f>'上期　26-32頁'!V168</f>
        <v>122</v>
      </c>
      <c r="X17" s="91">
        <f>'上期　26-32頁'!W168</f>
        <v>890</v>
      </c>
      <c r="Y17" s="92">
        <f>SUM(F17:X17)</f>
        <v>4185</v>
      </c>
    </row>
    <row r="18" spans="2:25" ht="18" customHeight="1" x14ac:dyDescent="0.2">
      <c r="B18" s="234"/>
      <c r="C18" s="235"/>
      <c r="D18" s="236"/>
      <c r="E18" s="39" t="s">
        <v>211</v>
      </c>
      <c r="F18" s="93">
        <f>'上期　26-32頁'!E169</f>
        <v>414</v>
      </c>
      <c r="G18" s="93">
        <f>'上期　26-32頁'!F169</f>
        <v>168</v>
      </c>
      <c r="H18" s="93">
        <f>'上期　26-32頁'!G169</f>
        <v>217</v>
      </c>
      <c r="I18" s="93">
        <f>'上期　26-32頁'!H169</f>
        <v>107</v>
      </c>
      <c r="J18" s="93">
        <f>'上期　26-32頁'!I169</f>
        <v>327</v>
      </c>
      <c r="K18" s="93">
        <f>'上期　26-32頁'!J169</f>
        <v>28</v>
      </c>
      <c r="L18" s="93">
        <f>'上期　26-32頁'!K169</f>
        <v>159</v>
      </c>
      <c r="M18" s="93">
        <f>'上期　26-32頁'!L169</f>
        <v>364</v>
      </c>
      <c r="N18" s="93">
        <f>'上期　26-32頁'!M169</f>
        <v>186</v>
      </c>
      <c r="O18" s="93">
        <f>'上期　26-32頁'!N169</f>
        <v>124</v>
      </c>
      <c r="P18" s="93">
        <f>'上期　26-32頁'!O169</f>
        <v>680</v>
      </c>
      <c r="Q18" s="93">
        <f>'上期　26-32頁'!P169</f>
        <v>270</v>
      </c>
      <c r="R18" s="93">
        <f>'上期　26-32頁'!Q169</f>
        <v>75</v>
      </c>
      <c r="S18" s="93">
        <f>'上期　26-32頁'!R169</f>
        <v>83</v>
      </c>
      <c r="T18" s="93">
        <f>'上期　26-32頁'!S169</f>
        <v>189</v>
      </c>
      <c r="U18" s="93">
        <f>'上期　26-32頁'!T169</f>
        <v>1595</v>
      </c>
      <c r="V18" s="93">
        <f>'上期　26-32頁'!U169</f>
        <v>50</v>
      </c>
      <c r="W18" s="93">
        <f>'上期　26-32頁'!V169</f>
        <v>129</v>
      </c>
      <c r="X18" s="93">
        <f>'上期　26-32頁'!W169</f>
        <v>1407</v>
      </c>
      <c r="Y18" s="94">
        <f>SUM(F18:X18)</f>
        <v>6572</v>
      </c>
    </row>
    <row r="19" spans="2:25" ht="18" customHeight="1" x14ac:dyDescent="0.2">
      <c r="B19" s="95"/>
      <c r="C19" s="22"/>
      <c r="D19" s="229" t="str">
        <f>$D$7</f>
        <v>R３年度上期</v>
      </c>
      <c r="E19" s="39" t="s">
        <v>210</v>
      </c>
      <c r="F19" s="93">
        <v>126</v>
      </c>
      <c r="G19" s="93">
        <v>41</v>
      </c>
      <c r="H19" s="93">
        <v>36</v>
      </c>
      <c r="I19" s="93">
        <v>7</v>
      </c>
      <c r="J19" s="93">
        <v>7</v>
      </c>
      <c r="K19" s="93">
        <v>2</v>
      </c>
      <c r="L19" s="93">
        <v>8</v>
      </c>
      <c r="M19" s="93">
        <v>2</v>
      </c>
      <c r="N19" s="96">
        <v>15</v>
      </c>
      <c r="O19" s="96">
        <v>95</v>
      </c>
      <c r="P19" s="96">
        <v>84</v>
      </c>
      <c r="Q19" s="93">
        <v>3</v>
      </c>
      <c r="R19" s="93">
        <v>14</v>
      </c>
      <c r="S19" s="93">
        <v>17</v>
      </c>
      <c r="T19" s="93">
        <v>61</v>
      </c>
      <c r="U19" s="93">
        <v>133</v>
      </c>
      <c r="V19" s="93">
        <v>0</v>
      </c>
      <c r="W19" s="93">
        <v>8</v>
      </c>
      <c r="X19" s="93">
        <v>218</v>
      </c>
      <c r="Y19" s="94">
        <f>SUM(F19:X19)</f>
        <v>877</v>
      </c>
    </row>
    <row r="20" spans="2:25" ht="18" customHeight="1" x14ac:dyDescent="0.2">
      <c r="B20" s="95"/>
      <c r="C20" s="22"/>
      <c r="D20" s="237"/>
      <c r="E20" s="39" t="s">
        <v>211</v>
      </c>
      <c r="F20" s="93">
        <v>141</v>
      </c>
      <c r="G20" s="93">
        <v>41</v>
      </c>
      <c r="H20" s="93">
        <v>36</v>
      </c>
      <c r="I20" s="93">
        <v>7</v>
      </c>
      <c r="J20" s="93">
        <v>7</v>
      </c>
      <c r="K20" s="93">
        <v>2</v>
      </c>
      <c r="L20" s="93">
        <v>8</v>
      </c>
      <c r="M20" s="93">
        <v>2</v>
      </c>
      <c r="N20" s="96">
        <v>15</v>
      </c>
      <c r="O20" s="96">
        <v>263</v>
      </c>
      <c r="P20" s="96">
        <v>171</v>
      </c>
      <c r="Q20" s="93">
        <v>3</v>
      </c>
      <c r="R20" s="93">
        <v>14</v>
      </c>
      <c r="S20" s="93">
        <v>17</v>
      </c>
      <c r="T20" s="93">
        <v>61</v>
      </c>
      <c r="U20" s="93">
        <v>169</v>
      </c>
      <c r="V20" s="93">
        <v>0</v>
      </c>
      <c r="W20" s="93">
        <v>8</v>
      </c>
      <c r="X20" s="93">
        <v>302</v>
      </c>
      <c r="Y20" s="94">
        <f>SUM(F20:X20)</f>
        <v>1267</v>
      </c>
    </row>
    <row r="21" spans="2:25" ht="18" customHeight="1" x14ac:dyDescent="0.2">
      <c r="B21" s="95"/>
      <c r="C21" s="22"/>
      <c r="D21" s="229" t="s">
        <v>313</v>
      </c>
      <c r="E21" s="39" t="s">
        <v>210</v>
      </c>
      <c r="F21" s="97">
        <f t="shared" ref="F21:Y22" si="7">IF(F19=0,"- ",+F17/F19)</f>
        <v>2.753968253968254</v>
      </c>
      <c r="G21" s="97">
        <f t="shared" si="7"/>
        <v>3.0975609756097562</v>
      </c>
      <c r="H21" s="97">
        <f t="shared" si="7"/>
        <v>4.8611111111111107</v>
      </c>
      <c r="I21" s="97">
        <f t="shared" si="7"/>
        <v>11.571428571428571</v>
      </c>
      <c r="J21" s="97">
        <f t="shared" si="7"/>
        <v>43</v>
      </c>
      <c r="K21" s="97">
        <f t="shared" si="7"/>
        <v>14</v>
      </c>
      <c r="L21" s="97">
        <f t="shared" si="7"/>
        <v>18.5</v>
      </c>
      <c r="M21" s="97">
        <f t="shared" si="7"/>
        <v>24.5</v>
      </c>
      <c r="N21" s="97">
        <f t="shared" si="7"/>
        <v>11.2</v>
      </c>
      <c r="O21" s="97">
        <f t="shared" si="7"/>
        <v>0.88421052631578945</v>
      </c>
      <c r="P21" s="97">
        <f t="shared" si="7"/>
        <v>2.9523809523809526</v>
      </c>
      <c r="Q21" s="97">
        <f t="shared" si="7"/>
        <v>45</v>
      </c>
      <c r="R21" s="97">
        <f t="shared" si="7"/>
        <v>3.0714285714285716</v>
      </c>
      <c r="S21" s="97">
        <f t="shared" si="7"/>
        <v>4</v>
      </c>
      <c r="T21" s="97">
        <f t="shared" si="7"/>
        <v>2.0655737704918034</v>
      </c>
      <c r="U21" s="97">
        <f t="shared" si="7"/>
        <v>7.5939849624060152</v>
      </c>
      <c r="V21" s="97" t="str">
        <f t="shared" si="7"/>
        <v xml:space="preserve">- </v>
      </c>
      <c r="W21" s="97">
        <f t="shared" si="7"/>
        <v>15.25</v>
      </c>
      <c r="X21" s="97">
        <f t="shared" si="7"/>
        <v>4.0825688073394497</v>
      </c>
      <c r="Y21" s="98">
        <f t="shared" si="7"/>
        <v>4.7719498289623719</v>
      </c>
    </row>
    <row r="22" spans="2:25" ht="18" customHeight="1" thickBot="1" x14ac:dyDescent="0.25">
      <c r="B22" s="95"/>
      <c r="C22" s="99"/>
      <c r="D22" s="230"/>
      <c r="E22" s="100" t="s">
        <v>211</v>
      </c>
      <c r="F22" s="101">
        <f t="shared" si="7"/>
        <v>2.9361702127659575</v>
      </c>
      <c r="G22" s="101">
        <f t="shared" si="7"/>
        <v>4.0975609756097562</v>
      </c>
      <c r="H22" s="101">
        <f t="shared" si="7"/>
        <v>6.0277777777777777</v>
      </c>
      <c r="I22" s="101">
        <f t="shared" si="7"/>
        <v>15.285714285714286</v>
      </c>
      <c r="J22" s="101">
        <f t="shared" si="7"/>
        <v>46.714285714285715</v>
      </c>
      <c r="K22" s="101">
        <f t="shared" si="7"/>
        <v>14</v>
      </c>
      <c r="L22" s="101">
        <f t="shared" si="7"/>
        <v>19.875</v>
      </c>
      <c r="M22" s="101">
        <f t="shared" si="7"/>
        <v>182</v>
      </c>
      <c r="N22" s="101">
        <f t="shared" si="7"/>
        <v>12.4</v>
      </c>
      <c r="O22" s="101">
        <f t="shared" si="7"/>
        <v>0.47148288973384028</v>
      </c>
      <c r="P22" s="101">
        <f t="shared" si="7"/>
        <v>3.9766081871345027</v>
      </c>
      <c r="Q22" s="101">
        <f t="shared" si="7"/>
        <v>90</v>
      </c>
      <c r="R22" s="101">
        <f t="shared" si="7"/>
        <v>5.3571428571428568</v>
      </c>
      <c r="S22" s="101">
        <f t="shared" si="7"/>
        <v>4.882352941176471</v>
      </c>
      <c r="T22" s="101">
        <f t="shared" si="7"/>
        <v>3.098360655737705</v>
      </c>
      <c r="U22" s="101">
        <f t="shared" si="7"/>
        <v>9.4378698224852062</v>
      </c>
      <c r="V22" s="101" t="str">
        <f t="shared" si="7"/>
        <v xml:space="preserve">- </v>
      </c>
      <c r="W22" s="101">
        <f t="shared" si="7"/>
        <v>16.125</v>
      </c>
      <c r="X22" s="101">
        <f t="shared" si="7"/>
        <v>4.6589403973509933</v>
      </c>
      <c r="Y22" s="102">
        <f t="shared" si="7"/>
        <v>5.1870560378847674</v>
      </c>
    </row>
    <row r="23" spans="2:25" ht="18" customHeight="1" x14ac:dyDescent="0.2">
      <c r="B23" s="238" t="s">
        <v>4</v>
      </c>
      <c r="C23" s="232"/>
      <c r="D23" s="233"/>
      <c r="E23" s="90" t="s">
        <v>210</v>
      </c>
      <c r="F23" s="91">
        <f>'上期　26-32頁'!E215</f>
        <v>356</v>
      </c>
      <c r="G23" s="91">
        <f>'上期　26-32頁'!F215</f>
        <v>707</v>
      </c>
      <c r="H23" s="91">
        <f>'上期　26-32頁'!G215</f>
        <v>179</v>
      </c>
      <c r="I23" s="91">
        <f>'上期　26-32頁'!H215</f>
        <v>132</v>
      </c>
      <c r="J23" s="91">
        <f>'上期　26-32頁'!I215</f>
        <v>422</v>
      </c>
      <c r="K23" s="91">
        <f>'上期　26-32頁'!J215</f>
        <v>90</v>
      </c>
      <c r="L23" s="91">
        <f>'上期　26-32頁'!K215</f>
        <v>113</v>
      </c>
      <c r="M23" s="91">
        <f>'上期　26-32頁'!L215</f>
        <v>28</v>
      </c>
      <c r="N23" s="91">
        <f>'上期　26-32頁'!M215</f>
        <v>57</v>
      </c>
      <c r="O23" s="91">
        <f>'上期　26-32頁'!N215</f>
        <v>158</v>
      </c>
      <c r="P23" s="91">
        <f>'上期　26-32頁'!O215</f>
        <v>82</v>
      </c>
      <c r="Q23" s="91">
        <f>'上期　26-32頁'!P215</f>
        <v>51</v>
      </c>
      <c r="R23" s="91">
        <f>'上期　26-32頁'!Q215</f>
        <v>51</v>
      </c>
      <c r="S23" s="91">
        <f>'上期　26-32頁'!R215</f>
        <v>43</v>
      </c>
      <c r="T23" s="91">
        <f>'上期　26-32頁'!S215</f>
        <v>103</v>
      </c>
      <c r="U23" s="91">
        <f>'上期　26-32頁'!T215</f>
        <v>772</v>
      </c>
      <c r="V23" s="91">
        <f>'上期　26-32頁'!U215</f>
        <v>35</v>
      </c>
      <c r="W23" s="91">
        <f>'上期　26-32頁'!V215</f>
        <v>34</v>
      </c>
      <c r="X23" s="91">
        <f>'上期　26-32頁'!W215</f>
        <v>773</v>
      </c>
      <c r="Y23" s="92">
        <f>SUM(F23:X23)</f>
        <v>4186</v>
      </c>
    </row>
    <row r="24" spans="2:25" ht="18" customHeight="1" x14ac:dyDescent="0.2">
      <c r="B24" s="234"/>
      <c r="C24" s="235"/>
      <c r="D24" s="236"/>
      <c r="E24" s="39" t="s">
        <v>211</v>
      </c>
      <c r="F24" s="93">
        <f>'上期　26-32頁'!E216</f>
        <v>441</v>
      </c>
      <c r="G24" s="93">
        <f>'上期　26-32頁'!F216</f>
        <v>766</v>
      </c>
      <c r="H24" s="93">
        <f>'上期　26-32頁'!G216</f>
        <v>228</v>
      </c>
      <c r="I24" s="93">
        <f>'上期　26-32頁'!H216</f>
        <v>230</v>
      </c>
      <c r="J24" s="93">
        <f>'上期　26-32頁'!I216</f>
        <v>580</v>
      </c>
      <c r="K24" s="93">
        <f>'上期　26-32頁'!J216</f>
        <v>96</v>
      </c>
      <c r="L24" s="93">
        <f>'上期　26-32頁'!K216</f>
        <v>173</v>
      </c>
      <c r="M24" s="93">
        <f>'上期　26-32頁'!L216</f>
        <v>34</v>
      </c>
      <c r="N24" s="93">
        <f>'上期　26-32頁'!M216</f>
        <v>62</v>
      </c>
      <c r="O24" s="93">
        <f>'上期　26-32頁'!N216</f>
        <v>213</v>
      </c>
      <c r="P24" s="93">
        <f>'上期　26-32頁'!O216</f>
        <v>117</v>
      </c>
      <c r="Q24" s="93">
        <f>'上期　26-32頁'!P216</f>
        <v>55</v>
      </c>
      <c r="R24" s="93">
        <f>'上期　26-32頁'!Q216</f>
        <v>104</v>
      </c>
      <c r="S24" s="93">
        <f>'上期　26-32頁'!R216</f>
        <v>74</v>
      </c>
      <c r="T24" s="93">
        <f>'上期　26-32頁'!S216</f>
        <v>319</v>
      </c>
      <c r="U24" s="93">
        <f>'上期　26-32頁'!T216</f>
        <v>1150</v>
      </c>
      <c r="V24" s="93">
        <f>'上期　26-32頁'!U216</f>
        <v>85</v>
      </c>
      <c r="W24" s="93">
        <f>'上期　26-32頁'!V216</f>
        <v>59</v>
      </c>
      <c r="X24" s="93">
        <f>'上期　26-32頁'!W216</f>
        <v>863</v>
      </c>
      <c r="Y24" s="94">
        <f>SUM(F24:X24)</f>
        <v>5649</v>
      </c>
    </row>
    <row r="25" spans="2:25" ht="18" customHeight="1" x14ac:dyDescent="0.2">
      <c r="B25" s="95"/>
      <c r="C25" s="22"/>
      <c r="D25" s="229" t="str">
        <f>$D$7</f>
        <v>R３年度上期</v>
      </c>
      <c r="E25" s="39" t="s">
        <v>210</v>
      </c>
      <c r="F25" s="93">
        <v>310</v>
      </c>
      <c r="G25" s="93">
        <v>54</v>
      </c>
      <c r="H25" s="93">
        <v>107</v>
      </c>
      <c r="I25" s="93">
        <v>34</v>
      </c>
      <c r="J25" s="93">
        <v>22</v>
      </c>
      <c r="K25" s="93">
        <v>56</v>
      </c>
      <c r="L25" s="93">
        <v>23</v>
      </c>
      <c r="M25" s="93">
        <v>44</v>
      </c>
      <c r="N25" s="96">
        <v>23</v>
      </c>
      <c r="O25" s="96">
        <v>31</v>
      </c>
      <c r="P25" s="96">
        <v>135</v>
      </c>
      <c r="Q25" s="93">
        <v>9</v>
      </c>
      <c r="R25" s="93">
        <v>53</v>
      </c>
      <c r="S25" s="93">
        <v>70</v>
      </c>
      <c r="T25" s="93">
        <v>57</v>
      </c>
      <c r="U25" s="93">
        <v>340</v>
      </c>
      <c r="V25" s="93">
        <v>5</v>
      </c>
      <c r="W25" s="93">
        <v>16</v>
      </c>
      <c r="X25" s="93">
        <v>733</v>
      </c>
      <c r="Y25" s="94">
        <f>SUM(F25:X25)</f>
        <v>2122</v>
      </c>
    </row>
    <row r="26" spans="2:25" ht="18" customHeight="1" x14ac:dyDescent="0.2">
      <c r="B26" s="95"/>
      <c r="C26" s="22"/>
      <c r="D26" s="237"/>
      <c r="E26" s="39" t="s">
        <v>211</v>
      </c>
      <c r="F26" s="93">
        <v>618</v>
      </c>
      <c r="G26" s="93">
        <v>82</v>
      </c>
      <c r="H26" s="93">
        <v>166</v>
      </c>
      <c r="I26" s="93">
        <v>46</v>
      </c>
      <c r="J26" s="93">
        <v>25</v>
      </c>
      <c r="K26" s="93">
        <v>57</v>
      </c>
      <c r="L26" s="93">
        <v>24</v>
      </c>
      <c r="M26" s="93">
        <v>70</v>
      </c>
      <c r="N26" s="96">
        <v>50</v>
      </c>
      <c r="O26" s="96">
        <v>62</v>
      </c>
      <c r="P26" s="96">
        <v>244</v>
      </c>
      <c r="Q26" s="93">
        <v>16</v>
      </c>
      <c r="R26" s="93">
        <v>85</v>
      </c>
      <c r="S26" s="93">
        <v>136</v>
      </c>
      <c r="T26" s="93">
        <v>237</v>
      </c>
      <c r="U26" s="93">
        <v>482</v>
      </c>
      <c r="V26" s="93">
        <v>5</v>
      </c>
      <c r="W26" s="93">
        <v>36</v>
      </c>
      <c r="X26" s="93">
        <v>942</v>
      </c>
      <c r="Y26" s="94">
        <f>SUM(F26:X26)</f>
        <v>3383</v>
      </c>
    </row>
    <row r="27" spans="2:25" ht="18" customHeight="1" x14ac:dyDescent="0.2">
      <c r="B27" s="95"/>
      <c r="C27" s="22"/>
      <c r="D27" s="229" t="s">
        <v>313</v>
      </c>
      <c r="E27" s="39" t="s">
        <v>210</v>
      </c>
      <c r="F27" s="97">
        <f t="shared" ref="F27:Y28" si="8">IF(F25=0,"- ",+F23/F25)</f>
        <v>1.1483870967741936</v>
      </c>
      <c r="G27" s="97">
        <f t="shared" si="8"/>
        <v>13.092592592592593</v>
      </c>
      <c r="H27" s="97">
        <f t="shared" si="8"/>
        <v>1.6728971962616823</v>
      </c>
      <c r="I27" s="97">
        <f t="shared" si="8"/>
        <v>3.8823529411764706</v>
      </c>
      <c r="J27" s="97">
        <f t="shared" si="8"/>
        <v>19.181818181818183</v>
      </c>
      <c r="K27" s="97">
        <f t="shared" si="8"/>
        <v>1.6071428571428572</v>
      </c>
      <c r="L27" s="97">
        <f t="shared" si="8"/>
        <v>4.9130434782608692</v>
      </c>
      <c r="M27" s="97">
        <f t="shared" si="8"/>
        <v>0.63636363636363635</v>
      </c>
      <c r="N27" s="97">
        <f t="shared" si="8"/>
        <v>2.4782608695652173</v>
      </c>
      <c r="O27" s="97">
        <f t="shared" si="8"/>
        <v>5.096774193548387</v>
      </c>
      <c r="P27" s="97">
        <f t="shared" si="8"/>
        <v>0.6074074074074074</v>
      </c>
      <c r="Q27" s="97">
        <f t="shared" si="8"/>
        <v>5.666666666666667</v>
      </c>
      <c r="R27" s="97">
        <f t="shared" si="8"/>
        <v>0.96226415094339623</v>
      </c>
      <c r="S27" s="97">
        <f t="shared" si="8"/>
        <v>0.61428571428571432</v>
      </c>
      <c r="T27" s="97">
        <f t="shared" si="8"/>
        <v>1.8070175438596492</v>
      </c>
      <c r="U27" s="97">
        <f t="shared" si="8"/>
        <v>2.2705882352941176</v>
      </c>
      <c r="V27" s="97">
        <f t="shared" si="8"/>
        <v>7</v>
      </c>
      <c r="W27" s="97">
        <f t="shared" si="8"/>
        <v>2.125</v>
      </c>
      <c r="X27" s="97">
        <f t="shared" si="8"/>
        <v>1.0545702592087312</v>
      </c>
      <c r="Y27" s="98">
        <f t="shared" si="8"/>
        <v>1.9726672950047126</v>
      </c>
    </row>
    <row r="28" spans="2:25" ht="18" customHeight="1" thickBot="1" x14ac:dyDescent="0.25">
      <c r="B28" s="95"/>
      <c r="C28" s="99"/>
      <c r="D28" s="230"/>
      <c r="E28" s="100" t="s">
        <v>211</v>
      </c>
      <c r="F28" s="101">
        <f t="shared" si="8"/>
        <v>0.71359223300970875</v>
      </c>
      <c r="G28" s="101">
        <f t="shared" si="8"/>
        <v>9.3414634146341466</v>
      </c>
      <c r="H28" s="101">
        <f t="shared" si="8"/>
        <v>1.3734939759036144</v>
      </c>
      <c r="I28" s="101">
        <f t="shared" si="8"/>
        <v>5</v>
      </c>
      <c r="J28" s="101">
        <f t="shared" si="8"/>
        <v>23.2</v>
      </c>
      <c r="K28" s="101">
        <f t="shared" si="8"/>
        <v>1.6842105263157894</v>
      </c>
      <c r="L28" s="101">
        <f t="shared" si="8"/>
        <v>7.208333333333333</v>
      </c>
      <c r="M28" s="101">
        <f t="shared" si="8"/>
        <v>0.48571428571428571</v>
      </c>
      <c r="N28" s="101">
        <f t="shared" si="8"/>
        <v>1.24</v>
      </c>
      <c r="O28" s="101">
        <f t="shared" si="8"/>
        <v>3.435483870967742</v>
      </c>
      <c r="P28" s="101">
        <f t="shared" si="8"/>
        <v>0.47950819672131145</v>
      </c>
      <c r="Q28" s="101">
        <f t="shared" si="8"/>
        <v>3.4375</v>
      </c>
      <c r="R28" s="101">
        <f t="shared" si="8"/>
        <v>1.223529411764706</v>
      </c>
      <c r="S28" s="101">
        <f t="shared" si="8"/>
        <v>0.54411764705882348</v>
      </c>
      <c r="T28" s="101">
        <f t="shared" si="8"/>
        <v>1.3459915611814346</v>
      </c>
      <c r="U28" s="101">
        <f t="shared" si="8"/>
        <v>2.3858921161825726</v>
      </c>
      <c r="V28" s="101">
        <f t="shared" si="8"/>
        <v>17</v>
      </c>
      <c r="W28" s="101">
        <f t="shared" si="8"/>
        <v>1.6388888888888888</v>
      </c>
      <c r="X28" s="101">
        <f t="shared" si="8"/>
        <v>0.91613588110403399</v>
      </c>
      <c r="Y28" s="102">
        <f t="shared" si="8"/>
        <v>1.6698196866686372</v>
      </c>
    </row>
    <row r="29" spans="2:25" ht="18" customHeight="1" x14ac:dyDescent="0.2">
      <c r="B29" s="231" t="s">
        <v>314</v>
      </c>
      <c r="C29" s="232"/>
      <c r="D29" s="233"/>
      <c r="E29" s="90" t="s">
        <v>210</v>
      </c>
      <c r="F29" s="91">
        <f>'上期　26-32頁'!E310</f>
        <v>177</v>
      </c>
      <c r="G29" s="91">
        <f>'上期　26-32頁'!F310</f>
        <v>24</v>
      </c>
      <c r="H29" s="91">
        <f>'上期　26-32頁'!G310</f>
        <v>10</v>
      </c>
      <c r="I29" s="91">
        <f>'上期　26-32頁'!H310</f>
        <v>84</v>
      </c>
      <c r="J29" s="91">
        <f>'上期　26-32頁'!I310</f>
        <v>44</v>
      </c>
      <c r="K29" s="91">
        <f>'上期　26-32頁'!J310</f>
        <v>99</v>
      </c>
      <c r="L29" s="91">
        <f>'上期　26-32頁'!K310</f>
        <v>23</v>
      </c>
      <c r="M29" s="91">
        <f>'上期　26-32頁'!L310</f>
        <v>0</v>
      </c>
      <c r="N29" s="91">
        <f>'上期　26-32頁'!M310</f>
        <v>12</v>
      </c>
      <c r="O29" s="91">
        <f>'上期　26-32頁'!N310</f>
        <v>39</v>
      </c>
      <c r="P29" s="91">
        <f>'上期　26-32頁'!O310</f>
        <v>16</v>
      </c>
      <c r="Q29" s="91">
        <f>'上期　26-32頁'!P310</f>
        <v>0</v>
      </c>
      <c r="R29" s="91">
        <f>'上期　26-32頁'!Q310</f>
        <v>9</v>
      </c>
      <c r="S29" s="91">
        <f>'上期　26-32頁'!R310</f>
        <v>21</v>
      </c>
      <c r="T29" s="91">
        <f>'上期　26-32頁'!S310</f>
        <v>25</v>
      </c>
      <c r="U29" s="91">
        <f>'上期　26-32頁'!T310</f>
        <v>171</v>
      </c>
      <c r="V29" s="91">
        <f>'上期　26-32頁'!U310</f>
        <v>25</v>
      </c>
      <c r="W29" s="91">
        <f>'上期　26-32頁'!V310</f>
        <v>20</v>
      </c>
      <c r="X29" s="91">
        <f>'上期　26-32頁'!W310</f>
        <v>97</v>
      </c>
      <c r="Y29" s="92">
        <f>SUM(F29:X29)</f>
        <v>896</v>
      </c>
    </row>
    <row r="30" spans="2:25" ht="18" customHeight="1" x14ac:dyDescent="0.2">
      <c r="B30" s="234"/>
      <c r="C30" s="235"/>
      <c r="D30" s="236"/>
      <c r="E30" s="39" t="s">
        <v>211</v>
      </c>
      <c r="F30" s="93">
        <f>'上期　26-32頁'!E311</f>
        <v>252</v>
      </c>
      <c r="G30" s="93">
        <f>'上期　26-32頁'!F311</f>
        <v>24</v>
      </c>
      <c r="H30" s="93">
        <f>'上期　26-32頁'!G311</f>
        <v>12</v>
      </c>
      <c r="I30" s="93">
        <f>'上期　26-32頁'!H311</f>
        <v>84</v>
      </c>
      <c r="J30" s="93">
        <f>'上期　26-32頁'!I311</f>
        <v>48</v>
      </c>
      <c r="K30" s="93">
        <f>'上期　26-32頁'!J311</f>
        <v>99</v>
      </c>
      <c r="L30" s="93">
        <f>'上期　26-32頁'!K311</f>
        <v>23</v>
      </c>
      <c r="M30" s="93">
        <f>'上期　26-32頁'!L311</f>
        <v>0</v>
      </c>
      <c r="N30" s="93">
        <f>'上期　26-32頁'!M311</f>
        <v>20</v>
      </c>
      <c r="O30" s="93">
        <f>'上期　26-32頁'!N311</f>
        <v>100</v>
      </c>
      <c r="P30" s="93">
        <f>'上期　26-32頁'!O311</f>
        <v>58</v>
      </c>
      <c r="Q30" s="93">
        <f>'上期　26-32頁'!P311</f>
        <v>0</v>
      </c>
      <c r="R30" s="93">
        <f>'上期　26-32頁'!Q311</f>
        <v>9</v>
      </c>
      <c r="S30" s="93">
        <f>'上期　26-32頁'!R311</f>
        <v>21</v>
      </c>
      <c r="T30" s="93">
        <f>'上期　26-32頁'!S311</f>
        <v>31</v>
      </c>
      <c r="U30" s="93">
        <f>'上期　26-32頁'!T311</f>
        <v>183</v>
      </c>
      <c r="V30" s="93">
        <f>'上期　26-32頁'!U311</f>
        <v>30</v>
      </c>
      <c r="W30" s="93">
        <f>'上期　26-32頁'!V311</f>
        <v>38</v>
      </c>
      <c r="X30" s="93">
        <f>'上期　26-32頁'!W311</f>
        <v>110</v>
      </c>
      <c r="Y30" s="94">
        <f>SUM(F30:X30)</f>
        <v>1142</v>
      </c>
    </row>
    <row r="31" spans="2:25" ht="18" customHeight="1" x14ac:dyDescent="0.2">
      <c r="B31" s="95"/>
      <c r="C31" s="22"/>
      <c r="D31" s="229" t="str">
        <f>$D$7</f>
        <v>R３年度上期</v>
      </c>
      <c r="E31" s="39" t="s">
        <v>210</v>
      </c>
      <c r="F31" s="93">
        <v>80</v>
      </c>
      <c r="G31" s="93">
        <v>14</v>
      </c>
      <c r="H31" s="93">
        <v>12</v>
      </c>
      <c r="I31" s="93">
        <v>6</v>
      </c>
      <c r="J31" s="93">
        <v>7</v>
      </c>
      <c r="K31" s="93">
        <v>8</v>
      </c>
      <c r="L31" s="93">
        <v>6</v>
      </c>
      <c r="M31" s="93">
        <v>0</v>
      </c>
      <c r="N31" s="96">
        <v>5</v>
      </c>
      <c r="O31" s="96">
        <v>21</v>
      </c>
      <c r="P31" s="96">
        <v>19</v>
      </c>
      <c r="Q31" s="93">
        <v>5</v>
      </c>
      <c r="R31" s="93">
        <v>5</v>
      </c>
      <c r="S31" s="93">
        <v>11</v>
      </c>
      <c r="T31" s="93">
        <v>7</v>
      </c>
      <c r="U31" s="93">
        <v>33</v>
      </c>
      <c r="V31" s="93">
        <v>2</v>
      </c>
      <c r="W31" s="93">
        <v>9</v>
      </c>
      <c r="X31" s="93">
        <v>106</v>
      </c>
      <c r="Y31" s="94">
        <f>SUM(F31:X31)</f>
        <v>356</v>
      </c>
    </row>
    <row r="32" spans="2:25" ht="18" customHeight="1" x14ac:dyDescent="0.2">
      <c r="B32" s="95"/>
      <c r="C32" s="22"/>
      <c r="D32" s="237"/>
      <c r="E32" s="39" t="s">
        <v>211</v>
      </c>
      <c r="F32" s="93">
        <v>109</v>
      </c>
      <c r="G32" s="93">
        <v>14</v>
      </c>
      <c r="H32" s="93">
        <v>12</v>
      </c>
      <c r="I32" s="93">
        <v>6</v>
      </c>
      <c r="J32" s="93">
        <v>7</v>
      </c>
      <c r="K32" s="93">
        <v>11</v>
      </c>
      <c r="L32" s="93">
        <v>6</v>
      </c>
      <c r="M32" s="93">
        <v>0</v>
      </c>
      <c r="N32" s="96">
        <v>7</v>
      </c>
      <c r="O32" s="96">
        <v>101</v>
      </c>
      <c r="P32" s="96">
        <v>49</v>
      </c>
      <c r="Q32" s="93">
        <v>7</v>
      </c>
      <c r="R32" s="93">
        <v>6</v>
      </c>
      <c r="S32" s="93">
        <v>11</v>
      </c>
      <c r="T32" s="93">
        <v>7</v>
      </c>
      <c r="U32" s="93">
        <v>45</v>
      </c>
      <c r="V32" s="93">
        <v>5</v>
      </c>
      <c r="W32" s="93">
        <v>163</v>
      </c>
      <c r="X32" s="93">
        <v>197</v>
      </c>
      <c r="Y32" s="94">
        <f>SUM(F32:X32)</f>
        <v>763</v>
      </c>
    </row>
    <row r="33" spans="2:25" ht="18" customHeight="1" x14ac:dyDescent="0.2">
      <c r="B33" s="95"/>
      <c r="C33" s="22"/>
      <c r="D33" s="229" t="s">
        <v>313</v>
      </c>
      <c r="E33" s="39" t="s">
        <v>210</v>
      </c>
      <c r="F33" s="97">
        <f t="shared" ref="F33:Y34" si="9">IF(F31=0,"- ",+F29/F31)</f>
        <v>2.2124999999999999</v>
      </c>
      <c r="G33" s="97">
        <f t="shared" si="9"/>
        <v>1.7142857142857142</v>
      </c>
      <c r="H33" s="97">
        <f t="shared" si="9"/>
        <v>0.83333333333333337</v>
      </c>
      <c r="I33" s="97">
        <f t="shared" si="9"/>
        <v>14</v>
      </c>
      <c r="J33" s="97">
        <f t="shared" si="9"/>
        <v>6.2857142857142856</v>
      </c>
      <c r="K33" s="97">
        <f t="shared" si="9"/>
        <v>12.375</v>
      </c>
      <c r="L33" s="97">
        <f t="shared" si="9"/>
        <v>3.8333333333333335</v>
      </c>
      <c r="M33" s="97" t="str">
        <f t="shared" si="9"/>
        <v xml:space="preserve">- </v>
      </c>
      <c r="N33" s="97">
        <f t="shared" si="9"/>
        <v>2.4</v>
      </c>
      <c r="O33" s="97">
        <f t="shared" si="9"/>
        <v>1.8571428571428572</v>
      </c>
      <c r="P33" s="97">
        <f t="shared" si="9"/>
        <v>0.84210526315789469</v>
      </c>
      <c r="Q33" s="97">
        <f t="shared" si="9"/>
        <v>0</v>
      </c>
      <c r="R33" s="97">
        <f t="shared" si="9"/>
        <v>1.8</v>
      </c>
      <c r="S33" s="97">
        <f t="shared" si="9"/>
        <v>1.9090909090909092</v>
      </c>
      <c r="T33" s="97">
        <f t="shared" si="9"/>
        <v>3.5714285714285716</v>
      </c>
      <c r="U33" s="97">
        <f t="shared" si="9"/>
        <v>5.1818181818181817</v>
      </c>
      <c r="V33" s="97">
        <f t="shared" si="9"/>
        <v>12.5</v>
      </c>
      <c r="W33" s="97">
        <f t="shared" si="9"/>
        <v>2.2222222222222223</v>
      </c>
      <c r="X33" s="97">
        <f t="shared" si="9"/>
        <v>0.91509433962264153</v>
      </c>
      <c r="Y33" s="98">
        <f t="shared" si="9"/>
        <v>2.5168539325842696</v>
      </c>
    </row>
    <row r="34" spans="2:25" ht="18" customHeight="1" thickBot="1" x14ac:dyDescent="0.25">
      <c r="B34" s="95"/>
      <c r="C34" s="99"/>
      <c r="D34" s="230"/>
      <c r="E34" s="100" t="s">
        <v>211</v>
      </c>
      <c r="F34" s="101">
        <f t="shared" si="9"/>
        <v>2.3119266055045871</v>
      </c>
      <c r="G34" s="101">
        <f t="shared" si="9"/>
        <v>1.7142857142857142</v>
      </c>
      <c r="H34" s="101">
        <f t="shared" si="9"/>
        <v>1</v>
      </c>
      <c r="I34" s="101">
        <f t="shared" si="9"/>
        <v>14</v>
      </c>
      <c r="J34" s="101">
        <f t="shared" si="9"/>
        <v>6.8571428571428568</v>
      </c>
      <c r="K34" s="101">
        <f t="shared" si="9"/>
        <v>9</v>
      </c>
      <c r="L34" s="101">
        <f t="shared" si="9"/>
        <v>3.8333333333333335</v>
      </c>
      <c r="M34" s="101" t="str">
        <f t="shared" si="9"/>
        <v xml:space="preserve">- </v>
      </c>
      <c r="N34" s="101">
        <f t="shared" si="9"/>
        <v>2.8571428571428572</v>
      </c>
      <c r="O34" s="101">
        <f t="shared" si="9"/>
        <v>0.99009900990099009</v>
      </c>
      <c r="P34" s="101">
        <f t="shared" si="9"/>
        <v>1.1836734693877551</v>
      </c>
      <c r="Q34" s="101">
        <f t="shared" si="9"/>
        <v>0</v>
      </c>
      <c r="R34" s="101">
        <f t="shared" si="9"/>
        <v>1.5</v>
      </c>
      <c r="S34" s="101">
        <f t="shared" si="9"/>
        <v>1.9090909090909092</v>
      </c>
      <c r="T34" s="101">
        <f t="shared" si="9"/>
        <v>4.4285714285714288</v>
      </c>
      <c r="U34" s="101">
        <f t="shared" si="9"/>
        <v>4.0666666666666664</v>
      </c>
      <c r="V34" s="101">
        <f t="shared" si="9"/>
        <v>6</v>
      </c>
      <c r="W34" s="101">
        <f t="shared" si="9"/>
        <v>0.23312883435582821</v>
      </c>
      <c r="X34" s="101">
        <f t="shared" si="9"/>
        <v>0.55837563451776651</v>
      </c>
      <c r="Y34" s="102">
        <f t="shared" si="9"/>
        <v>1.4967234600262123</v>
      </c>
    </row>
    <row r="35" spans="2:25" ht="18" customHeight="1" x14ac:dyDescent="0.2">
      <c r="B35" s="231" t="s">
        <v>315</v>
      </c>
      <c r="C35" s="232"/>
      <c r="D35" s="233"/>
      <c r="E35" s="90" t="s">
        <v>210</v>
      </c>
      <c r="F35" s="198">
        <f>'上期　26-32頁'!E357</f>
        <v>79</v>
      </c>
      <c r="G35" s="91">
        <f>'上期　26-32頁'!F357</f>
        <v>118</v>
      </c>
      <c r="H35" s="91">
        <f>'上期　26-32頁'!G357</f>
        <v>27</v>
      </c>
      <c r="I35" s="91">
        <f>'上期　26-32頁'!H357</f>
        <v>64</v>
      </c>
      <c r="J35" s="91">
        <f>'上期　26-32頁'!I357</f>
        <v>11</v>
      </c>
      <c r="K35" s="91">
        <f>'上期　26-32頁'!J357</f>
        <v>46</v>
      </c>
      <c r="L35" s="91">
        <f>'上期　26-32頁'!K357</f>
        <v>40</v>
      </c>
      <c r="M35" s="91">
        <f>'上期　26-32頁'!L357</f>
        <v>8</v>
      </c>
      <c r="N35" s="91">
        <f>'上期　26-32頁'!M357</f>
        <v>1</v>
      </c>
      <c r="O35" s="91">
        <f>'上期　26-32頁'!N357</f>
        <v>7</v>
      </c>
      <c r="P35" s="91">
        <f>'上期　26-32頁'!O357</f>
        <v>29</v>
      </c>
      <c r="Q35" s="91">
        <f>'上期　26-32頁'!P357</f>
        <v>1</v>
      </c>
      <c r="R35" s="91">
        <f>'上期　26-32頁'!Q357</f>
        <v>11</v>
      </c>
      <c r="S35" s="91">
        <f>'上期　26-32頁'!R357</f>
        <v>9</v>
      </c>
      <c r="T35" s="91">
        <f>'上期　26-32頁'!S357</f>
        <v>63</v>
      </c>
      <c r="U35" s="91">
        <f>'上期　26-32頁'!T357</f>
        <v>168</v>
      </c>
      <c r="V35" s="91">
        <f>'上期　26-32頁'!U357</f>
        <v>17</v>
      </c>
      <c r="W35" s="91">
        <f>'上期　26-32頁'!V357</f>
        <v>50</v>
      </c>
      <c r="X35" s="91">
        <f>'上期　26-32頁'!W357</f>
        <v>149</v>
      </c>
      <c r="Y35" s="92">
        <f>SUM(F35:X35)</f>
        <v>898</v>
      </c>
    </row>
    <row r="36" spans="2:25" ht="18" customHeight="1" x14ac:dyDescent="0.2">
      <c r="B36" s="234"/>
      <c r="C36" s="235"/>
      <c r="D36" s="236"/>
      <c r="E36" s="39" t="s">
        <v>211</v>
      </c>
      <c r="F36" s="93">
        <f>'上期　26-32頁'!E358</f>
        <v>136</v>
      </c>
      <c r="G36" s="93">
        <f>'上期　26-32頁'!F358</f>
        <v>189</v>
      </c>
      <c r="H36" s="93">
        <f>'上期　26-32頁'!G358</f>
        <v>45</v>
      </c>
      <c r="I36" s="93">
        <f>'上期　26-32頁'!H358</f>
        <v>78</v>
      </c>
      <c r="J36" s="93">
        <f>'上期　26-32頁'!I358</f>
        <v>17</v>
      </c>
      <c r="K36" s="93">
        <f>'上期　26-32頁'!J358</f>
        <v>51</v>
      </c>
      <c r="L36" s="93">
        <f>'上期　26-32頁'!K358</f>
        <v>54</v>
      </c>
      <c r="M36" s="93">
        <f>'上期　26-32頁'!L358</f>
        <v>13</v>
      </c>
      <c r="N36" s="93">
        <f>'上期　26-32頁'!M358</f>
        <v>3</v>
      </c>
      <c r="O36" s="93">
        <f>'上期　26-32頁'!N358</f>
        <v>10</v>
      </c>
      <c r="P36" s="93">
        <f>'上期　26-32頁'!O358</f>
        <v>42</v>
      </c>
      <c r="Q36" s="93">
        <f>'上期　26-32頁'!P358</f>
        <v>1</v>
      </c>
      <c r="R36" s="93">
        <f>'上期　26-32頁'!Q358</f>
        <v>15</v>
      </c>
      <c r="S36" s="93">
        <f>'上期　26-32頁'!R358</f>
        <v>24</v>
      </c>
      <c r="T36" s="93">
        <f>'上期　26-32頁'!S358</f>
        <v>83</v>
      </c>
      <c r="U36" s="93">
        <f>'上期　26-32頁'!T358</f>
        <v>796</v>
      </c>
      <c r="V36" s="93">
        <f>'上期　26-32頁'!U358</f>
        <v>26</v>
      </c>
      <c r="W36" s="93">
        <f>'上期　26-32頁'!V358</f>
        <v>50</v>
      </c>
      <c r="X36" s="93">
        <f>'上期　26-32頁'!W358</f>
        <v>194</v>
      </c>
      <c r="Y36" s="94">
        <f>SUM(F36:X36)</f>
        <v>1827</v>
      </c>
    </row>
    <row r="37" spans="2:25" ht="18" customHeight="1" x14ac:dyDescent="0.2">
      <c r="B37" s="95"/>
      <c r="C37" s="22"/>
      <c r="D37" s="229" t="str">
        <f>$D$7</f>
        <v>R３年度上期</v>
      </c>
      <c r="E37" s="39" t="s">
        <v>210</v>
      </c>
      <c r="F37" s="93">
        <v>28</v>
      </c>
      <c r="G37" s="93">
        <v>7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6">
        <v>2</v>
      </c>
      <c r="O37" s="96">
        <v>0</v>
      </c>
      <c r="P37" s="96">
        <v>23</v>
      </c>
      <c r="Q37" s="93">
        <v>0</v>
      </c>
      <c r="R37" s="93">
        <v>5</v>
      </c>
      <c r="S37" s="93">
        <v>1</v>
      </c>
      <c r="T37" s="93">
        <v>1</v>
      </c>
      <c r="U37" s="93">
        <v>40</v>
      </c>
      <c r="V37" s="93">
        <v>0</v>
      </c>
      <c r="W37" s="93">
        <v>0</v>
      </c>
      <c r="X37" s="93">
        <v>71</v>
      </c>
      <c r="Y37" s="94">
        <f>SUM(F37:X37)</f>
        <v>178</v>
      </c>
    </row>
    <row r="38" spans="2:25" ht="18" customHeight="1" x14ac:dyDescent="0.2">
      <c r="B38" s="95"/>
      <c r="C38" s="22"/>
      <c r="D38" s="237"/>
      <c r="E38" s="39" t="s">
        <v>211</v>
      </c>
      <c r="F38" s="93">
        <v>28</v>
      </c>
      <c r="G38" s="93">
        <v>7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6">
        <v>2</v>
      </c>
      <c r="O38" s="96">
        <v>0</v>
      </c>
      <c r="P38" s="96">
        <v>222</v>
      </c>
      <c r="Q38" s="93">
        <v>0</v>
      </c>
      <c r="R38" s="93">
        <v>5</v>
      </c>
      <c r="S38" s="93">
        <v>1</v>
      </c>
      <c r="T38" s="93">
        <v>1</v>
      </c>
      <c r="U38" s="93">
        <v>41</v>
      </c>
      <c r="V38" s="93">
        <v>0</v>
      </c>
      <c r="W38" s="93">
        <v>0</v>
      </c>
      <c r="X38" s="93">
        <v>71</v>
      </c>
      <c r="Y38" s="94">
        <f>SUM(F38:X38)</f>
        <v>378</v>
      </c>
    </row>
    <row r="39" spans="2:25" ht="18" customHeight="1" x14ac:dyDescent="0.2">
      <c r="B39" s="95"/>
      <c r="C39" s="22"/>
      <c r="D39" s="229" t="s">
        <v>313</v>
      </c>
      <c r="E39" s="39" t="s">
        <v>210</v>
      </c>
      <c r="F39" s="97">
        <f t="shared" ref="F39:Y40" si="10">IF(F37=0,"- ",+F35/F37)</f>
        <v>2.8214285714285716</v>
      </c>
      <c r="G39" s="97">
        <f t="shared" si="10"/>
        <v>16.857142857142858</v>
      </c>
      <c r="H39" s="97" t="str">
        <f t="shared" si="10"/>
        <v xml:space="preserve">- </v>
      </c>
      <c r="I39" s="97" t="str">
        <f t="shared" si="10"/>
        <v xml:space="preserve">- </v>
      </c>
      <c r="J39" s="97" t="str">
        <f t="shared" si="10"/>
        <v xml:space="preserve">- </v>
      </c>
      <c r="K39" s="97" t="str">
        <f t="shared" si="10"/>
        <v xml:space="preserve">- </v>
      </c>
      <c r="L39" s="97" t="str">
        <f t="shared" si="10"/>
        <v xml:space="preserve">- </v>
      </c>
      <c r="M39" s="97" t="str">
        <f t="shared" si="10"/>
        <v xml:space="preserve">- </v>
      </c>
      <c r="N39" s="97">
        <f t="shared" si="10"/>
        <v>0.5</v>
      </c>
      <c r="O39" s="97" t="str">
        <f t="shared" si="10"/>
        <v xml:space="preserve">- </v>
      </c>
      <c r="P39" s="97">
        <f t="shared" si="10"/>
        <v>1.2608695652173914</v>
      </c>
      <c r="Q39" s="97" t="str">
        <f t="shared" si="10"/>
        <v xml:space="preserve">- </v>
      </c>
      <c r="R39" s="97">
        <f t="shared" si="10"/>
        <v>2.2000000000000002</v>
      </c>
      <c r="S39" s="97">
        <f t="shared" si="10"/>
        <v>9</v>
      </c>
      <c r="T39" s="97">
        <f t="shared" si="10"/>
        <v>63</v>
      </c>
      <c r="U39" s="97">
        <f t="shared" si="10"/>
        <v>4.2</v>
      </c>
      <c r="V39" s="97" t="str">
        <f t="shared" si="10"/>
        <v xml:space="preserve">- </v>
      </c>
      <c r="W39" s="97" t="str">
        <f t="shared" si="10"/>
        <v xml:space="preserve">- </v>
      </c>
      <c r="X39" s="97">
        <f t="shared" si="10"/>
        <v>2.0985915492957745</v>
      </c>
      <c r="Y39" s="98">
        <f t="shared" si="10"/>
        <v>5.0449438202247192</v>
      </c>
    </row>
    <row r="40" spans="2:25" ht="18" customHeight="1" thickBot="1" x14ac:dyDescent="0.25">
      <c r="B40" s="95"/>
      <c r="C40" s="99"/>
      <c r="D40" s="230"/>
      <c r="E40" s="100" t="s">
        <v>211</v>
      </c>
      <c r="F40" s="101">
        <f t="shared" si="10"/>
        <v>4.8571428571428568</v>
      </c>
      <c r="G40" s="101">
        <f t="shared" si="10"/>
        <v>27</v>
      </c>
      <c r="H40" s="101" t="str">
        <f t="shared" si="10"/>
        <v xml:space="preserve">- </v>
      </c>
      <c r="I40" s="101" t="str">
        <f t="shared" si="10"/>
        <v xml:space="preserve">- </v>
      </c>
      <c r="J40" s="101" t="str">
        <f t="shared" si="10"/>
        <v xml:space="preserve">- </v>
      </c>
      <c r="K40" s="101" t="str">
        <f t="shared" si="10"/>
        <v xml:space="preserve">- </v>
      </c>
      <c r="L40" s="101" t="str">
        <f t="shared" si="10"/>
        <v xml:space="preserve">- </v>
      </c>
      <c r="M40" s="101" t="str">
        <f t="shared" si="10"/>
        <v xml:space="preserve">- </v>
      </c>
      <c r="N40" s="101">
        <f t="shared" si="10"/>
        <v>1.5</v>
      </c>
      <c r="O40" s="101" t="str">
        <f t="shared" si="10"/>
        <v xml:space="preserve">- </v>
      </c>
      <c r="P40" s="101">
        <f t="shared" si="10"/>
        <v>0.1891891891891892</v>
      </c>
      <c r="Q40" s="101" t="str">
        <f t="shared" si="10"/>
        <v xml:space="preserve">- </v>
      </c>
      <c r="R40" s="101">
        <f t="shared" si="10"/>
        <v>3</v>
      </c>
      <c r="S40" s="101">
        <f t="shared" si="10"/>
        <v>24</v>
      </c>
      <c r="T40" s="101">
        <f t="shared" si="10"/>
        <v>83</v>
      </c>
      <c r="U40" s="101">
        <f t="shared" si="10"/>
        <v>19.414634146341463</v>
      </c>
      <c r="V40" s="101" t="str">
        <f t="shared" si="10"/>
        <v xml:space="preserve">- </v>
      </c>
      <c r="W40" s="101" t="str">
        <f t="shared" si="10"/>
        <v xml:space="preserve">- </v>
      </c>
      <c r="X40" s="101">
        <f t="shared" si="10"/>
        <v>2.732394366197183</v>
      </c>
      <c r="Y40" s="102">
        <f t="shared" si="10"/>
        <v>4.833333333333333</v>
      </c>
    </row>
    <row r="41" spans="2:25" ht="18" customHeight="1" x14ac:dyDescent="0.2">
      <c r="B41" s="238" t="s">
        <v>7</v>
      </c>
      <c r="C41" s="232"/>
      <c r="D41" s="233"/>
      <c r="E41" s="90" t="s">
        <v>210</v>
      </c>
      <c r="F41" s="91">
        <f>'上期　26-32頁'!E402</f>
        <v>277</v>
      </c>
      <c r="G41" s="91">
        <f>'上期　26-32頁'!F402</f>
        <v>240</v>
      </c>
      <c r="H41" s="91">
        <f>'上期　26-32頁'!G402</f>
        <v>44</v>
      </c>
      <c r="I41" s="91">
        <f>'上期　26-32頁'!H402</f>
        <v>60</v>
      </c>
      <c r="J41" s="91">
        <f>'上期　26-32頁'!I402</f>
        <v>26</v>
      </c>
      <c r="K41" s="91">
        <f>'上期　26-32頁'!J402</f>
        <v>99</v>
      </c>
      <c r="L41" s="91">
        <f>'上期　26-32頁'!K402</f>
        <v>38</v>
      </c>
      <c r="M41" s="91">
        <f>'上期　26-32頁'!L402</f>
        <v>11</v>
      </c>
      <c r="N41" s="91">
        <f>'上期　26-32頁'!M402</f>
        <v>7</v>
      </c>
      <c r="O41" s="91">
        <f>'上期　26-32頁'!N402</f>
        <v>23</v>
      </c>
      <c r="P41" s="91">
        <f>'上期　26-32頁'!O402</f>
        <v>86</v>
      </c>
      <c r="Q41" s="91">
        <f>'上期　26-32頁'!P402</f>
        <v>16</v>
      </c>
      <c r="R41" s="91">
        <f>'上期　26-32頁'!Q402</f>
        <v>17</v>
      </c>
      <c r="S41" s="91">
        <f>'上期　26-32頁'!R402</f>
        <v>37</v>
      </c>
      <c r="T41" s="91">
        <f>'上期　26-32頁'!S402</f>
        <v>11</v>
      </c>
      <c r="U41" s="91">
        <f>'上期　26-32頁'!T402</f>
        <v>374</v>
      </c>
      <c r="V41" s="91">
        <f>'上期　26-32頁'!U402</f>
        <v>17</v>
      </c>
      <c r="W41" s="91">
        <f>'上期　26-32頁'!V402</f>
        <v>29</v>
      </c>
      <c r="X41" s="91">
        <f>'上期　26-32頁'!W402</f>
        <v>456</v>
      </c>
      <c r="Y41" s="92">
        <f>SUM(F41:X41)</f>
        <v>1868</v>
      </c>
    </row>
    <row r="42" spans="2:25" ht="18" customHeight="1" x14ac:dyDescent="0.2">
      <c r="B42" s="234"/>
      <c r="C42" s="235"/>
      <c r="D42" s="236"/>
      <c r="E42" s="39" t="s">
        <v>211</v>
      </c>
      <c r="F42" s="93">
        <f>'上期　26-32頁'!E403</f>
        <v>382</v>
      </c>
      <c r="G42" s="93">
        <f>'上期　26-32頁'!F403</f>
        <v>264</v>
      </c>
      <c r="H42" s="93">
        <f>'上期　26-32頁'!G403</f>
        <v>54</v>
      </c>
      <c r="I42" s="93">
        <f>'上期　26-32頁'!H403</f>
        <v>62</v>
      </c>
      <c r="J42" s="93">
        <f>'上期　26-32頁'!I403</f>
        <v>30</v>
      </c>
      <c r="K42" s="93">
        <f>'上期　26-32頁'!J403</f>
        <v>99</v>
      </c>
      <c r="L42" s="93">
        <f>'上期　26-32頁'!K403</f>
        <v>38</v>
      </c>
      <c r="M42" s="93">
        <f>'上期　26-32頁'!L403</f>
        <v>16</v>
      </c>
      <c r="N42" s="93">
        <f>'上期　26-32頁'!M403</f>
        <v>21</v>
      </c>
      <c r="O42" s="93">
        <f>'上期　26-32頁'!N403</f>
        <v>110</v>
      </c>
      <c r="P42" s="93">
        <f>'上期　26-32頁'!O403</f>
        <v>178</v>
      </c>
      <c r="Q42" s="93">
        <f>'上期　26-32頁'!P403</f>
        <v>22</v>
      </c>
      <c r="R42" s="93">
        <f>'上期　26-32頁'!Q403</f>
        <v>31</v>
      </c>
      <c r="S42" s="93">
        <f>'上期　26-32頁'!R403</f>
        <v>44</v>
      </c>
      <c r="T42" s="93">
        <f>'上期　26-32頁'!S403</f>
        <v>25</v>
      </c>
      <c r="U42" s="93">
        <f>'上期　26-32頁'!T403</f>
        <v>510</v>
      </c>
      <c r="V42" s="93">
        <f>'上期　26-32頁'!U403</f>
        <v>32</v>
      </c>
      <c r="W42" s="93">
        <f>'上期　26-32頁'!V403</f>
        <v>35</v>
      </c>
      <c r="X42" s="93">
        <f>'上期　26-32頁'!W403</f>
        <v>500</v>
      </c>
      <c r="Y42" s="94">
        <f>SUM(F42:X42)</f>
        <v>2453</v>
      </c>
    </row>
    <row r="43" spans="2:25" ht="18" customHeight="1" x14ac:dyDescent="0.2">
      <c r="B43" s="95"/>
      <c r="C43" s="22"/>
      <c r="D43" s="229" t="str">
        <f>$D$7</f>
        <v>R３年度上期</v>
      </c>
      <c r="E43" s="39" t="s">
        <v>210</v>
      </c>
      <c r="F43" s="93">
        <v>149</v>
      </c>
      <c r="G43" s="93">
        <v>21</v>
      </c>
      <c r="H43" s="93">
        <v>36</v>
      </c>
      <c r="I43" s="93">
        <v>3</v>
      </c>
      <c r="J43" s="93">
        <v>2</v>
      </c>
      <c r="K43" s="93">
        <v>1</v>
      </c>
      <c r="L43" s="93">
        <v>2</v>
      </c>
      <c r="M43" s="93">
        <v>13</v>
      </c>
      <c r="N43" s="96">
        <v>2</v>
      </c>
      <c r="O43" s="96">
        <v>24</v>
      </c>
      <c r="P43" s="96">
        <v>85</v>
      </c>
      <c r="Q43" s="93">
        <v>5</v>
      </c>
      <c r="R43" s="93">
        <v>18</v>
      </c>
      <c r="S43" s="93">
        <v>30</v>
      </c>
      <c r="T43" s="93">
        <v>25</v>
      </c>
      <c r="U43" s="93">
        <v>119</v>
      </c>
      <c r="V43" s="93">
        <v>0</v>
      </c>
      <c r="W43" s="93">
        <v>8</v>
      </c>
      <c r="X43" s="93">
        <v>380</v>
      </c>
      <c r="Y43" s="94">
        <f>SUM(F43:X43)</f>
        <v>923</v>
      </c>
    </row>
    <row r="44" spans="2:25" ht="18" customHeight="1" x14ac:dyDescent="0.2">
      <c r="B44" s="95"/>
      <c r="C44" s="22"/>
      <c r="D44" s="237"/>
      <c r="E44" s="39" t="s">
        <v>211</v>
      </c>
      <c r="F44" s="93">
        <v>179</v>
      </c>
      <c r="G44" s="93">
        <v>40</v>
      </c>
      <c r="H44" s="93">
        <v>43</v>
      </c>
      <c r="I44" s="93">
        <v>3</v>
      </c>
      <c r="J44" s="93">
        <v>2</v>
      </c>
      <c r="K44" s="93">
        <v>1</v>
      </c>
      <c r="L44" s="93">
        <v>2</v>
      </c>
      <c r="M44" s="93">
        <v>14</v>
      </c>
      <c r="N44" s="96">
        <v>2</v>
      </c>
      <c r="O44" s="96">
        <v>26</v>
      </c>
      <c r="P44" s="96">
        <v>314</v>
      </c>
      <c r="Q44" s="93">
        <v>5</v>
      </c>
      <c r="R44" s="93">
        <v>25</v>
      </c>
      <c r="S44" s="93">
        <v>38</v>
      </c>
      <c r="T44" s="93">
        <v>27</v>
      </c>
      <c r="U44" s="93">
        <v>145</v>
      </c>
      <c r="V44" s="93">
        <v>0</v>
      </c>
      <c r="W44" s="93">
        <v>9</v>
      </c>
      <c r="X44" s="93">
        <v>396</v>
      </c>
      <c r="Y44" s="94">
        <f>SUM(F44:X44)</f>
        <v>1271</v>
      </c>
    </row>
    <row r="45" spans="2:25" ht="18" customHeight="1" x14ac:dyDescent="0.2">
      <c r="B45" s="95"/>
      <c r="C45" s="22"/>
      <c r="D45" s="229" t="s">
        <v>313</v>
      </c>
      <c r="E45" s="39" t="s">
        <v>210</v>
      </c>
      <c r="F45" s="97">
        <f t="shared" ref="F45:Y46" si="11">IF(F43=0,"- ",+F41/F43)</f>
        <v>1.8590604026845639</v>
      </c>
      <c r="G45" s="97">
        <f t="shared" si="11"/>
        <v>11.428571428571429</v>
      </c>
      <c r="H45" s="97">
        <f t="shared" si="11"/>
        <v>1.2222222222222223</v>
      </c>
      <c r="I45" s="97">
        <f t="shared" si="11"/>
        <v>20</v>
      </c>
      <c r="J45" s="97">
        <f t="shared" si="11"/>
        <v>13</v>
      </c>
      <c r="K45" s="97">
        <f t="shared" si="11"/>
        <v>99</v>
      </c>
      <c r="L45" s="97">
        <f t="shared" si="11"/>
        <v>19</v>
      </c>
      <c r="M45" s="97">
        <f t="shared" si="11"/>
        <v>0.84615384615384615</v>
      </c>
      <c r="N45" s="97">
        <f t="shared" si="11"/>
        <v>3.5</v>
      </c>
      <c r="O45" s="97">
        <f t="shared" si="11"/>
        <v>0.95833333333333337</v>
      </c>
      <c r="P45" s="97">
        <f t="shared" si="11"/>
        <v>1.0117647058823529</v>
      </c>
      <c r="Q45" s="97">
        <f t="shared" si="11"/>
        <v>3.2</v>
      </c>
      <c r="R45" s="97">
        <f t="shared" si="11"/>
        <v>0.94444444444444442</v>
      </c>
      <c r="S45" s="97">
        <f t="shared" si="11"/>
        <v>1.2333333333333334</v>
      </c>
      <c r="T45" s="97">
        <f t="shared" si="11"/>
        <v>0.44</v>
      </c>
      <c r="U45" s="97">
        <f t="shared" si="11"/>
        <v>3.1428571428571428</v>
      </c>
      <c r="V45" s="97" t="str">
        <f t="shared" si="11"/>
        <v xml:space="preserve">- </v>
      </c>
      <c r="W45" s="97">
        <f t="shared" si="11"/>
        <v>3.625</v>
      </c>
      <c r="X45" s="97">
        <f t="shared" si="11"/>
        <v>1.2</v>
      </c>
      <c r="Y45" s="98">
        <f t="shared" si="11"/>
        <v>2.0238353196099674</v>
      </c>
    </row>
    <row r="46" spans="2:25" ht="18" customHeight="1" thickBot="1" x14ac:dyDescent="0.25">
      <c r="B46" s="103"/>
      <c r="C46" s="99"/>
      <c r="D46" s="230"/>
      <c r="E46" s="100" t="s">
        <v>211</v>
      </c>
      <c r="F46" s="101">
        <f t="shared" si="11"/>
        <v>2.1340782122905027</v>
      </c>
      <c r="G46" s="101">
        <f t="shared" si="11"/>
        <v>6.6</v>
      </c>
      <c r="H46" s="101">
        <f t="shared" si="11"/>
        <v>1.2558139534883721</v>
      </c>
      <c r="I46" s="101">
        <f t="shared" si="11"/>
        <v>20.666666666666668</v>
      </c>
      <c r="J46" s="101">
        <f t="shared" si="11"/>
        <v>15</v>
      </c>
      <c r="K46" s="101">
        <f t="shared" si="11"/>
        <v>99</v>
      </c>
      <c r="L46" s="101">
        <f t="shared" si="11"/>
        <v>19</v>
      </c>
      <c r="M46" s="101">
        <f t="shared" si="11"/>
        <v>1.1428571428571428</v>
      </c>
      <c r="N46" s="101">
        <f t="shared" si="11"/>
        <v>10.5</v>
      </c>
      <c r="O46" s="101">
        <f t="shared" si="11"/>
        <v>4.2307692307692308</v>
      </c>
      <c r="P46" s="101">
        <f t="shared" si="11"/>
        <v>0.56687898089171973</v>
      </c>
      <c r="Q46" s="101">
        <f t="shared" si="11"/>
        <v>4.4000000000000004</v>
      </c>
      <c r="R46" s="101">
        <f t="shared" si="11"/>
        <v>1.24</v>
      </c>
      <c r="S46" s="101">
        <f t="shared" si="11"/>
        <v>1.1578947368421053</v>
      </c>
      <c r="T46" s="101">
        <f t="shared" si="11"/>
        <v>0.92592592592592593</v>
      </c>
      <c r="U46" s="101">
        <f t="shared" si="11"/>
        <v>3.5172413793103448</v>
      </c>
      <c r="V46" s="101" t="str">
        <f t="shared" si="11"/>
        <v xml:space="preserve">- </v>
      </c>
      <c r="W46" s="101">
        <f t="shared" si="11"/>
        <v>3.8888888888888888</v>
      </c>
      <c r="X46" s="101">
        <f t="shared" si="11"/>
        <v>1.2626262626262625</v>
      </c>
      <c r="Y46" s="102">
        <f t="shared" si="11"/>
        <v>1.9299763965381589</v>
      </c>
    </row>
    <row r="59" spans="18:18" ht="13.5" customHeight="1" x14ac:dyDescent="0.2">
      <c r="R59" s="104"/>
    </row>
    <row r="66" spans="26:26" ht="13.5" customHeight="1" x14ac:dyDescent="0.2">
      <c r="Z66" s="24">
        <f>Z2</f>
        <v>0</v>
      </c>
    </row>
    <row r="116" spans="18:18" ht="13.5" customHeight="1" x14ac:dyDescent="0.2">
      <c r="R116" s="104"/>
    </row>
    <row r="131" spans="26:26" ht="13.5" customHeight="1" x14ac:dyDescent="0.2">
      <c r="Z131" s="24">
        <f>Z66</f>
        <v>0</v>
      </c>
    </row>
    <row r="173" spans="18:18" ht="13.5" customHeight="1" x14ac:dyDescent="0.2">
      <c r="R173" s="104"/>
    </row>
    <row r="193" spans="26:26" ht="7.5" customHeight="1" x14ac:dyDescent="0.2"/>
    <row r="196" spans="26:26" ht="13.5" customHeight="1" x14ac:dyDescent="0.2">
      <c r="Z196" s="24">
        <f>Z131</f>
        <v>0</v>
      </c>
    </row>
    <row r="230" spans="18:18" ht="13.5" customHeight="1" x14ac:dyDescent="0.2">
      <c r="R230" s="104"/>
    </row>
    <row r="258" spans="26:26" ht="6" customHeight="1" x14ac:dyDescent="0.2"/>
    <row r="261" spans="26:26" ht="13.5" customHeight="1" x14ac:dyDescent="0.2">
      <c r="Z261" s="24">
        <f>Z196</f>
        <v>0</v>
      </c>
    </row>
    <row r="287" spans="18:18" ht="13.5" customHeight="1" x14ac:dyDescent="0.2">
      <c r="R287" s="104"/>
    </row>
    <row r="323" spans="26:26" ht="6" customHeight="1" x14ac:dyDescent="0.2"/>
    <row r="326" spans="26:26" ht="13.5" customHeight="1" x14ac:dyDescent="0.2">
      <c r="Z326" s="24">
        <f>Z261</f>
        <v>0</v>
      </c>
    </row>
    <row r="344" spans="18:18" ht="13.5" customHeight="1" x14ac:dyDescent="0.2">
      <c r="R344" s="104"/>
    </row>
    <row r="388" spans="26:26" ht="6" customHeight="1" x14ac:dyDescent="0.2"/>
    <row r="391" spans="26:26" ht="13.5" customHeight="1" x14ac:dyDescent="0.2">
      <c r="Z391" s="24">
        <f>Z326</f>
        <v>0</v>
      </c>
    </row>
    <row r="401" spans="18:18" ht="13.5" customHeight="1" x14ac:dyDescent="0.2">
      <c r="R401" s="104"/>
    </row>
    <row r="458" spans="18:18" ht="13.5" customHeight="1" x14ac:dyDescent="0.2">
      <c r="R458" s="104"/>
    </row>
    <row r="515" spans="18:18" ht="13.5" customHeight="1" x14ac:dyDescent="0.2">
      <c r="R515" s="104"/>
    </row>
    <row r="572" spans="18:18" ht="13.5" customHeight="1" x14ac:dyDescent="0.2">
      <c r="R572" s="104"/>
    </row>
    <row r="629" spans="18:18" ht="13.5" customHeight="1" x14ac:dyDescent="0.2">
      <c r="R629" s="104"/>
    </row>
    <row r="686" spans="18:18" ht="13.5" customHeight="1" x14ac:dyDescent="0.2">
      <c r="R686" s="104"/>
    </row>
    <row r="743" spans="18:18" ht="13.5" customHeight="1" x14ac:dyDescent="0.2">
      <c r="R743" s="104"/>
    </row>
    <row r="800" spans="18:18" ht="13.5" customHeight="1" x14ac:dyDescent="0.2">
      <c r="R800" s="104"/>
    </row>
    <row r="857" spans="18:18" ht="13.5" customHeight="1" x14ac:dyDescent="0.2">
      <c r="R857" s="104"/>
    </row>
    <row r="914" spans="18:18" ht="13.5" customHeight="1" x14ac:dyDescent="0.2">
      <c r="R914" s="104"/>
    </row>
    <row r="971" spans="18:18" ht="13.5" customHeight="1" x14ac:dyDescent="0.2">
      <c r="R971" s="104"/>
    </row>
    <row r="1028" spans="18:18" ht="13.5" customHeight="1" x14ac:dyDescent="0.2">
      <c r="R1028" s="104"/>
    </row>
    <row r="1085" spans="18:18" ht="13.5" customHeight="1" x14ac:dyDescent="0.2">
      <c r="R1085" s="104"/>
    </row>
    <row r="1142" spans="18:18" ht="13.5" customHeight="1" x14ac:dyDescent="0.2">
      <c r="R1142" s="104"/>
    </row>
    <row r="1199" spans="18:18" ht="13.5" customHeight="1" x14ac:dyDescent="0.2">
      <c r="R1199" s="104"/>
    </row>
    <row r="1256" spans="18:18" ht="13.5" customHeight="1" x14ac:dyDescent="0.2">
      <c r="R1256" s="104"/>
    </row>
  </sheetData>
  <mergeCells count="28">
    <mergeCell ref="D15:D16"/>
    <mergeCell ref="B17:D18"/>
    <mergeCell ref="D19:D20"/>
    <mergeCell ref="D13:D14"/>
    <mergeCell ref="B3:D4"/>
    <mergeCell ref="D7:D8"/>
    <mergeCell ref="D9:D10"/>
    <mergeCell ref="B11:D12"/>
    <mergeCell ref="E3:E4"/>
    <mergeCell ref="F3:M3"/>
    <mergeCell ref="U3:V3"/>
    <mergeCell ref="Y3:Y4"/>
    <mergeCell ref="B5:D6"/>
    <mergeCell ref="W3:W4"/>
    <mergeCell ref="X3:X4"/>
    <mergeCell ref="D21:D22"/>
    <mergeCell ref="B23:D24"/>
    <mergeCell ref="D39:D40"/>
    <mergeCell ref="B41:D42"/>
    <mergeCell ref="D43:D44"/>
    <mergeCell ref="D25:D26"/>
    <mergeCell ref="D45:D46"/>
    <mergeCell ref="D27:D28"/>
    <mergeCell ref="B29:D30"/>
    <mergeCell ref="D31:D32"/>
    <mergeCell ref="D33:D34"/>
    <mergeCell ref="B35:D36"/>
    <mergeCell ref="D37:D38"/>
  </mergeCells>
  <phoneticPr fontId="4"/>
  <pageMargins left="0.43" right="0.39370078740157483" top="0.6" bottom="0.47" header="0.51181102362204722" footer="0.33"/>
  <pageSetup paperSize="9" scale="66" firstPageNumber="25" orientation="landscape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 tint="0.39997558519241921"/>
  </sheetPr>
  <dimension ref="A1:AA2080"/>
  <sheetViews>
    <sheetView view="pageBreakPreview" zoomScale="85" zoomScaleNormal="70" zoomScaleSheetLayoutView="85" workbookViewId="0">
      <pane xSplit="3" ySplit="3" topLeftCell="D4" activePane="bottomRight" state="frozen"/>
      <selection activeCell="P27" sqref="P27"/>
      <selection pane="topRight" activeCell="P27" sqref="P27"/>
      <selection pane="bottomLeft" activeCell="P27" sqref="P27"/>
      <selection pane="bottomRight" activeCell="AD36" sqref="AD36"/>
    </sheetView>
  </sheetViews>
  <sheetFormatPr defaultColWidth="9" defaultRowHeight="13.5" customHeight="1" x14ac:dyDescent="0.2"/>
  <cols>
    <col min="1" max="1" width="7.36328125" style="115" customWidth="1"/>
    <col min="2" max="2" width="7.7265625" style="106" customWidth="1"/>
    <col min="3" max="3" width="11.26953125" style="106" customWidth="1"/>
    <col min="4" max="4" width="11" style="106" customWidth="1"/>
    <col min="5" max="8" width="9.26953125" style="106" customWidth="1"/>
    <col min="9" max="10" width="8.453125" style="106" customWidth="1"/>
    <col min="11" max="11" width="8.26953125" style="106" customWidth="1"/>
    <col min="12" max="23" width="8" style="106" customWidth="1"/>
    <col min="24" max="24" width="9.26953125" style="106" customWidth="1"/>
    <col min="25" max="25" width="8.7265625" style="107" customWidth="1"/>
    <col min="26" max="27" width="9" style="23"/>
    <col min="28" max="16384" width="9" style="106"/>
  </cols>
  <sheetData>
    <row r="1" spans="1:27" ht="18.75" customHeight="1" x14ac:dyDescent="0.2">
      <c r="A1" s="105" t="s">
        <v>325</v>
      </c>
    </row>
    <row r="2" spans="1:27" ht="13.5" customHeight="1" thickBot="1" x14ac:dyDescent="0.25">
      <c r="A2" s="106"/>
      <c r="Z2" s="84" t="s">
        <v>307</v>
      </c>
      <c r="AA2" s="84"/>
    </row>
    <row r="3" spans="1:27" s="115" customFormat="1" ht="13.5" customHeight="1" thickBot="1" x14ac:dyDescent="0.25">
      <c r="A3" s="108" t="s">
        <v>20</v>
      </c>
      <c r="B3" s="108" t="s">
        <v>266</v>
      </c>
      <c r="C3" s="108" t="s">
        <v>21</v>
      </c>
      <c r="D3" s="109" t="s">
        <v>22</v>
      </c>
      <c r="E3" s="110" t="s">
        <v>284</v>
      </c>
      <c r="F3" s="110" t="s">
        <v>285</v>
      </c>
      <c r="G3" s="110" t="s">
        <v>286</v>
      </c>
      <c r="H3" s="110" t="s">
        <v>287</v>
      </c>
      <c r="I3" s="110" t="s">
        <v>204</v>
      </c>
      <c r="J3" s="110" t="s">
        <v>235</v>
      </c>
      <c r="K3" s="110" t="s">
        <v>236</v>
      </c>
      <c r="L3" s="110" t="s">
        <v>237</v>
      </c>
      <c r="M3" s="111" t="s">
        <v>291</v>
      </c>
      <c r="N3" s="110" t="s">
        <v>310</v>
      </c>
      <c r="O3" s="110" t="s">
        <v>311</v>
      </c>
      <c r="P3" s="110" t="s">
        <v>205</v>
      </c>
      <c r="Q3" s="110" t="s">
        <v>206</v>
      </c>
      <c r="R3" s="112" t="s">
        <v>207</v>
      </c>
      <c r="S3" s="110" t="s">
        <v>208</v>
      </c>
      <c r="T3" s="110" t="s">
        <v>282</v>
      </c>
      <c r="U3" s="110" t="s">
        <v>209</v>
      </c>
      <c r="V3" s="110" t="s">
        <v>283</v>
      </c>
      <c r="W3" s="110" t="s">
        <v>240</v>
      </c>
      <c r="X3" s="113" t="s">
        <v>265</v>
      </c>
      <c r="Y3" s="111" t="str">
        <f>'上期　1頁'!P3</f>
        <v>R３年度上期</v>
      </c>
      <c r="Z3" s="114" t="s">
        <v>316</v>
      </c>
      <c r="AA3" s="190"/>
    </row>
    <row r="4" spans="1:27" ht="13.5" customHeight="1" x14ac:dyDescent="0.2">
      <c r="A4" s="257" t="s">
        <v>242</v>
      </c>
      <c r="B4" s="261"/>
      <c r="C4" s="261"/>
      <c r="D4" s="116" t="s">
        <v>263</v>
      </c>
      <c r="E4" s="117">
        <f>E6+E168+E215+E310+E355+E402</f>
        <v>3189</v>
      </c>
      <c r="F4" s="117">
        <f t="shared" ref="E4:X5" si="0">F6+F168+F215+F310+F355+F402</f>
        <v>6157</v>
      </c>
      <c r="G4" s="117">
        <f t="shared" si="0"/>
        <v>1042</v>
      </c>
      <c r="H4" s="117">
        <f t="shared" si="0"/>
        <v>943</v>
      </c>
      <c r="I4" s="117">
        <f t="shared" si="0"/>
        <v>1768</v>
      </c>
      <c r="J4" s="117">
        <f t="shared" si="0"/>
        <v>766</v>
      </c>
      <c r="K4" s="117">
        <f t="shared" si="0"/>
        <v>931</v>
      </c>
      <c r="L4" s="117">
        <f t="shared" si="0"/>
        <v>234</v>
      </c>
      <c r="M4" s="117">
        <f t="shared" si="0"/>
        <v>442</v>
      </c>
      <c r="N4" s="117">
        <f t="shared" si="0"/>
        <v>781</v>
      </c>
      <c r="O4" s="117">
        <f t="shared" si="0"/>
        <v>731</v>
      </c>
      <c r="P4" s="117">
        <f t="shared" si="0"/>
        <v>273</v>
      </c>
      <c r="Q4" s="117">
        <f t="shared" si="0"/>
        <v>445</v>
      </c>
      <c r="R4" s="117">
        <f t="shared" si="0"/>
        <v>534</v>
      </c>
      <c r="S4" s="117">
        <f t="shared" si="0"/>
        <v>566</v>
      </c>
      <c r="T4" s="117">
        <f t="shared" si="0"/>
        <v>5702</v>
      </c>
      <c r="U4" s="117">
        <f t="shared" si="0"/>
        <v>288</v>
      </c>
      <c r="V4" s="117">
        <f t="shared" si="0"/>
        <v>702</v>
      </c>
      <c r="W4" s="117">
        <f t="shared" si="0"/>
        <v>6100</v>
      </c>
      <c r="X4" s="117">
        <f t="shared" si="0"/>
        <v>31594</v>
      </c>
      <c r="Y4" s="117">
        <f>Y6+Y168+Y215+Y310+Y355+Y402</f>
        <v>13598</v>
      </c>
      <c r="Z4" s="118">
        <f>IF(Y4=0,"－",X4/Y4*100)</f>
        <v>232.3429916164142</v>
      </c>
      <c r="AA4" s="191"/>
    </row>
    <row r="5" spans="1:27" ht="13.5" customHeight="1" thickBot="1" x14ac:dyDescent="0.25">
      <c r="A5" s="259"/>
      <c r="B5" s="262"/>
      <c r="C5" s="262"/>
      <c r="D5" s="182" t="s">
        <v>38</v>
      </c>
      <c r="E5" s="120">
        <f t="shared" si="0"/>
        <v>5823</v>
      </c>
      <c r="F5" s="120">
        <f t="shared" si="0"/>
        <v>9666</v>
      </c>
      <c r="G5" s="120">
        <f t="shared" si="0"/>
        <v>1642</v>
      </c>
      <c r="H5" s="120">
        <f t="shared" si="0"/>
        <v>2408</v>
      </c>
      <c r="I5" s="120">
        <f t="shared" si="0"/>
        <v>3042</v>
      </c>
      <c r="J5" s="120">
        <f t="shared" si="0"/>
        <v>1186</v>
      </c>
      <c r="K5" s="120">
        <f t="shared" si="0"/>
        <v>1448</v>
      </c>
      <c r="L5" s="120">
        <f t="shared" si="0"/>
        <v>773</v>
      </c>
      <c r="M5" s="120">
        <f t="shared" si="0"/>
        <v>822</v>
      </c>
      <c r="N5" s="120">
        <f t="shared" si="0"/>
        <v>1321</v>
      </c>
      <c r="O5" s="120">
        <f t="shared" si="0"/>
        <v>2343</v>
      </c>
      <c r="P5" s="120">
        <f t="shared" si="0"/>
        <v>504</v>
      </c>
      <c r="Q5" s="120">
        <f t="shared" si="0"/>
        <v>1087</v>
      </c>
      <c r="R5" s="120">
        <f t="shared" si="0"/>
        <v>885</v>
      </c>
      <c r="S5" s="120">
        <f t="shared" si="0"/>
        <v>1149</v>
      </c>
      <c r="T5" s="120">
        <f t="shared" si="0"/>
        <v>11545</v>
      </c>
      <c r="U5" s="120">
        <f t="shared" si="0"/>
        <v>664</v>
      </c>
      <c r="V5" s="120">
        <f t="shared" si="0"/>
        <v>1533</v>
      </c>
      <c r="W5" s="120">
        <f t="shared" si="0"/>
        <v>8954</v>
      </c>
      <c r="X5" s="120">
        <f t="shared" si="0"/>
        <v>56795</v>
      </c>
      <c r="Y5" s="120">
        <f>Y7+Y169+Y216+Y311+Y356+Y403</f>
        <v>26611</v>
      </c>
      <c r="Z5" s="121">
        <f t="shared" ref="Z5:Z63" si="1">IF(Y5=0,"－",X5/Y5*100)</f>
        <v>213.42677839990981</v>
      </c>
      <c r="AA5" s="192"/>
    </row>
    <row r="6" spans="1:27" ht="13.5" customHeight="1" x14ac:dyDescent="0.2">
      <c r="A6" s="257" t="s">
        <v>3</v>
      </c>
      <c r="B6" s="261"/>
      <c r="C6" s="261"/>
      <c r="D6" s="116" t="s">
        <v>263</v>
      </c>
      <c r="E6" s="117">
        <f>E8+E58+E81+E123+E152</f>
        <v>1953</v>
      </c>
      <c r="F6" s="117">
        <f t="shared" ref="F6:W7" si="2">F8+F58+F81+F123+F152</f>
        <v>4941</v>
      </c>
      <c r="G6" s="117">
        <f t="shared" si="2"/>
        <v>607</v>
      </c>
      <c r="H6" s="117">
        <f t="shared" si="2"/>
        <v>522</v>
      </c>
      <c r="I6" s="117">
        <f t="shared" si="2"/>
        <v>964</v>
      </c>
      <c r="J6" s="117">
        <f t="shared" si="2"/>
        <v>404</v>
      </c>
      <c r="K6" s="117">
        <f t="shared" si="2"/>
        <v>569</v>
      </c>
      <c r="L6" s="117">
        <f t="shared" si="2"/>
        <v>138</v>
      </c>
      <c r="M6" s="117">
        <f t="shared" si="2"/>
        <v>197</v>
      </c>
      <c r="N6" s="117">
        <f t="shared" si="2"/>
        <v>470</v>
      </c>
      <c r="O6" s="117">
        <f t="shared" si="2"/>
        <v>270</v>
      </c>
      <c r="P6" s="117">
        <f t="shared" si="2"/>
        <v>70</v>
      </c>
      <c r="Q6" s="117">
        <f t="shared" si="2"/>
        <v>314</v>
      </c>
      <c r="R6" s="117">
        <f t="shared" si="2"/>
        <v>356</v>
      </c>
      <c r="S6" s="117">
        <f t="shared" si="2"/>
        <v>238</v>
      </c>
      <c r="T6" s="117">
        <f t="shared" si="2"/>
        <v>3207</v>
      </c>
      <c r="U6" s="117">
        <f t="shared" si="2"/>
        <v>159</v>
      </c>
      <c r="V6" s="117">
        <f t="shared" si="2"/>
        <v>447</v>
      </c>
      <c r="W6" s="117">
        <f t="shared" si="2"/>
        <v>3735</v>
      </c>
      <c r="X6" s="117">
        <f>X8+X58+X81+X123+X152</f>
        <v>19561</v>
      </c>
      <c r="Y6" s="117">
        <f>Y8+Y58+Y81+Y123+Y152</f>
        <v>9142</v>
      </c>
      <c r="Z6" s="122">
        <f t="shared" si="1"/>
        <v>213.96849704659812</v>
      </c>
      <c r="AA6" s="192"/>
    </row>
    <row r="7" spans="1:27" ht="13.5" customHeight="1" thickBot="1" x14ac:dyDescent="0.25">
      <c r="A7" s="259"/>
      <c r="B7" s="262"/>
      <c r="C7" s="262"/>
      <c r="D7" s="119" t="s">
        <v>38</v>
      </c>
      <c r="E7" s="120">
        <f>E9+E59+E82+E124+E153</f>
        <v>4198</v>
      </c>
      <c r="F7" s="120">
        <f t="shared" si="2"/>
        <v>8255</v>
      </c>
      <c r="G7" s="120">
        <f t="shared" si="2"/>
        <v>1086</v>
      </c>
      <c r="H7" s="120">
        <f t="shared" si="2"/>
        <v>1847</v>
      </c>
      <c r="I7" s="120">
        <f t="shared" si="2"/>
        <v>2040</v>
      </c>
      <c r="J7" s="120">
        <f t="shared" si="2"/>
        <v>813</v>
      </c>
      <c r="K7" s="120">
        <f t="shared" si="2"/>
        <v>1001</v>
      </c>
      <c r="L7" s="120">
        <f t="shared" si="2"/>
        <v>346</v>
      </c>
      <c r="M7" s="120">
        <f t="shared" si="2"/>
        <v>530</v>
      </c>
      <c r="N7" s="120">
        <f t="shared" si="2"/>
        <v>764</v>
      </c>
      <c r="O7" s="120">
        <f t="shared" si="2"/>
        <v>1268</v>
      </c>
      <c r="P7" s="120">
        <f t="shared" si="2"/>
        <v>156</v>
      </c>
      <c r="Q7" s="120">
        <f t="shared" si="2"/>
        <v>853</v>
      </c>
      <c r="R7" s="120">
        <f t="shared" si="2"/>
        <v>639</v>
      </c>
      <c r="S7" s="120">
        <f t="shared" si="2"/>
        <v>502</v>
      </c>
      <c r="T7" s="120">
        <f t="shared" si="2"/>
        <v>7311</v>
      </c>
      <c r="U7" s="120">
        <f t="shared" si="2"/>
        <v>441</v>
      </c>
      <c r="V7" s="120">
        <f t="shared" si="2"/>
        <v>1222</v>
      </c>
      <c r="W7" s="120">
        <f t="shared" si="2"/>
        <v>5880</v>
      </c>
      <c r="X7" s="120">
        <f>X9+X59+X82+X124+X153</f>
        <v>39152</v>
      </c>
      <c r="Y7" s="120">
        <f>Y9+Y59+Y82+Y124+Y153</f>
        <v>19549</v>
      </c>
      <c r="Z7" s="121">
        <f t="shared" si="1"/>
        <v>200.27622896311831</v>
      </c>
      <c r="AA7" s="192"/>
    </row>
    <row r="8" spans="1:27" ht="13.5" customHeight="1" x14ac:dyDescent="0.2">
      <c r="A8" s="189"/>
      <c r="B8" s="257" t="s">
        <v>243</v>
      </c>
      <c r="C8" s="261"/>
      <c r="D8" s="116" t="s">
        <v>263</v>
      </c>
      <c r="E8" s="117">
        <f>E10+E12+E14+E16+E18+E20+E22+E24+E26+E28+E30+E32+E34+E36+E38+E40+E42+E44+E46+E48+E50+E52+E54+E56</f>
        <v>8</v>
      </c>
      <c r="F8" s="117">
        <f t="shared" ref="F8:W9" si="3">F10+F12+F14+F16+F18+F20+F22+F24+F26+F28+F30+F32+F34+F36+F38+F40+F42+F44+F46+F48+F50+F52+F54+F56</f>
        <v>2</v>
      </c>
      <c r="G8" s="117">
        <f t="shared" si="3"/>
        <v>1</v>
      </c>
      <c r="H8" s="117">
        <f t="shared" si="3"/>
        <v>0</v>
      </c>
      <c r="I8" s="117">
        <f t="shared" si="3"/>
        <v>23</v>
      </c>
      <c r="J8" s="117">
        <f t="shared" si="3"/>
        <v>8</v>
      </c>
      <c r="K8" s="117">
        <f t="shared" si="3"/>
        <v>2</v>
      </c>
      <c r="L8" s="117">
        <f>L10+L12+L14+L16+L18+L20+L22+L24+L26+L28+L30+L32+L34+L36+L38+L40+L42+L44+L46+L48+L50+L52+L54+L56</f>
        <v>0</v>
      </c>
      <c r="M8" s="117">
        <f t="shared" si="3"/>
        <v>0</v>
      </c>
      <c r="N8" s="117">
        <f t="shared" si="3"/>
        <v>3</v>
      </c>
      <c r="O8" s="117">
        <f t="shared" si="3"/>
        <v>19</v>
      </c>
      <c r="P8" s="117">
        <f t="shared" si="3"/>
        <v>1</v>
      </c>
      <c r="Q8" s="117">
        <f t="shared" si="3"/>
        <v>2</v>
      </c>
      <c r="R8" s="117">
        <f t="shared" si="3"/>
        <v>0</v>
      </c>
      <c r="S8" s="117">
        <f t="shared" si="3"/>
        <v>0</v>
      </c>
      <c r="T8" s="117">
        <f t="shared" si="3"/>
        <v>6</v>
      </c>
      <c r="U8" s="117">
        <f t="shared" si="3"/>
        <v>0</v>
      </c>
      <c r="V8" s="117">
        <f t="shared" si="3"/>
        <v>0</v>
      </c>
      <c r="W8" s="117">
        <f t="shared" si="3"/>
        <v>21</v>
      </c>
      <c r="X8" s="117">
        <f>X10+X12+X14+X16+X18+X20+X22+X24+X26+X28+X30+X32+X34+X36+X38+X40+X42+X44+X46+X48+X50+X52+X54+X56</f>
        <v>96</v>
      </c>
      <c r="Y8" s="117">
        <f>Y10+Y12+Y14+Y16+Y18+Y20+Y22+Y24+Y26+Y28+Y30+Y32+Y34+Y36+Y38+Y40+Y42+Y44+Y46+Y48+Y50+Y52+Y54+Y56</f>
        <v>59</v>
      </c>
      <c r="Z8" s="122">
        <f t="shared" si="1"/>
        <v>162.71186440677968</v>
      </c>
      <c r="AA8" s="192"/>
    </row>
    <row r="9" spans="1:27" ht="13.5" customHeight="1" thickBot="1" x14ac:dyDescent="0.25">
      <c r="A9" s="189"/>
      <c r="B9" s="259"/>
      <c r="C9" s="262"/>
      <c r="D9" s="119" t="s">
        <v>38</v>
      </c>
      <c r="E9" s="120">
        <f>E11+E13+E15+E17+E19+E21+E23+E25+E27+E29+E31+E33+E35+E37+E39+E41+E43+E45+E47+E49+E51+E53+E55+E57</f>
        <v>8</v>
      </c>
      <c r="F9" s="120">
        <f t="shared" si="3"/>
        <v>2</v>
      </c>
      <c r="G9" s="120">
        <f t="shared" si="3"/>
        <v>1</v>
      </c>
      <c r="H9" s="120">
        <f t="shared" si="3"/>
        <v>0</v>
      </c>
      <c r="I9" s="120">
        <f t="shared" si="3"/>
        <v>23</v>
      </c>
      <c r="J9" s="120">
        <f t="shared" si="3"/>
        <v>8</v>
      </c>
      <c r="K9" s="120">
        <f t="shared" si="3"/>
        <v>2</v>
      </c>
      <c r="L9" s="120">
        <f t="shared" si="3"/>
        <v>0</v>
      </c>
      <c r="M9" s="120">
        <f t="shared" si="3"/>
        <v>0</v>
      </c>
      <c r="N9" s="120">
        <f t="shared" si="3"/>
        <v>3</v>
      </c>
      <c r="O9" s="120">
        <f t="shared" si="3"/>
        <v>19</v>
      </c>
      <c r="P9" s="120">
        <f t="shared" si="3"/>
        <v>1</v>
      </c>
      <c r="Q9" s="120">
        <f t="shared" si="3"/>
        <v>3</v>
      </c>
      <c r="R9" s="120">
        <f t="shared" si="3"/>
        <v>0</v>
      </c>
      <c r="S9" s="120">
        <f t="shared" si="3"/>
        <v>0</v>
      </c>
      <c r="T9" s="120">
        <f t="shared" si="3"/>
        <v>6</v>
      </c>
      <c r="U9" s="120">
        <f t="shared" si="3"/>
        <v>0</v>
      </c>
      <c r="V9" s="120">
        <f t="shared" si="3"/>
        <v>0</v>
      </c>
      <c r="W9" s="120">
        <f t="shared" si="3"/>
        <v>21</v>
      </c>
      <c r="X9" s="120">
        <f>X11+X13+X15+X17+X19+X21+X23+X25+X27+X29+X31+X33+X35+X37+X39+X41+X43+X45+X47+X49+X51+X53+X55+X57</f>
        <v>97</v>
      </c>
      <c r="Y9" s="120">
        <f>Y11+Y13+Y15+Y17+Y19+Y21+Y23+Y25+Y27+Y29+Y31+Y33+Y35+Y37+Y39+Y41+Y43+Y45+Y47+Y49+Y51+Y53+Y55+Y57</f>
        <v>68</v>
      </c>
      <c r="Z9" s="121">
        <f t="shared" si="1"/>
        <v>142.64705882352942</v>
      </c>
      <c r="AA9" s="192"/>
    </row>
    <row r="10" spans="1:27" ht="13.5" customHeight="1" x14ac:dyDescent="0.2">
      <c r="A10" s="189"/>
      <c r="B10" s="189"/>
      <c r="C10" s="260" t="s">
        <v>79</v>
      </c>
      <c r="D10" s="123" t="s">
        <v>263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5">
        <v>0</v>
      </c>
      <c r="Y10" s="126">
        <v>0</v>
      </c>
      <c r="Z10" s="127" t="str">
        <f t="shared" si="1"/>
        <v>－</v>
      </c>
      <c r="AA10" s="192"/>
    </row>
    <row r="11" spans="1:27" ht="13.5" customHeight="1" x14ac:dyDescent="0.2">
      <c r="A11" s="189"/>
      <c r="B11" s="188"/>
      <c r="C11" s="255"/>
      <c r="D11" s="128" t="s">
        <v>38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30">
        <v>0</v>
      </c>
      <c r="Y11" s="131">
        <v>0</v>
      </c>
      <c r="Z11" s="132" t="str">
        <f t="shared" si="1"/>
        <v>－</v>
      </c>
      <c r="AA11" s="192"/>
    </row>
    <row r="12" spans="1:27" ht="13.5" customHeight="1" x14ac:dyDescent="0.2">
      <c r="A12" s="189"/>
      <c r="B12" s="188"/>
      <c r="C12" s="255" t="s">
        <v>213</v>
      </c>
      <c r="D12" s="128" t="s">
        <v>263</v>
      </c>
      <c r="E12" s="129">
        <v>0</v>
      </c>
      <c r="F12" s="129">
        <v>2</v>
      </c>
      <c r="G12" s="129">
        <v>0</v>
      </c>
      <c r="H12" s="129">
        <v>0</v>
      </c>
      <c r="I12" s="129">
        <v>0</v>
      </c>
      <c r="J12" s="129">
        <v>7</v>
      </c>
      <c r="K12" s="129">
        <v>1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1</v>
      </c>
      <c r="U12" s="129">
        <v>0</v>
      </c>
      <c r="V12" s="129">
        <v>0</v>
      </c>
      <c r="W12" s="129">
        <v>1</v>
      </c>
      <c r="X12" s="130">
        <v>12</v>
      </c>
      <c r="Y12" s="131">
        <v>4</v>
      </c>
      <c r="Z12" s="132">
        <f t="shared" si="1"/>
        <v>300</v>
      </c>
      <c r="AA12" s="192"/>
    </row>
    <row r="13" spans="1:27" ht="13.5" customHeight="1" x14ac:dyDescent="0.2">
      <c r="A13" s="189"/>
      <c r="B13" s="188"/>
      <c r="C13" s="255"/>
      <c r="D13" s="128" t="s">
        <v>38</v>
      </c>
      <c r="E13" s="129">
        <v>0</v>
      </c>
      <c r="F13" s="129">
        <v>2</v>
      </c>
      <c r="G13" s="129">
        <v>0</v>
      </c>
      <c r="H13" s="129">
        <v>0</v>
      </c>
      <c r="I13" s="129">
        <v>0</v>
      </c>
      <c r="J13" s="129">
        <v>7</v>
      </c>
      <c r="K13" s="129">
        <v>1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1</v>
      </c>
      <c r="U13" s="129">
        <v>0</v>
      </c>
      <c r="V13" s="129">
        <v>0</v>
      </c>
      <c r="W13" s="129">
        <v>1</v>
      </c>
      <c r="X13" s="130">
        <v>12</v>
      </c>
      <c r="Y13" s="131">
        <v>4</v>
      </c>
      <c r="Z13" s="132">
        <f t="shared" si="1"/>
        <v>300</v>
      </c>
      <c r="AA13" s="192"/>
    </row>
    <row r="14" spans="1:27" ht="13.5" customHeight="1" x14ac:dyDescent="0.2">
      <c r="A14" s="189"/>
      <c r="B14" s="188"/>
      <c r="C14" s="255" t="s">
        <v>80</v>
      </c>
      <c r="D14" s="128" t="s">
        <v>263</v>
      </c>
      <c r="E14" s="129">
        <v>0</v>
      </c>
      <c r="F14" s="129">
        <v>0</v>
      </c>
      <c r="G14" s="129">
        <v>0</v>
      </c>
      <c r="H14" s="129">
        <v>0</v>
      </c>
      <c r="I14" s="129">
        <v>23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7</v>
      </c>
      <c r="X14" s="130">
        <v>30</v>
      </c>
      <c r="Y14" s="131">
        <v>0</v>
      </c>
      <c r="Z14" s="132" t="str">
        <f t="shared" si="1"/>
        <v>－</v>
      </c>
      <c r="AA14" s="192"/>
    </row>
    <row r="15" spans="1:27" ht="13.5" customHeight="1" x14ac:dyDescent="0.2">
      <c r="A15" s="189"/>
      <c r="B15" s="188"/>
      <c r="C15" s="255"/>
      <c r="D15" s="128" t="s">
        <v>38</v>
      </c>
      <c r="E15" s="129">
        <v>0</v>
      </c>
      <c r="F15" s="129">
        <v>0</v>
      </c>
      <c r="G15" s="129">
        <v>0</v>
      </c>
      <c r="H15" s="129">
        <v>0</v>
      </c>
      <c r="I15" s="129">
        <v>23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7</v>
      </c>
      <c r="X15" s="130">
        <v>30</v>
      </c>
      <c r="Y15" s="131">
        <v>0</v>
      </c>
      <c r="Z15" s="132" t="str">
        <f t="shared" si="1"/>
        <v>－</v>
      </c>
      <c r="AA15" s="192"/>
    </row>
    <row r="16" spans="1:27" ht="13.5" customHeight="1" x14ac:dyDescent="0.2">
      <c r="A16" s="189"/>
      <c r="B16" s="188"/>
      <c r="C16" s="255" t="s">
        <v>81</v>
      </c>
      <c r="D16" s="128" t="s">
        <v>263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30">
        <v>0</v>
      </c>
      <c r="Y16" s="131">
        <v>0</v>
      </c>
      <c r="Z16" s="132" t="str">
        <f t="shared" si="1"/>
        <v>－</v>
      </c>
      <c r="AA16" s="192"/>
    </row>
    <row r="17" spans="1:27" ht="13.5" customHeight="1" x14ac:dyDescent="0.2">
      <c r="A17" s="189"/>
      <c r="B17" s="188"/>
      <c r="C17" s="255"/>
      <c r="D17" s="128" t="s">
        <v>38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30">
        <v>0</v>
      </c>
      <c r="Y17" s="131">
        <v>0</v>
      </c>
      <c r="Z17" s="132" t="str">
        <f t="shared" si="1"/>
        <v>－</v>
      </c>
      <c r="AA17" s="192"/>
    </row>
    <row r="18" spans="1:27" ht="13.5" customHeight="1" x14ac:dyDescent="0.2">
      <c r="A18" s="189"/>
      <c r="B18" s="188"/>
      <c r="C18" s="255" t="s">
        <v>82</v>
      </c>
      <c r="D18" s="128" t="s">
        <v>263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30">
        <v>0</v>
      </c>
      <c r="Y18" s="131">
        <v>0</v>
      </c>
      <c r="Z18" s="132" t="str">
        <f t="shared" si="1"/>
        <v>－</v>
      </c>
      <c r="AA18" s="192"/>
    </row>
    <row r="19" spans="1:27" ht="13.5" customHeight="1" x14ac:dyDescent="0.2">
      <c r="A19" s="189"/>
      <c r="B19" s="188"/>
      <c r="C19" s="255"/>
      <c r="D19" s="128" t="s">
        <v>38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30">
        <v>0</v>
      </c>
      <c r="Y19" s="131">
        <v>0</v>
      </c>
      <c r="Z19" s="132" t="str">
        <f t="shared" si="1"/>
        <v>－</v>
      </c>
      <c r="AA19" s="192"/>
    </row>
    <row r="20" spans="1:27" ht="13.5" customHeight="1" x14ac:dyDescent="0.2">
      <c r="A20" s="189"/>
      <c r="B20" s="188"/>
      <c r="C20" s="255" t="s">
        <v>83</v>
      </c>
      <c r="D20" s="128" t="s">
        <v>263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30">
        <v>0</v>
      </c>
      <c r="Y20" s="131">
        <v>0</v>
      </c>
      <c r="Z20" s="132" t="str">
        <f t="shared" si="1"/>
        <v>－</v>
      </c>
      <c r="AA20" s="192"/>
    </row>
    <row r="21" spans="1:27" ht="13.5" customHeight="1" x14ac:dyDescent="0.2">
      <c r="A21" s="189"/>
      <c r="B21" s="188"/>
      <c r="C21" s="255"/>
      <c r="D21" s="128" t="s">
        <v>38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0">
        <v>0</v>
      </c>
      <c r="Y21" s="131">
        <v>0</v>
      </c>
      <c r="Z21" s="132" t="str">
        <f t="shared" si="1"/>
        <v>－</v>
      </c>
      <c r="AA21" s="192"/>
    </row>
    <row r="22" spans="1:27" ht="13.5" customHeight="1" x14ac:dyDescent="0.2">
      <c r="A22" s="189"/>
      <c r="B22" s="188"/>
      <c r="C22" s="255" t="s">
        <v>84</v>
      </c>
      <c r="D22" s="128" t="s">
        <v>263</v>
      </c>
      <c r="E22" s="129">
        <v>6</v>
      </c>
      <c r="F22" s="129">
        <v>0</v>
      </c>
      <c r="G22" s="129">
        <v>1</v>
      </c>
      <c r="H22" s="129">
        <v>0</v>
      </c>
      <c r="I22" s="129">
        <v>0</v>
      </c>
      <c r="J22" s="129">
        <v>0</v>
      </c>
      <c r="K22" s="129">
        <v>1</v>
      </c>
      <c r="L22" s="129">
        <v>0</v>
      </c>
      <c r="M22" s="129">
        <v>0</v>
      </c>
      <c r="N22" s="129">
        <v>1</v>
      </c>
      <c r="O22" s="129">
        <v>18</v>
      </c>
      <c r="P22" s="129">
        <v>0</v>
      </c>
      <c r="Q22" s="129">
        <v>1</v>
      </c>
      <c r="R22" s="129">
        <v>0</v>
      </c>
      <c r="S22" s="129">
        <v>0</v>
      </c>
      <c r="T22" s="129">
        <v>3</v>
      </c>
      <c r="U22" s="129">
        <v>0</v>
      </c>
      <c r="V22" s="129">
        <v>0</v>
      </c>
      <c r="W22" s="129">
        <v>8</v>
      </c>
      <c r="X22" s="130">
        <v>39</v>
      </c>
      <c r="Y22" s="131">
        <v>47</v>
      </c>
      <c r="Z22" s="132">
        <f t="shared" si="1"/>
        <v>82.978723404255319</v>
      </c>
      <c r="AA22" s="192"/>
    </row>
    <row r="23" spans="1:27" ht="13.5" customHeight="1" x14ac:dyDescent="0.2">
      <c r="A23" s="189"/>
      <c r="B23" s="188"/>
      <c r="C23" s="255"/>
      <c r="D23" s="128" t="s">
        <v>38</v>
      </c>
      <c r="E23" s="129">
        <v>6</v>
      </c>
      <c r="F23" s="129">
        <v>0</v>
      </c>
      <c r="G23" s="129">
        <v>1</v>
      </c>
      <c r="H23" s="129">
        <v>0</v>
      </c>
      <c r="I23" s="129">
        <v>0</v>
      </c>
      <c r="J23" s="129">
        <v>0</v>
      </c>
      <c r="K23" s="129">
        <v>1</v>
      </c>
      <c r="L23" s="129">
        <v>0</v>
      </c>
      <c r="M23" s="129">
        <v>0</v>
      </c>
      <c r="N23" s="129">
        <v>1</v>
      </c>
      <c r="O23" s="129">
        <v>18</v>
      </c>
      <c r="P23" s="129">
        <v>0</v>
      </c>
      <c r="Q23" s="129">
        <v>2</v>
      </c>
      <c r="R23" s="129">
        <v>0</v>
      </c>
      <c r="S23" s="129">
        <v>0</v>
      </c>
      <c r="T23" s="129">
        <v>3</v>
      </c>
      <c r="U23" s="129">
        <v>0</v>
      </c>
      <c r="V23" s="129">
        <v>0</v>
      </c>
      <c r="W23" s="129">
        <v>8</v>
      </c>
      <c r="X23" s="130">
        <v>40</v>
      </c>
      <c r="Y23" s="131">
        <v>47</v>
      </c>
      <c r="Z23" s="132">
        <f t="shared" si="1"/>
        <v>85.106382978723403</v>
      </c>
      <c r="AA23" s="192"/>
    </row>
    <row r="24" spans="1:27" ht="13.5" customHeight="1" x14ac:dyDescent="0.2">
      <c r="A24" s="189"/>
      <c r="B24" s="188"/>
      <c r="C24" s="255" t="s">
        <v>85</v>
      </c>
      <c r="D24" s="128" t="s">
        <v>263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1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5</v>
      </c>
      <c r="X24" s="130">
        <v>6</v>
      </c>
      <c r="Y24" s="131">
        <v>0</v>
      </c>
      <c r="Z24" s="132" t="str">
        <f t="shared" si="1"/>
        <v>－</v>
      </c>
      <c r="AA24" s="192"/>
    </row>
    <row r="25" spans="1:27" ht="13.5" customHeight="1" x14ac:dyDescent="0.2">
      <c r="A25" s="189"/>
      <c r="B25" s="188"/>
      <c r="C25" s="255"/>
      <c r="D25" s="128" t="s">
        <v>38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1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5</v>
      </c>
      <c r="X25" s="130">
        <v>6</v>
      </c>
      <c r="Y25" s="131">
        <v>0</v>
      </c>
      <c r="Z25" s="132" t="str">
        <f t="shared" si="1"/>
        <v>－</v>
      </c>
      <c r="AA25" s="192"/>
    </row>
    <row r="26" spans="1:27" ht="13.5" customHeight="1" x14ac:dyDescent="0.2">
      <c r="A26" s="189"/>
      <c r="B26" s="187"/>
      <c r="C26" s="255" t="s">
        <v>86</v>
      </c>
      <c r="D26" s="128" t="s">
        <v>263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30">
        <v>0</v>
      </c>
      <c r="Y26" s="131">
        <v>0</v>
      </c>
      <c r="Z26" s="132" t="str">
        <f t="shared" si="1"/>
        <v>－</v>
      </c>
      <c r="AA26" s="192"/>
    </row>
    <row r="27" spans="1:27" ht="13.5" customHeight="1" x14ac:dyDescent="0.2">
      <c r="A27" s="189"/>
      <c r="B27" s="187"/>
      <c r="C27" s="255"/>
      <c r="D27" s="128" t="s">
        <v>38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30">
        <v>0</v>
      </c>
      <c r="Y27" s="131">
        <v>0</v>
      </c>
      <c r="Z27" s="132" t="str">
        <f t="shared" si="1"/>
        <v>－</v>
      </c>
      <c r="AA27" s="192"/>
    </row>
    <row r="28" spans="1:27" ht="13.5" customHeight="1" x14ac:dyDescent="0.2">
      <c r="A28" s="189"/>
      <c r="B28" s="188"/>
      <c r="C28" s="255" t="s">
        <v>87</v>
      </c>
      <c r="D28" s="128" t="s">
        <v>263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1</v>
      </c>
      <c r="P28" s="129">
        <v>0</v>
      </c>
      <c r="Q28" s="129">
        <v>1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30">
        <v>2</v>
      </c>
      <c r="Y28" s="131">
        <v>5</v>
      </c>
      <c r="Z28" s="132">
        <f t="shared" si="1"/>
        <v>40</v>
      </c>
      <c r="AA28" s="192"/>
    </row>
    <row r="29" spans="1:27" ht="13.5" customHeight="1" x14ac:dyDescent="0.2">
      <c r="A29" s="189"/>
      <c r="B29" s="188"/>
      <c r="C29" s="255"/>
      <c r="D29" s="128" t="s">
        <v>38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1</v>
      </c>
      <c r="P29" s="129">
        <v>0</v>
      </c>
      <c r="Q29" s="129">
        <v>1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30">
        <v>2</v>
      </c>
      <c r="Y29" s="131">
        <v>14</v>
      </c>
      <c r="Z29" s="132">
        <f t="shared" si="1"/>
        <v>14.285714285714285</v>
      </c>
      <c r="AA29" s="192"/>
    </row>
    <row r="30" spans="1:27" ht="13.5" customHeight="1" x14ac:dyDescent="0.2">
      <c r="A30" s="189"/>
      <c r="B30" s="188"/>
      <c r="C30" s="255" t="s">
        <v>88</v>
      </c>
      <c r="D30" s="128" t="s">
        <v>263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30">
        <v>0</v>
      </c>
      <c r="Y30" s="131">
        <v>0</v>
      </c>
      <c r="Z30" s="132" t="str">
        <f t="shared" si="1"/>
        <v>－</v>
      </c>
      <c r="AA30" s="192"/>
    </row>
    <row r="31" spans="1:27" ht="13.5" customHeight="1" x14ac:dyDescent="0.2">
      <c r="A31" s="189"/>
      <c r="B31" s="188"/>
      <c r="C31" s="255"/>
      <c r="D31" s="128" t="s">
        <v>38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30">
        <v>0</v>
      </c>
      <c r="Y31" s="131">
        <v>0</v>
      </c>
      <c r="Z31" s="132" t="str">
        <f t="shared" si="1"/>
        <v>－</v>
      </c>
      <c r="AA31" s="192"/>
    </row>
    <row r="32" spans="1:27" ht="13.5" customHeight="1" x14ac:dyDescent="0.2">
      <c r="A32" s="189"/>
      <c r="B32" s="188"/>
      <c r="C32" s="255" t="s">
        <v>89</v>
      </c>
      <c r="D32" s="128" t="s">
        <v>263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30">
        <v>0</v>
      </c>
      <c r="Y32" s="131">
        <v>0</v>
      </c>
      <c r="Z32" s="132" t="str">
        <f t="shared" si="1"/>
        <v>－</v>
      </c>
      <c r="AA32" s="192"/>
    </row>
    <row r="33" spans="1:27" ht="13.5" customHeight="1" x14ac:dyDescent="0.2">
      <c r="A33" s="189"/>
      <c r="B33" s="188"/>
      <c r="C33" s="255"/>
      <c r="D33" s="128" t="s">
        <v>38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30">
        <v>0</v>
      </c>
      <c r="Y33" s="131">
        <v>0</v>
      </c>
      <c r="Z33" s="132" t="str">
        <f t="shared" si="1"/>
        <v>－</v>
      </c>
      <c r="AA33" s="192"/>
    </row>
    <row r="34" spans="1:27" ht="13.5" customHeight="1" x14ac:dyDescent="0.2">
      <c r="A34" s="189"/>
      <c r="B34" s="188"/>
      <c r="C34" s="255" t="s">
        <v>90</v>
      </c>
      <c r="D34" s="128" t="s">
        <v>263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30">
        <v>0</v>
      </c>
      <c r="Y34" s="131">
        <v>0</v>
      </c>
      <c r="Z34" s="132" t="str">
        <f t="shared" si="1"/>
        <v>－</v>
      </c>
      <c r="AA34" s="192"/>
    </row>
    <row r="35" spans="1:27" ht="13.5" customHeight="1" x14ac:dyDescent="0.2">
      <c r="A35" s="189"/>
      <c r="B35" s="188"/>
      <c r="C35" s="255"/>
      <c r="D35" s="128" t="s">
        <v>38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30">
        <v>0</v>
      </c>
      <c r="Y35" s="131">
        <v>0</v>
      </c>
      <c r="Z35" s="132" t="str">
        <f t="shared" si="1"/>
        <v>－</v>
      </c>
      <c r="AA35" s="192"/>
    </row>
    <row r="36" spans="1:27" ht="13.5" customHeight="1" x14ac:dyDescent="0.2">
      <c r="A36" s="189"/>
      <c r="B36" s="188"/>
      <c r="C36" s="255" t="s">
        <v>91</v>
      </c>
      <c r="D36" s="128" t="s">
        <v>263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30">
        <v>0</v>
      </c>
      <c r="Y36" s="131">
        <v>0</v>
      </c>
      <c r="Z36" s="132" t="str">
        <f t="shared" si="1"/>
        <v>－</v>
      </c>
      <c r="AA36" s="192"/>
    </row>
    <row r="37" spans="1:27" ht="13.5" customHeight="1" x14ac:dyDescent="0.2">
      <c r="A37" s="189"/>
      <c r="B37" s="188"/>
      <c r="C37" s="255"/>
      <c r="D37" s="128" t="s">
        <v>38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30">
        <v>0</v>
      </c>
      <c r="Y37" s="131">
        <v>0</v>
      </c>
      <c r="Z37" s="132" t="str">
        <f t="shared" si="1"/>
        <v>－</v>
      </c>
      <c r="AA37" s="192"/>
    </row>
    <row r="38" spans="1:27" ht="13.5" customHeight="1" x14ac:dyDescent="0.2">
      <c r="A38" s="189"/>
      <c r="B38" s="188"/>
      <c r="C38" s="255" t="s">
        <v>92</v>
      </c>
      <c r="D38" s="128" t="s">
        <v>263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30">
        <v>0</v>
      </c>
      <c r="Y38" s="131">
        <v>0</v>
      </c>
      <c r="Z38" s="132" t="str">
        <f t="shared" si="1"/>
        <v>－</v>
      </c>
      <c r="AA38" s="192"/>
    </row>
    <row r="39" spans="1:27" ht="13.5" customHeight="1" x14ac:dyDescent="0.2">
      <c r="A39" s="189"/>
      <c r="B39" s="188"/>
      <c r="C39" s="255"/>
      <c r="D39" s="128" t="s">
        <v>38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30">
        <v>0</v>
      </c>
      <c r="Y39" s="131">
        <v>0</v>
      </c>
      <c r="Z39" s="132" t="str">
        <f t="shared" si="1"/>
        <v>－</v>
      </c>
      <c r="AA39" s="192"/>
    </row>
    <row r="40" spans="1:27" ht="13.5" customHeight="1" x14ac:dyDescent="0.2">
      <c r="A40" s="189"/>
      <c r="B40" s="187"/>
      <c r="C40" s="255" t="s">
        <v>93</v>
      </c>
      <c r="D40" s="128" t="s">
        <v>263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30">
        <v>0</v>
      </c>
      <c r="Y40" s="131">
        <v>0</v>
      </c>
      <c r="Z40" s="132" t="str">
        <f t="shared" si="1"/>
        <v>－</v>
      </c>
      <c r="AA40" s="192"/>
    </row>
    <row r="41" spans="1:27" ht="13.5" customHeight="1" x14ac:dyDescent="0.2">
      <c r="A41" s="189"/>
      <c r="B41" s="187"/>
      <c r="C41" s="255"/>
      <c r="D41" s="128" t="s">
        <v>38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30">
        <v>0</v>
      </c>
      <c r="Y41" s="131">
        <v>0</v>
      </c>
      <c r="Z41" s="132" t="str">
        <f t="shared" si="1"/>
        <v>－</v>
      </c>
      <c r="AA41" s="192"/>
    </row>
    <row r="42" spans="1:27" ht="13.5" customHeight="1" x14ac:dyDescent="0.2">
      <c r="A42" s="189"/>
      <c r="B42" s="188"/>
      <c r="C42" s="255" t="s">
        <v>94</v>
      </c>
      <c r="D42" s="128" t="s">
        <v>263</v>
      </c>
      <c r="E42" s="129">
        <v>2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1</v>
      </c>
      <c r="Q42" s="129">
        <v>0</v>
      </c>
      <c r="R42" s="129">
        <v>0</v>
      </c>
      <c r="S42" s="129">
        <v>0</v>
      </c>
      <c r="T42" s="129">
        <v>2</v>
      </c>
      <c r="U42" s="129">
        <v>0</v>
      </c>
      <c r="V42" s="129">
        <v>0</v>
      </c>
      <c r="W42" s="129">
        <v>0</v>
      </c>
      <c r="X42" s="130">
        <v>5</v>
      </c>
      <c r="Y42" s="131">
        <v>3</v>
      </c>
      <c r="Z42" s="132">
        <f t="shared" si="1"/>
        <v>166.66666666666669</v>
      </c>
      <c r="AA42" s="192"/>
    </row>
    <row r="43" spans="1:27" ht="13.5" customHeight="1" x14ac:dyDescent="0.2">
      <c r="A43" s="189"/>
      <c r="B43" s="188"/>
      <c r="C43" s="255"/>
      <c r="D43" s="128" t="s">
        <v>38</v>
      </c>
      <c r="E43" s="129">
        <v>2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1</v>
      </c>
      <c r="Q43" s="129">
        <v>0</v>
      </c>
      <c r="R43" s="129">
        <v>0</v>
      </c>
      <c r="S43" s="129">
        <v>0</v>
      </c>
      <c r="T43" s="129">
        <v>2</v>
      </c>
      <c r="U43" s="129">
        <v>0</v>
      </c>
      <c r="V43" s="129">
        <v>0</v>
      </c>
      <c r="W43" s="129">
        <v>0</v>
      </c>
      <c r="X43" s="130">
        <v>5</v>
      </c>
      <c r="Y43" s="131">
        <v>3</v>
      </c>
      <c r="Z43" s="132">
        <f t="shared" si="1"/>
        <v>166.66666666666669</v>
      </c>
      <c r="AA43" s="192"/>
    </row>
    <row r="44" spans="1:27" ht="13.5" customHeight="1" x14ac:dyDescent="0.2">
      <c r="A44" s="189"/>
      <c r="B44" s="188"/>
      <c r="C44" s="255" t="s">
        <v>95</v>
      </c>
      <c r="D44" s="128" t="s">
        <v>263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30">
        <v>0</v>
      </c>
      <c r="Y44" s="131">
        <v>0</v>
      </c>
      <c r="Z44" s="132" t="str">
        <f t="shared" si="1"/>
        <v>－</v>
      </c>
      <c r="AA44" s="192"/>
    </row>
    <row r="45" spans="1:27" ht="13.5" customHeight="1" x14ac:dyDescent="0.2">
      <c r="A45" s="189"/>
      <c r="B45" s="188"/>
      <c r="C45" s="255"/>
      <c r="D45" s="128" t="s">
        <v>38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30">
        <v>0</v>
      </c>
      <c r="Y45" s="131">
        <v>0</v>
      </c>
      <c r="Z45" s="132" t="str">
        <f t="shared" si="1"/>
        <v>－</v>
      </c>
      <c r="AA45" s="192"/>
    </row>
    <row r="46" spans="1:27" ht="13.5" customHeight="1" x14ac:dyDescent="0.2">
      <c r="A46" s="189"/>
      <c r="B46" s="188"/>
      <c r="C46" s="255" t="s">
        <v>96</v>
      </c>
      <c r="D46" s="128" t="s">
        <v>263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30">
        <v>0</v>
      </c>
      <c r="Y46" s="131">
        <v>0</v>
      </c>
      <c r="Z46" s="132" t="str">
        <f t="shared" si="1"/>
        <v>－</v>
      </c>
      <c r="AA46" s="192"/>
    </row>
    <row r="47" spans="1:27" ht="13.5" customHeight="1" x14ac:dyDescent="0.2">
      <c r="A47" s="189"/>
      <c r="B47" s="188"/>
      <c r="C47" s="255"/>
      <c r="D47" s="128" t="s">
        <v>38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30">
        <v>0</v>
      </c>
      <c r="Y47" s="131">
        <v>0</v>
      </c>
      <c r="Z47" s="132" t="str">
        <f t="shared" si="1"/>
        <v>－</v>
      </c>
      <c r="AA47" s="192"/>
    </row>
    <row r="48" spans="1:27" ht="13.5" customHeight="1" x14ac:dyDescent="0.2">
      <c r="A48" s="189"/>
      <c r="B48" s="188"/>
      <c r="C48" s="255" t="s">
        <v>97</v>
      </c>
      <c r="D48" s="128" t="s">
        <v>263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30">
        <v>0</v>
      </c>
      <c r="Y48" s="131">
        <v>0</v>
      </c>
      <c r="Z48" s="132" t="str">
        <f t="shared" si="1"/>
        <v>－</v>
      </c>
      <c r="AA48" s="192"/>
    </row>
    <row r="49" spans="1:27" ht="13.5" customHeight="1" x14ac:dyDescent="0.2">
      <c r="A49" s="189"/>
      <c r="B49" s="188"/>
      <c r="C49" s="255"/>
      <c r="D49" s="128" t="s">
        <v>38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30">
        <v>0</v>
      </c>
      <c r="Y49" s="131">
        <v>0</v>
      </c>
      <c r="Z49" s="132" t="str">
        <f t="shared" si="1"/>
        <v>－</v>
      </c>
      <c r="AA49" s="192"/>
    </row>
    <row r="50" spans="1:27" ht="13.5" customHeight="1" x14ac:dyDescent="0.2">
      <c r="A50" s="189"/>
      <c r="B50" s="188"/>
      <c r="C50" s="255" t="s">
        <v>98</v>
      </c>
      <c r="D50" s="128" t="s">
        <v>263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2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30">
        <v>2</v>
      </c>
      <c r="Y50" s="131">
        <v>0</v>
      </c>
      <c r="Z50" s="132" t="str">
        <f t="shared" si="1"/>
        <v>－</v>
      </c>
      <c r="AA50" s="192"/>
    </row>
    <row r="51" spans="1:27" ht="13.5" customHeight="1" x14ac:dyDescent="0.2">
      <c r="A51" s="189"/>
      <c r="B51" s="188"/>
      <c r="C51" s="255"/>
      <c r="D51" s="128" t="s">
        <v>38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2</v>
      </c>
      <c r="O51" s="129">
        <v>0</v>
      </c>
      <c r="P51" s="129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30">
        <v>2</v>
      </c>
      <c r="Y51" s="131">
        <v>0</v>
      </c>
      <c r="Z51" s="132" t="str">
        <f t="shared" si="1"/>
        <v>－</v>
      </c>
      <c r="AA51" s="192"/>
    </row>
    <row r="52" spans="1:27" ht="13.5" customHeight="1" x14ac:dyDescent="0.2">
      <c r="A52" s="189"/>
      <c r="B52" s="188"/>
      <c r="C52" s="255" t="s">
        <v>99</v>
      </c>
      <c r="D52" s="128" t="s">
        <v>263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30">
        <v>0</v>
      </c>
      <c r="Y52" s="181">
        <v>0</v>
      </c>
      <c r="Z52" s="132" t="str">
        <f t="shared" si="1"/>
        <v>－</v>
      </c>
      <c r="AA52" s="192"/>
    </row>
    <row r="53" spans="1:27" ht="13.5" customHeight="1" x14ac:dyDescent="0.2">
      <c r="A53" s="189"/>
      <c r="B53" s="188"/>
      <c r="C53" s="255"/>
      <c r="D53" s="128" t="s">
        <v>38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30">
        <v>0</v>
      </c>
      <c r="Y53" s="181">
        <v>0</v>
      </c>
      <c r="Z53" s="132" t="str">
        <f t="shared" si="1"/>
        <v>－</v>
      </c>
      <c r="AA53" s="192"/>
    </row>
    <row r="54" spans="1:27" ht="13.5" customHeight="1" x14ac:dyDescent="0.2">
      <c r="A54" s="189"/>
      <c r="B54" s="188"/>
      <c r="C54" s="255" t="s">
        <v>100</v>
      </c>
      <c r="D54" s="128" t="s">
        <v>263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30">
        <v>0</v>
      </c>
      <c r="Y54" s="131">
        <v>0</v>
      </c>
      <c r="Z54" s="132" t="str">
        <f t="shared" si="1"/>
        <v>－</v>
      </c>
      <c r="AA54" s="192"/>
    </row>
    <row r="55" spans="1:27" ht="13.5" customHeight="1" x14ac:dyDescent="0.2">
      <c r="A55" s="189"/>
      <c r="B55" s="188"/>
      <c r="C55" s="255"/>
      <c r="D55" s="128" t="s">
        <v>38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30">
        <v>0</v>
      </c>
      <c r="Y55" s="131">
        <v>0</v>
      </c>
      <c r="Z55" s="132" t="str">
        <f t="shared" si="1"/>
        <v>－</v>
      </c>
      <c r="AA55" s="192"/>
    </row>
    <row r="56" spans="1:27" ht="13.5" customHeight="1" x14ac:dyDescent="0.2">
      <c r="A56" s="189"/>
      <c r="B56" s="188"/>
      <c r="C56" s="255" t="s">
        <v>101</v>
      </c>
      <c r="D56" s="128" t="s">
        <v>263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30">
        <v>0</v>
      </c>
      <c r="Y56" s="131">
        <v>0</v>
      </c>
      <c r="Z56" s="132" t="str">
        <f t="shared" si="1"/>
        <v>－</v>
      </c>
      <c r="AA56" s="192"/>
    </row>
    <row r="57" spans="1:27" ht="13.5" customHeight="1" thickBot="1" x14ac:dyDescent="0.25">
      <c r="A57" s="189"/>
      <c r="B57" s="188"/>
      <c r="C57" s="256"/>
      <c r="D57" s="133" t="s">
        <v>38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34">
        <v>0</v>
      </c>
      <c r="Y57" s="135">
        <v>0</v>
      </c>
      <c r="Z57" s="121" t="str">
        <f t="shared" si="1"/>
        <v>－</v>
      </c>
      <c r="AA57" s="192"/>
    </row>
    <row r="58" spans="1:27" ht="13.5" customHeight="1" x14ac:dyDescent="0.2">
      <c r="A58" s="189"/>
      <c r="B58" s="257" t="s">
        <v>244</v>
      </c>
      <c r="C58" s="258"/>
      <c r="D58" s="123" t="s">
        <v>263</v>
      </c>
      <c r="E58" s="124">
        <f>E60+E62+E69+E71+E73+E75+E77+E79</f>
        <v>1371</v>
      </c>
      <c r="F58" s="124">
        <f t="shared" ref="F58:W59" si="4">F60+F62+F69+F71+F73+F75+F77+F79</f>
        <v>2275</v>
      </c>
      <c r="G58" s="124">
        <f t="shared" si="4"/>
        <v>361</v>
      </c>
      <c r="H58" s="124">
        <f t="shared" si="4"/>
        <v>248</v>
      </c>
      <c r="I58" s="124">
        <f t="shared" si="4"/>
        <v>337</v>
      </c>
      <c r="J58" s="124">
        <f t="shared" si="4"/>
        <v>97</v>
      </c>
      <c r="K58" s="124">
        <f t="shared" si="4"/>
        <v>326</v>
      </c>
      <c r="L58" s="124">
        <f t="shared" si="4"/>
        <v>105</v>
      </c>
      <c r="M58" s="124">
        <f t="shared" si="4"/>
        <v>117</v>
      </c>
      <c r="N58" s="124">
        <f t="shared" si="4"/>
        <v>350</v>
      </c>
      <c r="O58" s="124">
        <f t="shared" si="4"/>
        <v>156</v>
      </c>
      <c r="P58" s="124">
        <f t="shared" si="4"/>
        <v>47</v>
      </c>
      <c r="Q58" s="124">
        <f t="shared" si="4"/>
        <v>224</v>
      </c>
      <c r="R58" s="124">
        <f t="shared" si="4"/>
        <v>157</v>
      </c>
      <c r="S58" s="124">
        <f t="shared" si="4"/>
        <v>169</v>
      </c>
      <c r="T58" s="124">
        <f t="shared" si="4"/>
        <v>2332</v>
      </c>
      <c r="U58" s="124">
        <f t="shared" si="4"/>
        <v>96</v>
      </c>
      <c r="V58" s="124">
        <f t="shared" si="4"/>
        <v>201</v>
      </c>
      <c r="W58" s="124">
        <f t="shared" si="4"/>
        <v>2796</v>
      </c>
      <c r="X58" s="136">
        <f>X60+X62+X69+X71+X73+X75+X77+X79</f>
        <v>11765</v>
      </c>
      <c r="Y58" s="136">
        <f>Y60+Y62+Y69+Y71+Y73+Y75+Y77+Y79</f>
        <v>7411</v>
      </c>
      <c r="Z58" s="127">
        <f t="shared" si="1"/>
        <v>158.75050600458778</v>
      </c>
      <c r="AA58" s="192"/>
    </row>
    <row r="59" spans="1:27" ht="13.5" customHeight="1" thickBot="1" x14ac:dyDescent="0.25">
      <c r="A59" s="189"/>
      <c r="B59" s="259"/>
      <c r="C59" s="258"/>
      <c r="D59" s="137" t="s">
        <v>38</v>
      </c>
      <c r="E59" s="124">
        <f>E61+E63+E70+E72+E74+E76+E78+E80</f>
        <v>3369</v>
      </c>
      <c r="F59" s="124">
        <f t="shared" si="4"/>
        <v>3554</v>
      </c>
      <c r="G59" s="124">
        <f t="shared" si="4"/>
        <v>702</v>
      </c>
      <c r="H59" s="124">
        <f t="shared" si="4"/>
        <v>1069</v>
      </c>
      <c r="I59" s="124">
        <f t="shared" si="4"/>
        <v>777</v>
      </c>
      <c r="J59" s="124">
        <f t="shared" si="4"/>
        <v>501</v>
      </c>
      <c r="K59" s="124">
        <f t="shared" si="4"/>
        <v>572</v>
      </c>
      <c r="L59" s="124">
        <f t="shared" si="4"/>
        <v>302</v>
      </c>
      <c r="M59" s="124">
        <f t="shared" si="4"/>
        <v>323</v>
      </c>
      <c r="N59" s="124">
        <f t="shared" si="4"/>
        <v>609</v>
      </c>
      <c r="O59" s="124">
        <f t="shared" si="4"/>
        <v>897</v>
      </c>
      <c r="P59" s="124">
        <f t="shared" si="4"/>
        <v>123</v>
      </c>
      <c r="Q59" s="124">
        <f t="shared" si="4"/>
        <v>653</v>
      </c>
      <c r="R59" s="124">
        <f t="shared" si="4"/>
        <v>400</v>
      </c>
      <c r="S59" s="124">
        <f t="shared" si="4"/>
        <v>415</v>
      </c>
      <c r="T59" s="124">
        <f t="shared" si="4"/>
        <v>5859</v>
      </c>
      <c r="U59" s="124">
        <f t="shared" si="4"/>
        <v>323</v>
      </c>
      <c r="V59" s="124">
        <f t="shared" si="4"/>
        <v>471</v>
      </c>
      <c r="W59" s="124">
        <f t="shared" si="4"/>
        <v>4540</v>
      </c>
      <c r="X59" s="136">
        <f>X61+X63+X70+X72+X74+X76+X78+X80</f>
        <v>25459</v>
      </c>
      <c r="Y59" s="136">
        <f>Y61+Y63+Y70+Y72+Y74+Y76+Y78+Y80</f>
        <v>13864</v>
      </c>
      <c r="Z59" s="138">
        <f t="shared" si="1"/>
        <v>183.63387189844201</v>
      </c>
      <c r="AA59" s="192"/>
    </row>
    <row r="60" spans="1:27" ht="13.5" customHeight="1" x14ac:dyDescent="0.2">
      <c r="A60" s="189"/>
      <c r="B60" s="189"/>
      <c r="C60" s="260" t="s">
        <v>264</v>
      </c>
      <c r="D60" s="139" t="s">
        <v>263</v>
      </c>
      <c r="E60" s="140">
        <v>1324</v>
      </c>
      <c r="F60" s="140">
        <v>2247</v>
      </c>
      <c r="G60" s="140">
        <v>343</v>
      </c>
      <c r="H60" s="140">
        <v>243</v>
      </c>
      <c r="I60" s="140">
        <v>324</v>
      </c>
      <c r="J60" s="140">
        <v>86</v>
      </c>
      <c r="K60" s="117">
        <v>307</v>
      </c>
      <c r="L60" s="117">
        <v>98</v>
      </c>
      <c r="M60" s="117">
        <v>111</v>
      </c>
      <c r="N60" s="117">
        <v>346</v>
      </c>
      <c r="O60" s="117">
        <v>132</v>
      </c>
      <c r="P60" s="117">
        <v>46</v>
      </c>
      <c r="Q60" s="117">
        <v>218</v>
      </c>
      <c r="R60" s="183">
        <v>150</v>
      </c>
      <c r="S60" s="117">
        <v>158</v>
      </c>
      <c r="T60" s="117">
        <v>2202</v>
      </c>
      <c r="U60" s="117">
        <v>83</v>
      </c>
      <c r="V60" s="117">
        <v>182</v>
      </c>
      <c r="W60" s="117">
        <v>2714</v>
      </c>
      <c r="X60" s="141">
        <v>11314</v>
      </c>
      <c r="Y60" s="142">
        <v>7358</v>
      </c>
      <c r="Z60" s="122">
        <f t="shared" si="1"/>
        <v>153.76460994835551</v>
      </c>
      <c r="AA60" s="192"/>
    </row>
    <row r="61" spans="1:27" ht="13.5" customHeight="1" x14ac:dyDescent="0.2">
      <c r="A61" s="189"/>
      <c r="B61" s="188"/>
      <c r="C61" s="255"/>
      <c r="D61" s="128" t="s">
        <v>38</v>
      </c>
      <c r="E61" s="143">
        <v>3265</v>
      </c>
      <c r="F61" s="143">
        <v>3495</v>
      </c>
      <c r="G61" s="143">
        <v>679</v>
      </c>
      <c r="H61" s="143">
        <v>1061</v>
      </c>
      <c r="I61" s="143">
        <v>763</v>
      </c>
      <c r="J61" s="143">
        <v>488</v>
      </c>
      <c r="K61" s="129">
        <v>552</v>
      </c>
      <c r="L61" s="129">
        <v>295</v>
      </c>
      <c r="M61" s="129">
        <v>307</v>
      </c>
      <c r="N61" s="129">
        <v>605</v>
      </c>
      <c r="O61" s="129">
        <v>873</v>
      </c>
      <c r="P61" s="129">
        <v>122</v>
      </c>
      <c r="Q61" s="129">
        <v>647</v>
      </c>
      <c r="R61" s="129">
        <v>390</v>
      </c>
      <c r="S61" s="129">
        <v>402</v>
      </c>
      <c r="T61" s="129">
        <v>5542</v>
      </c>
      <c r="U61" s="129">
        <v>276</v>
      </c>
      <c r="V61" s="129">
        <v>452</v>
      </c>
      <c r="W61" s="129">
        <v>4394</v>
      </c>
      <c r="X61" s="130">
        <v>24608</v>
      </c>
      <c r="Y61" s="131">
        <v>13634</v>
      </c>
      <c r="Z61" s="132">
        <f t="shared" si="1"/>
        <v>180.48995159160921</v>
      </c>
      <c r="AA61" s="192"/>
    </row>
    <row r="62" spans="1:27" ht="13.5" customHeight="1" x14ac:dyDescent="0.2">
      <c r="A62" s="189"/>
      <c r="B62" s="188"/>
      <c r="C62" s="255" t="s">
        <v>54</v>
      </c>
      <c r="D62" s="128" t="s">
        <v>263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30">
        <v>0</v>
      </c>
      <c r="Y62" s="131">
        <v>0</v>
      </c>
      <c r="Z62" s="132" t="str">
        <f t="shared" si="1"/>
        <v>－</v>
      </c>
      <c r="AA62" s="192"/>
    </row>
    <row r="63" spans="1:27" ht="13.5" customHeight="1" x14ac:dyDescent="0.2">
      <c r="A63" s="189"/>
      <c r="B63" s="188"/>
      <c r="C63" s="255"/>
      <c r="D63" s="128" t="s">
        <v>38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29">
        <v>0</v>
      </c>
      <c r="X63" s="130">
        <v>0</v>
      </c>
      <c r="Y63" s="131">
        <v>0</v>
      </c>
      <c r="Z63" s="132" t="str">
        <f t="shared" si="1"/>
        <v>－</v>
      </c>
      <c r="AA63" s="192"/>
    </row>
    <row r="64" spans="1:27" s="148" customFormat="1" ht="6" customHeight="1" x14ac:dyDescent="0.2">
      <c r="A64" s="188"/>
      <c r="B64" s="188"/>
      <c r="C64" s="144"/>
      <c r="D64" s="145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7"/>
    </row>
    <row r="65" spans="1:27" s="148" customFormat="1" ht="9.75" customHeight="1" x14ac:dyDescent="0.2">
      <c r="A65" s="188"/>
      <c r="B65" s="188"/>
      <c r="C65" s="149"/>
      <c r="D65" s="188"/>
      <c r="Y65" s="150"/>
    </row>
    <row r="66" spans="1:27" ht="18.75" customHeight="1" x14ac:dyDescent="0.2">
      <c r="A66" s="105" t="str">
        <f>A1</f>
        <v>４　令和４年度（２０２２年度）上期　市町村別・国別訪日外国人宿泊者数</v>
      </c>
    </row>
    <row r="67" spans="1:27" ht="13.5" customHeight="1" thickBot="1" x14ac:dyDescent="0.25">
      <c r="A67" s="106"/>
      <c r="Z67" s="151" t="str">
        <f>Z2</f>
        <v>単位：宿泊客数→人、宿泊客延数→人泊、対前年比→％</v>
      </c>
      <c r="AA67" s="151"/>
    </row>
    <row r="68" spans="1:27" s="115" customFormat="1" ht="13.5" customHeight="1" thickBot="1" x14ac:dyDescent="0.25">
      <c r="A68" s="108" t="s">
        <v>20</v>
      </c>
      <c r="B68" s="108" t="s">
        <v>266</v>
      </c>
      <c r="C68" s="108" t="s">
        <v>21</v>
      </c>
      <c r="D68" s="109" t="s">
        <v>22</v>
      </c>
      <c r="E68" s="110" t="s">
        <v>284</v>
      </c>
      <c r="F68" s="110" t="s">
        <v>285</v>
      </c>
      <c r="G68" s="110" t="s">
        <v>286</v>
      </c>
      <c r="H68" s="110" t="s">
        <v>287</v>
      </c>
      <c r="I68" s="110" t="s">
        <v>204</v>
      </c>
      <c r="J68" s="110" t="s">
        <v>235</v>
      </c>
      <c r="K68" s="110" t="s">
        <v>236</v>
      </c>
      <c r="L68" s="110" t="s">
        <v>237</v>
      </c>
      <c r="M68" s="111" t="s">
        <v>291</v>
      </c>
      <c r="N68" s="110" t="s">
        <v>310</v>
      </c>
      <c r="O68" s="110" t="s">
        <v>311</v>
      </c>
      <c r="P68" s="110" t="s">
        <v>205</v>
      </c>
      <c r="Q68" s="110" t="s">
        <v>206</v>
      </c>
      <c r="R68" s="110" t="s">
        <v>207</v>
      </c>
      <c r="S68" s="110" t="s">
        <v>208</v>
      </c>
      <c r="T68" s="110" t="s">
        <v>282</v>
      </c>
      <c r="U68" s="110" t="s">
        <v>209</v>
      </c>
      <c r="V68" s="110" t="s">
        <v>283</v>
      </c>
      <c r="W68" s="110" t="s">
        <v>240</v>
      </c>
      <c r="X68" s="113" t="s">
        <v>265</v>
      </c>
      <c r="Y68" s="152" t="str">
        <f>Y3</f>
        <v>R３年度上期</v>
      </c>
      <c r="Z68" s="153" t="str">
        <f>Z3</f>
        <v>対前年比</v>
      </c>
      <c r="AA68" s="193"/>
    </row>
    <row r="69" spans="1:27" ht="13.5" customHeight="1" x14ac:dyDescent="0.2">
      <c r="A69" s="264" t="s">
        <v>245</v>
      </c>
      <c r="B69" s="264" t="s">
        <v>241</v>
      </c>
      <c r="C69" s="265" t="s">
        <v>55</v>
      </c>
      <c r="D69" s="123" t="s">
        <v>263</v>
      </c>
      <c r="E69" s="124">
        <v>37</v>
      </c>
      <c r="F69" s="124">
        <v>20</v>
      </c>
      <c r="G69" s="124">
        <v>18</v>
      </c>
      <c r="H69" s="124">
        <v>3</v>
      </c>
      <c r="I69" s="124">
        <v>13</v>
      </c>
      <c r="J69" s="124">
        <v>8</v>
      </c>
      <c r="K69" s="124">
        <v>17</v>
      </c>
      <c r="L69" s="124">
        <v>3</v>
      </c>
      <c r="M69" s="124">
        <v>5</v>
      </c>
      <c r="N69" s="124">
        <v>1</v>
      </c>
      <c r="O69" s="124">
        <v>7</v>
      </c>
      <c r="P69" s="124">
        <v>1</v>
      </c>
      <c r="Q69" s="124">
        <v>6</v>
      </c>
      <c r="R69" s="124">
        <v>4</v>
      </c>
      <c r="S69" s="124">
        <v>9</v>
      </c>
      <c r="T69" s="124">
        <v>122</v>
      </c>
      <c r="U69" s="124">
        <v>11</v>
      </c>
      <c r="V69" s="124">
        <v>19</v>
      </c>
      <c r="W69" s="124">
        <v>59</v>
      </c>
      <c r="X69" s="125">
        <v>363</v>
      </c>
      <c r="Y69" s="126">
        <v>27</v>
      </c>
      <c r="Z69" s="154">
        <f t="shared" ref="Z69:Z128" si="5">IF(Y69=0,"－",X69/Y69*100)</f>
        <v>1344.4444444444446</v>
      </c>
      <c r="AA69" s="194"/>
    </row>
    <row r="70" spans="1:27" ht="13.5" customHeight="1" x14ac:dyDescent="0.2">
      <c r="A70" s="264"/>
      <c r="B70" s="264"/>
      <c r="C70" s="255"/>
      <c r="D70" s="128" t="s">
        <v>38</v>
      </c>
      <c r="E70" s="129">
        <v>74</v>
      </c>
      <c r="F70" s="129">
        <v>27</v>
      </c>
      <c r="G70" s="129">
        <v>23</v>
      </c>
      <c r="H70" s="129">
        <v>3</v>
      </c>
      <c r="I70" s="129">
        <v>14</v>
      </c>
      <c r="J70" s="129">
        <v>10</v>
      </c>
      <c r="K70" s="129">
        <v>18</v>
      </c>
      <c r="L70" s="129">
        <v>3</v>
      </c>
      <c r="M70" s="129">
        <v>15</v>
      </c>
      <c r="N70" s="129">
        <v>1</v>
      </c>
      <c r="O70" s="129">
        <v>7</v>
      </c>
      <c r="P70" s="129">
        <v>1</v>
      </c>
      <c r="Q70" s="129">
        <v>6</v>
      </c>
      <c r="R70" s="129">
        <v>7</v>
      </c>
      <c r="S70" s="129">
        <v>11</v>
      </c>
      <c r="T70" s="129">
        <v>301</v>
      </c>
      <c r="U70" s="129">
        <v>45</v>
      </c>
      <c r="V70" s="129">
        <v>19</v>
      </c>
      <c r="W70" s="129">
        <v>123</v>
      </c>
      <c r="X70" s="130">
        <v>708</v>
      </c>
      <c r="Y70" s="131">
        <v>47</v>
      </c>
      <c r="Z70" s="155">
        <f t="shared" si="5"/>
        <v>1506.3829787234044</v>
      </c>
      <c r="AA70" s="194"/>
    </row>
    <row r="71" spans="1:27" ht="13.5" customHeight="1" x14ac:dyDescent="0.2">
      <c r="A71" s="189"/>
      <c r="B71" s="188"/>
      <c r="C71" s="255" t="s">
        <v>56</v>
      </c>
      <c r="D71" s="128" t="s">
        <v>263</v>
      </c>
      <c r="E71" s="143">
        <v>1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7</v>
      </c>
      <c r="X71" s="130">
        <v>8</v>
      </c>
      <c r="Y71" s="131">
        <v>2</v>
      </c>
      <c r="Z71" s="155">
        <f t="shared" si="5"/>
        <v>400</v>
      </c>
      <c r="AA71" s="194"/>
    </row>
    <row r="72" spans="1:27" ht="13.5" customHeight="1" x14ac:dyDescent="0.2">
      <c r="A72" s="189"/>
      <c r="B72" s="188"/>
      <c r="C72" s="255"/>
      <c r="D72" s="128" t="s">
        <v>38</v>
      </c>
      <c r="E72" s="143">
        <v>1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29">
        <v>0</v>
      </c>
      <c r="Q72" s="129">
        <v>0</v>
      </c>
      <c r="R72" s="129">
        <v>0</v>
      </c>
      <c r="S72" s="129">
        <v>0</v>
      </c>
      <c r="T72" s="129">
        <v>0</v>
      </c>
      <c r="U72" s="129">
        <v>0</v>
      </c>
      <c r="V72" s="129">
        <v>0</v>
      </c>
      <c r="W72" s="129">
        <v>7</v>
      </c>
      <c r="X72" s="130">
        <v>8</v>
      </c>
      <c r="Y72" s="131">
        <v>2</v>
      </c>
      <c r="Z72" s="155">
        <f t="shared" si="5"/>
        <v>400</v>
      </c>
      <c r="AA72" s="194"/>
    </row>
    <row r="73" spans="1:27" ht="13.5" customHeight="1" x14ac:dyDescent="0.2">
      <c r="A73" s="189"/>
      <c r="B73" s="188"/>
      <c r="C73" s="255" t="s">
        <v>57</v>
      </c>
      <c r="D73" s="128" t="s">
        <v>263</v>
      </c>
      <c r="E73" s="129">
        <v>0</v>
      </c>
      <c r="F73" s="129">
        <v>4</v>
      </c>
      <c r="G73" s="129">
        <v>0</v>
      </c>
      <c r="H73" s="129">
        <v>2</v>
      </c>
      <c r="I73" s="129">
        <v>0</v>
      </c>
      <c r="J73" s="129">
        <v>0</v>
      </c>
      <c r="K73" s="129">
        <v>1</v>
      </c>
      <c r="L73" s="129">
        <v>0</v>
      </c>
      <c r="M73" s="129">
        <v>1</v>
      </c>
      <c r="N73" s="129">
        <v>0</v>
      </c>
      <c r="O73" s="129">
        <v>0</v>
      </c>
      <c r="P73" s="129">
        <v>0</v>
      </c>
      <c r="Q73" s="129">
        <v>0</v>
      </c>
      <c r="R73" s="129">
        <v>0</v>
      </c>
      <c r="S73" s="129">
        <v>0</v>
      </c>
      <c r="T73" s="129">
        <v>1</v>
      </c>
      <c r="U73" s="129">
        <v>0</v>
      </c>
      <c r="V73" s="129">
        <v>0</v>
      </c>
      <c r="W73" s="129">
        <v>0</v>
      </c>
      <c r="X73" s="130">
        <v>9</v>
      </c>
      <c r="Y73" s="131">
        <v>7</v>
      </c>
      <c r="Z73" s="155">
        <f t="shared" si="5"/>
        <v>128.57142857142858</v>
      </c>
      <c r="AA73" s="194"/>
    </row>
    <row r="74" spans="1:27" ht="13.5" customHeight="1" x14ac:dyDescent="0.2">
      <c r="A74" s="189"/>
      <c r="B74" s="188"/>
      <c r="C74" s="255"/>
      <c r="D74" s="128" t="s">
        <v>38</v>
      </c>
      <c r="E74" s="129">
        <v>0</v>
      </c>
      <c r="F74" s="129">
        <v>28</v>
      </c>
      <c r="G74" s="129">
        <v>0</v>
      </c>
      <c r="H74" s="129">
        <v>5</v>
      </c>
      <c r="I74" s="129">
        <v>0</v>
      </c>
      <c r="J74" s="129">
        <v>0</v>
      </c>
      <c r="K74" s="129">
        <v>1</v>
      </c>
      <c r="L74" s="129">
        <v>0</v>
      </c>
      <c r="M74" s="129">
        <v>1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  <c r="S74" s="129">
        <v>0</v>
      </c>
      <c r="T74" s="129">
        <v>9</v>
      </c>
      <c r="U74" s="129">
        <v>0</v>
      </c>
      <c r="V74" s="129">
        <v>0</v>
      </c>
      <c r="W74" s="129">
        <v>0</v>
      </c>
      <c r="X74" s="130">
        <v>44</v>
      </c>
      <c r="Y74" s="131">
        <v>130</v>
      </c>
      <c r="Z74" s="155">
        <f t="shared" si="5"/>
        <v>33.846153846153847</v>
      </c>
      <c r="AA74" s="194"/>
    </row>
    <row r="75" spans="1:27" ht="13.5" customHeight="1" x14ac:dyDescent="0.2">
      <c r="A75" s="189"/>
      <c r="B75" s="188"/>
      <c r="C75" s="255" t="s">
        <v>226</v>
      </c>
      <c r="D75" s="128" t="s">
        <v>263</v>
      </c>
      <c r="E75" s="129">
        <v>9</v>
      </c>
      <c r="F75" s="129">
        <v>4</v>
      </c>
      <c r="G75" s="129">
        <v>0</v>
      </c>
      <c r="H75" s="129">
        <v>0</v>
      </c>
      <c r="I75" s="129">
        <v>0</v>
      </c>
      <c r="J75" s="129">
        <v>3</v>
      </c>
      <c r="K75" s="129">
        <v>1</v>
      </c>
      <c r="L75" s="129">
        <v>4</v>
      </c>
      <c r="M75" s="129">
        <v>0</v>
      </c>
      <c r="N75" s="129">
        <v>3</v>
      </c>
      <c r="O75" s="129">
        <v>17</v>
      </c>
      <c r="P75" s="129">
        <v>0</v>
      </c>
      <c r="Q75" s="129">
        <v>0</v>
      </c>
      <c r="R75" s="129">
        <v>3</v>
      </c>
      <c r="S75" s="129">
        <v>2</v>
      </c>
      <c r="T75" s="129">
        <v>5</v>
      </c>
      <c r="U75" s="129">
        <v>2</v>
      </c>
      <c r="V75" s="129">
        <v>0</v>
      </c>
      <c r="W75" s="129">
        <v>16</v>
      </c>
      <c r="X75" s="130">
        <v>69</v>
      </c>
      <c r="Y75" s="131">
        <v>17</v>
      </c>
      <c r="Z75" s="155">
        <f t="shared" si="5"/>
        <v>405.88235294117646</v>
      </c>
      <c r="AA75" s="194"/>
    </row>
    <row r="76" spans="1:27" ht="13.5" customHeight="1" x14ac:dyDescent="0.2">
      <c r="A76" s="189"/>
      <c r="B76" s="188"/>
      <c r="C76" s="255"/>
      <c r="D76" s="128" t="s">
        <v>38</v>
      </c>
      <c r="E76" s="129">
        <v>29</v>
      </c>
      <c r="F76" s="129">
        <v>4</v>
      </c>
      <c r="G76" s="129">
        <v>0</v>
      </c>
      <c r="H76" s="129">
        <v>0</v>
      </c>
      <c r="I76" s="129">
        <v>0</v>
      </c>
      <c r="J76" s="129">
        <v>3</v>
      </c>
      <c r="K76" s="129">
        <v>1</v>
      </c>
      <c r="L76" s="129">
        <v>4</v>
      </c>
      <c r="M76" s="129">
        <v>0</v>
      </c>
      <c r="N76" s="129">
        <v>3</v>
      </c>
      <c r="O76" s="129">
        <v>17</v>
      </c>
      <c r="P76" s="129">
        <v>0</v>
      </c>
      <c r="Q76" s="129">
        <v>0</v>
      </c>
      <c r="R76" s="129">
        <v>3</v>
      </c>
      <c r="S76" s="129">
        <v>2</v>
      </c>
      <c r="T76" s="129">
        <v>5</v>
      </c>
      <c r="U76" s="129">
        <v>2</v>
      </c>
      <c r="V76" s="129">
        <v>0</v>
      </c>
      <c r="W76" s="129">
        <v>16</v>
      </c>
      <c r="X76" s="130">
        <v>89</v>
      </c>
      <c r="Y76" s="131">
        <v>51</v>
      </c>
      <c r="Z76" s="155">
        <f t="shared" si="5"/>
        <v>174.50980392156862</v>
      </c>
      <c r="AA76" s="194"/>
    </row>
    <row r="77" spans="1:27" ht="13.5" customHeight="1" x14ac:dyDescent="0.2">
      <c r="A77" s="189"/>
      <c r="B77" s="187"/>
      <c r="C77" s="255" t="s">
        <v>58</v>
      </c>
      <c r="D77" s="128" t="s">
        <v>263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30">
        <v>0</v>
      </c>
      <c r="Y77" s="131">
        <v>0</v>
      </c>
      <c r="Z77" s="155" t="str">
        <f t="shared" si="5"/>
        <v>－</v>
      </c>
      <c r="AA77" s="194"/>
    </row>
    <row r="78" spans="1:27" ht="13.5" customHeight="1" x14ac:dyDescent="0.2">
      <c r="A78" s="189"/>
      <c r="B78" s="187"/>
      <c r="C78" s="255"/>
      <c r="D78" s="128" t="s">
        <v>38</v>
      </c>
      <c r="E78" s="129">
        <v>0</v>
      </c>
      <c r="F78" s="129">
        <v>0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30">
        <v>0</v>
      </c>
      <c r="Y78" s="131">
        <v>0</v>
      </c>
      <c r="Z78" s="155" t="str">
        <f t="shared" si="5"/>
        <v>－</v>
      </c>
      <c r="AA78" s="194"/>
    </row>
    <row r="79" spans="1:27" ht="13.5" customHeight="1" x14ac:dyDescent="0.2">
      <c r="A79" s="189"/>
      <c r="B79" s="188"/>
      <c r="C79" s="255" t="s">
        <v>59</v>
      </c>
      <c r="D79" s="128" t="s">
        <v>263</v>
      </c>
      <c r="E79" s="129">
        <v>0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2</v>
      </c>
      <c r="U79" s="129">
        <v>0</v>
      </c>
      <c r="V79" s="129">
        <v>0</v>
      </c>
      <c r="W79" s="129">
        <v>0</v>
      </c>
      <c r="X79" s="130">
        <v>2</v>
      </c>
      <c r="Y79" s="131">
        <v>0</v>
      </c>
      <c r="Z79" s="155" t="str">
        <f t="shared" si="5"/>
        <v>－</v>
      </c>
      <c r="AA79" s="194"/>
    </row>
    <row r="80" spans="1:27" ht="13.5" customHeight="1" thickBot="1" x14ac:dyDescent="0.25">
      <c r="A80" s="189"/>
      <c r="B80" s="188"/>
      <c r="C80" s="256"/>
      <c r="D80" s="137" t="s">
        <v>38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29">
        <v>0</v>
      </c>
      <c r="R80" s="129">
        <v>0</v>
      </c>
      <c r="S80" s="129">
        <v>0</v>
      </c>
      <c r="T80" s="129">
        <v>2</v>
      </c>
      <c r="U80" s="129">
        <v>0</v>
      </c>
      <c r="V80" s="129">
        <v>0</v>
      </c>
      <c r="W80" s="129">
        <v>0</v>
      </c>
      <c r="X80" s="130">
        <v>2</v>
      </c>
      <c r="Y80" s="156">
        <v>0</v>
      </c>
      <c r="Z80" s="157" t="str">
        <f t="shared" si="5"/>
        <v>－</v>
      </c>
      <c r="AA80" s="194"/>
    </row>
    <row r="81" spans="1:27" ht="13.5" customHeight="1" x14ac:dyDescent="0.2">
      <c r="A81" s="189"/>
      <c r="B81" s="257" t="s">
        <v>246</v>
      </c>
      <c r="C81" s="258"/>
      <c r="D81" s="116" t="s">
        <v>263</v>
      </c>
      <c r="E81" s="117">
        <f>E83+E85+E87+E89+E91+E93+E95+E97+E99+E101+E103+E105+E107+E109+E111+E113+E115+E117+E119+E121</f>
        <v>384</v>
      </c>
      <c r="F81" s="117">
        <f t="shared" ref="F81:W82" si="6">F83+F85+F87+F89+F91+F93+F95+F97+F99+F101+F103+F105+F107+F109+F111+F113+F115+F117+F119+F121</f>
        <v>988</v>
      </c>
      <c r="G81" s="117">
        <f t="shared" si="6"/>
        <v>167</v>
      </c>
      <c r="H81" s="117">
        <f t="shared" si="6"/>
        <v>258</v>
      </c>
      <c r="I81" s="117">
        <f t="shared" si="6"/>
        <v>503</v>
      </c>
      <c r="J81" s="117">
        <f t="shared" si="6"/>
        <v>183</v>
      </c>
      <c r="K81" s="117">
        <f t="shared" si="6"/>
        <v>119</v>
      </c>
      <c r="L81" s="117">
        <f t="shared" si="6"/>
        <v>20</v>
      </c>
      <c r="M81" s="117">
        <f t="shared" si="6"/>
        <v>32</v>
      </c>
      <c r="N81" s="117">
        <f t="shared" si="6"/>
        <v>40</v>
      </c>
      <c r="O81" s="117">
        <f t="shared" si="6"/>
        <v>51</v>
      </c>
      <c r="P81" s="117">
        <f t="shared" si="6"/>
        <v>5</v>
      </c>
      <c r="Q81" s="117">
        <f t="shared" si="6"/>
        <v>65</v>
      </c>
      <c r="R81" s="117">
        <f t="shared" si="6"/>
        <v>172</v>
      </c>
      <c r="S81" s="117">
        <f t="shared" si="6"/>
        <v>37</v>
      </c>
      <c r="T81" s="117">
        <f t="shared" si="6"/>
        <v>609</v>
      </c>
      <c r="U81" s="117">
        <f t="shared" si="6"/>
        <v>51</v>
      </c>
      <c r="V81" s="117">
        <f t="shared" si="6"/>
        <v>181</v>
      </c>
      <c r="W81" s="117">
        <f t="shared" si="6"/>
        <v>538</v>
      </c>
      <c r="X81" s="158">
        <f>X83+X85+X87+X89+X91+X93+X95+X97+X99+X101+X103+X105+X107+X109+X111+X113+X115+X117+X119+X121</f>
        <v>4403</v>
      </c>
      <c r="Y81" s="158">
        <f>Y83+Y85+Y87+Y89+Y91+Y93+Y95+Y97+Y99+Y101+Y103+Y105+Y107+Y109+Y111+Y113+Y115+Y117+Y119+Y121</f>
        <v>1047</v>
      </c>
      <c r="Z81" s="159">
        <f t="shared" si="5"/>
        <v>420.53486150907355</v>
      </c>
      <c r="AA81" s="194"/>
    </row>
    <row r="82" spans="1:27" ht="13.5" customHeight="1" thickBot="1" x14ac:dyDescent="0.25">
      <c r="A82" s="189"/>
      <c r="B82" s="259"/>
      <c r="C82" s="258"/>
      <c r="D82" s="119" t="s">
        <v>38</v>
      </c>
      <c r="E82" s="160">
        <f>E84+E86+E88+E90+E92+E94+E96+E98+E100+E102+E104+E106+E108+E110+E112+E114+E116+E118+E120+E122</f>
        <v>587</v>
      </c>
      <c r="F82" s="160">
        <f t="shared" si="6"/>
        <v>2805</v>
      </c>
      <c r="G82" s="160">
        <f t="shared" si="6"/>
        <v>247</v>
      </c>
      <c r="H82" s="160">
        <f t="shared" si="6"/>
        <v>759</v>
      </c>
      <c r="I82" s="160">
        <f t="shared" si="6"/>
        <v>1137</v>
      </c>
      <c r="J82" s="160">
        <f t="shared" si="6"/>
        <v>188</v>
      </c>
      <c r="K82" s="160">
        <f t="shared" si="6"/>
        <v>303</v>
      </c>
      <c r="L82" s="160">
        <f t="shared" si="6"/>
        <v>28</v>
      </c>
      <c r="M82" s="160">
        <f t="shared" si="6"/>
        <v>159</v>
      </c>
      <c r="N82" s="160">
        <f t="shared" si="6"/>
        <v>40</v>
      </c>
      <c r="O82" s="160">
        <f t="shared" si="6"/>
        <v>300</v>
      </c>
      <c r="P82" s="160">
        <f t="shared" si="6"/>
        <v>14</v>
      </c>
      <c r="Q82" s="160">
        <f t="shared" si="6"/>
        <v>167</v>
      </c>
      <c r="R82" s="160">
        <f t="shared" si="6"/>
        <v>207</v>
      </c>
      <c r="S82" s="160">
        <f t="shared" si="6"/>
        <v>55</v>
      </c>
      <c r="T82" s="160">
        <f t="shared" si="6"/>
        <v>1162</v>
      </c>
      <c r="U82" s="160">
        <f t="shared" si="6"/>
        <v>106</v>
      </c>
      <c r="V82" s="160">
        <f t="shared" si="6"/>
        <v>684</v>
      </c>
      <c r="W82" s="160">
        <f t="shared" si="6"/>
        <v>909</v>
      </c>
      <c r="X82" s="161">
        <f>X84+X86+X88+X90+X92+X94+X96+X98+X100+X102+X104+X106+X108+X110+X112+X114+X116+X118+X120+X122</f>
        <v>9857</v>
      </c>
      <c r="Y82" s="161">
        <f>Y84+Y86+Y88+Y90+Y92+Y94+Y96+Y98+Y100+Y102+Y104+Y106+Y108+Y110+Y112+Y114+Y116+Y118+Y120+Y122</f>
        <v>4021</v>
      </c>
      <c r="Z82" s="162">
        <f t="shared" si="5"/>
        <v>245.13802536682419</v>
      </c>
      <c r="AA82" s="194"/>
    </row>
    <row r="83" spans="1:27" ht="13.5" customHeight="1" x14ac:dyDescent="0.2">
      <c r="A83" s="189"/>
      <c r="B83" s="189"/>
      <c r="C83" s="260" t="s">
        <v>60</v>
      </c>
      <c r="D83" s="139" t="s">
        <v>263</v>
      </c>
      <c r="E83" s="117">
        <v>233</v>
      </c>
      <c r="F83" s="117">
        <v>177</v>
      </c>
      <c r="G83" s="117">
        <v>57</v>
      </c>
      <c r="H83" s="117">
        <v>28</v>
      </c>
      <c r="I83" s="117">
        <v>44</v>
      </c>
      <c r="J83" s="117">
        <v>22</v>
      </c>
      <c r="K83" s="117">
        <v>48</v>
      </c>
      <c r="L83" s="117">
        <v>17</v>
      </c>
      <c r="M83" s="117">
        <v>17</v>
      </c>
      <c r="N83" s="117">
        <v>36</v>
      </c>
      <c r="O83" s="117">
        <v>43</v>
      </c>
      <c r="P83" s="117">
        <v>5</v>
      </c>
      <c r="Q83" s="117">
        <v>5</v>
      </c>
      <c r="R83" s="117">
        <v>33</v>
      </c>
      <c r="S83" s="117">
        <v>20</v>
      </c>
      <c r="T83" s="117">
        <v>244</v>
      </c>
      <c r="U83" s="117">
        <v>22</v>
      </c>
      <c r="V83" s="117">
        <v>58</v>
      </c>
      <c r="W83" s="117">
        <v>86</v>
      </c>
      <c r="X83" s="141">
        <v>1195</v>
      </c>
      <c r="Y83" s="142">
        <v>448</v>
      </c>
      <c r="Z83" s="159">
        <f t="shared" si="5"/>
        <v>266.74107142857144</v>
      </c>
      <c r="AA83" s="194"/>
    </row>
    <row r="84" spans="1:27" ht="13.5" customHeight="1" x14ac:dyDescent="0.2">
      <c r="A84" s="189"/>
      <c r="B84" s="188"/>
      <c r="C84" s="255"/>
      <c r="D84" s="128" t="s">
        <v>38</v>
      </c>
      <c r="E84" s="129">
        <v>301</v>
      </c>
      <c r="F84" s="129">
        <v>235</v>
      </c>
      <c r="G84" s="129">
        <v>65</v>
      </c>
      <c r="H84" s="129">
        <v>42</v>
      </c>
      <c r="I84" s="129">
        <v>71</v>
      </c>
      <c r="J84" s="129">
        <v>22</v>
      </c>
      <c r="K84" s="129">
        <v>58</v>
      </c>
      <c r="L84" s="129">
        <v>18</v>
      </c>
      <c r="M84" s="129">
        <v>18</v>
      </c>
      <c r="N84" s="129">
        <v>36</v>
      </c>
      <c r="O84" s="129">
        <v>56</v>
      </c>
      <c r="P84" s="129">
        <v>14</v>
      </c>
      <c r="Q84" s="129">
        <v>9</v>
      </c>
      <c r="R84" s="129">
        <v>56</v>
      </c>
      <c r="S84" s="129">
        <v>22</v>
      </c>
      <c r="T84" s="129">
        <v>293</v>
      </c>
      <c r="U84" s="129">
        <v>28</v>
      </c>
      <c r="V84" s="129">
        <v>74</v>
      </c>
      <c r="W84" s="129">
        <v>138</v>
      </c>
      <c r="X84" s="130">
        <v>1556</v>
      </c>
      <c r="Y84" s="131">
        <v>791</v>
      </c>
      <c r="Z84" s="155">
        <f t="shared" si="5"/>
        <v>196.71302149178257</v>
      </c>
      <c r="AA84" s="194"/>
    </row>
    <row r="85" spans="1:27" ht="13.5" customHeight="1" x14ac:dyDescent="0.2">
      <c r="A85" s="189"/>
      <c r="B85" s="188"/>
      <c r="C85" s="255" t="s">
        <v>61</v>
      </c>
      <c r="D85" s="128" t="s">
        <v>263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29">
        <v>0</v>
      </c>
      <c r="R85" s="129">
        <v>0</v>
      </c>
      <c r="S85" s="129">
        <v>0</v>
      </c>
      <c r="T85" s="129">
        <v>0</v>
      </c>
      <c r="U85" s="129">
        <v>0</v>
      </c>
      <c r="V85" s="129">
        <v>0</v>
      </c>
      <c r="W85" s="129">
        <v>0</v>
      </c>
      <c r="X85" s="163">
        <v>0</v>
      </c>
      <c r="Y85" s="131">
        <v>0</v>
      </c>
      <c r="Z85" s="155" t="str">
        <f t="shared" si="5"/>
        <v>－</v>
      </c>
      <c r="AA85" s="194"/>
    </row>
    <row r="86" spans="1:27" ht="13.5" customHeight="1" x14ac:dyDescent="0.2">
      <c r="A86" s="189"/>
      <c r="B86" s="188"/>
      <c r="C86" s="255"/>
      <c r="D86" s="128" t="s">
        <v>38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29">
        <v>0</v>
      </c>
      <c r="N86" s="129">
        <v>0</v>
      </c>
      <c r="O86" s="129">
        <v>0</v>
      </c>
      <c r="P86" s="129"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0</v>
      </c>
      <c r="W86" s="129">
        <v>0</v>
      </c>
      <c r="X86" s="163">
        <v>0</v>
      </c>
      <c r="Y86" s="131">
        <v>0</v>
      </c>
      <c r="Z86" s="155" t="str">
        <f t="shared" si="5"/>
        <v>－</v>
      </c>
      <c r="AA86" s="194"/>
    </row>
    <row r="87" spans="1:27" ht="13.5" customHeight="1" x14ac:dyDescent="0.2">
      <c r="A87" s="189"/>
      <c r="B87" s="188"/>
      <c r="C87" s="255" t="s">
        <v>62</v>
      </c>
      <c r="D87" s="128" t="s">
        <v>263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64">
        <v>0</v>
      </c>
      <c r="U87" s="164">
        <v>0</v>
      </c>
      <c r="V87" s="164">
        <v>0</v>
      </c>
      <c r="W87" s="164">
        <v>0</v>
      </c>
      <c r="X87" s="165">
        <v>0</v>
      </c>
      <c r="Y87" s="131">
        <v>0</v>
      </c>
      <c r="Z87" s="155" t="str">
        <f t="shared" si="5"/>
        <v>－</v>
      </c>
      <c r="AA87" s="194"/>
    </row>
    <row r="88" spans="1:27" ht="13.5" customHeight="1" x14ac:dyDescent="0.2">
      <c r="A88" s="189"/>
      <c r="B88" s="188"/>
      <c r="C88" s="255"/>
      <c r="D88" s="128" t="s">
        <v>38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129">
        <v>0</v>
      </c>
      <c r="R88" s="129">
        <v>0</v>
      </c>
      <c r="S88" s="129">
        <v>0</v>
      </c>
      <c r="T88" s="164">
        <v>0</v>
      </c>
      <c r="U88" s="164">
        <v>0</v>
      </c>
      <c r="V88" s="164">
        <v>0</v>
      </c>
      <c r="W88" s="164">
        <v>0</v>
      </c>
      <c r="X88" s="165">
        <v>0</v>
      </c>
      <c r="Y88" s="131">
        <v>0</v>
      </c>
      <c r="Z88" s="155" t="str">
        <f t="shared" si="5"/>
        <v>－</v>
      </c>
      <c r="AA88" s="194"/>
    </row>
    <row r="89" spans="1:27" ht="13.5" customHeight="1" x14ac:dyDescent="0.2">
      <c r="A89" s="189"/>
      <c r="B89" s="188"/>
      <c r="C89" s="255" t="s">
        <v>63</v>
      </c>
      <c r="D89" s="128" t="s">
        <v>263</v>
      </c>
      <c r="E89" s="129">
        <v>1</v>
      </c>
      <c r="F89" s="129">
        <v>0</v>
      </c>
      <c r="G89" s="129">
        <v>0</v>
      </c>
      <c r="H89" s="129">
        <v>0</v>
      </c>
      <c r="I89" s="129">
        <v>2</v>
      </c>
      <c r="J89" s="129">
        <v>2</v>
      </c>
      <c r="K89" s="129">
        <v>0</v>
      </c>
      <c r="L89" s="129">
        <v>0</v>
      </c>
      <c r="M89" s="129">
        <v>0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1</v>
      </c>
      <c r="U89" s="129">
        <v>0</v>
      </c>
      <c r="V89" s="129">
        <v>0</v>
      </c>
      <c r="W89" s="129">
        <v>4</v>
      </c>
      <c r="X89" s="163">
        <v>10</v>
      </c>
      <c r="Y89" s="131">
        <v>0</v>
      </c>
      <c r="Z89" s="155" t="str">
        <f t="shared" si="5"/>
        <v>－</v>
      </c>
      <c r="AA89" s="194"/>
    </row>
    <row r="90" spans="1:27" ht="13.5" customHeight="1" x14ac:dyDescent="0.2">
      <c r="A90" s="189"/>
      <c r="B90" s="188"/>
      <c r="C90" s="255"/>
      <c r="D90" s="128" t="s">
        <v>38</v>
      </c>
      <c r="E90" s="129">
        <v>1</v>
      </c>
      <c r="F90" s="129">
        <v>0</v>
      </c>
      <c r="G90" s="129">
        <v>0</v>
      </c>
      <c r="H90" s="129">
        <v>0</v>
      </c>
      <c r="I90" s="129">
        <v>2</v>
      </c>
      <c r="J90" s="129">
        <v>2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1</v>
      </c>
      <c r="U90" s="129">
        <v>0</v>
      </c>
      <c r="V90" s="129">
        <v>0</v>
      </c>
      <c r="W90" s="129">
        <v>4</v>
      </c>
      <c r="X90" s="163">
        <v>10</v>
      </c>
      <c r="Y90" s="131">
        <v>0</v>
      </c>
      <c r="Z90" s="155" t="str">
        <f t="shared" si="5"/>
        <v>－</v>
      </c>
      <c r="AA90" s="194"/>
    </row>
    <row r="91" spans="1:27" ht="13.5" customHeight="1" x14ac:dyDescent="0.2">
      <c r="A91" s="189"/>
      <c r="B91" s="188"/>
      <c r="C91" s="255" t="s">
        <v>64</v>
      </c>
      <c r="D91" s="128" t="s">
        <v>263</v>
      </c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0</v>
      </c>
      <c r="W91" s="129">
        <v>0</v>
      </c>
      <c r="X91" s="130">
        <v>0</v>
      </c>
      <c r="Y91" s="131">
        <v>0</v>
      </c>
      <c r="Z91" s="155" t="str">
        <f t="shared" si="5"/>
        <v>－</v>
      </c>
      <c r="AA91" s="194"/>
    </row>
    <row r="92" spans="1:27" ht="13.5" customHeight="1" x14ac:dyDescent="0.2">
      <c r="A92" s="189"/>
      <c r="B92" s="188"/>
      <c r="C92" s="255"/>
      <c r="D92" s="128" t="s">
        <v>38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30">
        <v>0</v>
      </c>
      <c r="Y92" s="131">
        <v>0</v>
      </c>
      <c r="Z92" s="155" t="str">
        <f t="shared" si="5"/>
        <v>－</v>
      </c>
      <c r="AA92" s="194"/>
    </row>
    <row r="93" spans="1:27" ht="13.5" customHeight="1" x14ac:dyDescent="0.2">
      <c r="A93" s="189"/>
      <c r="B93" s="188"/>
      <c r="C93" s="255" t="s">
        <v>65</v>
      </c>
      <c r="D93" s="128" t="s">
        <v>263</v>
      </c>
      <c r="E93" s="129">
        <v>0</v>
      </c>
      <c r="F93" s="129">
        <v>0</v>
      </c>
      <c r="G93" s="129">
        <v>80</v>
      </c>
      <c r="H93" s="129">
        <v>0</v>
      </c>
      <c r="I93" s="129">
        <v>32</v>
      </c>
      <c r="J93" s="129">
        <v>5</v>
      </c>
      <c r="K93" s="129">
        <v>12</v>
      </c>
      <c r="L93" s="129">
        <v>0</v>
      </c>
      <c r="M93" s="129">
        <v>0</v>
      </c>
      <c r="N93" s="129">
        <v>0</v>
      </c>
      <c r="O93" s="129">
        <v>0</v>
      </c>
      <c r="P93" s="129">
        <v>0</v>
      </c>
      <c r="Q93" s="129">
        <v>0</v>
      </c>
      <c r="R93" s="129">
        <v>0</v>
      </c>
      <c r="S93" s="129">
        <v>0</v>
      </c>
      <c r="T93" s="129">
        <v>8</v>
      </c>
      <c r="U93" s="129">
        <v>0</v>
      </c>
      <c r="V93" s="129">
        <v>20</v>
      </c>
      <c r="W93" s="129">
        <v>36</v>
      </c>
      <c r="X93" s="130">
        <v>193</v>
      </c>
      <c r="Y93" s="131">
        <v>0</v>
      </c>
      <c r="Z93" s="155" t="str">
        <f t="shared" si="5"/>
        <v>－</v>
      </c>
      <c r="AA93" s="194"/>
    </row>
    <row r="94" spans="1:27" ht="13.5" customHeight="1" x14ac:dyDescent="0.2">
      <c r="A94" s="189"/>
      <c r="B94" s="188"/>
      <c r="C94" s="255"/>
      <c r="D94" s="128" t="s">
        <v>38</v>
      </c>
      <c r="E94" s="129">
        <v>0</v>
      </c>
      <c r="F94" s="129">
        <v>0</v>
      </c>
      <c r="G94" s="129">
        <v>80</v>
      </c>
      <c r="H94" s="129">
        <v>0</v>
      </c>
      <c r="I94" s="129">
        <v>47</v>
      </c>
      <c r="J94" s="129">
        <v>10</v>
      </c>
      <c r="K94" s="129">
        <v>12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8</v>
      </c>
      <c r="U94" s="129">
        <v>0</v>
      </c>
      <c r="V94" s="129">
        <v>20</v>
      </c>
      <c r="W94" s="129">
        <v>43</v>
      </c>
      <c r="X94" s="130">
        <v>220</v>
      </c>
      <c r="Y94" s="131">
        <v>0</v>
      </c>
      <c r="Z94" s="155" t="str">
        <f t="shared" si="5"/>
        <v>－</v>
      </c>
      <c r="AA94" s="194"/>
    </row>
    <row r="95" spans="1:27" ht="13.5" customHeight="1" x14ac:dyDescent="0.2">
      <c r="A95" s="189"/>
      <c r="B95" s="188"/>
      <c r="C95" s="255" t="s">
        <v>66</v>
      </c>
      <c r="D95" s="128" t="s">
        <v>263</v>
      </c>
      <c r="E95" s="129">
        <v>5</v>
      </c>
      <c r="F95" s="129">
        <v>0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29">
        <v>0</v>
      </c>
      <c r="M95" s="129">
        <v>4</v>
      </c>
      <c r="N95" s="129">
        <v>0</v>
      </c>
      <c r="O95" s="129">
        <v>8</v>
      </c>
      <c r="P95" s="129">
        <v>0</v>
      </c>
      <c r="Q95" s="129">
        <v>0</v>
      </c>
      <c r="R95" s="129">
        <v>0</v>
      </c>
      <c r="S95" s="129">
        <v>0</v>
      </c>
      <c r="T95" s="129">
        <v>0</v>
      </c>
      <c r="U95" s="129">
        <v>0</v>
      </c>
      <c r="V95" s="129">
        <v>0</v>
      </c>
      <c r="W95" s="129">
        <v>0</v>
      </c>
      <c r="X95" s="130">
        <v>17</v>
      </c>
      <c r="Y95" s="131">
        <v>1</v>
      </c>
      <c r="Z95" s="155">
        <f t="shared" si="5"/>
        <v>1700</v>
      </c>
      <c r="AA95" s="194"/>
    </row>
    <row r="96" spans="1:27" ht="13.5" customHeight="1" x14ac:dyDescent="0.2">
      <c r="A96" s="189"/>
      <c r="B96" s="188"/>
      <c r="C96" s="255"/>
      <c r="D96" s="128" t="s">
        <v>38</v>
      </c>
      <c r="E96" s="129">
        <v>37</v>
      </c>
      <c r="F96" s="129">
        <v>0</v>
      </c>
      <c r="G96" s="129">
        <v>0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107</v>
      </c>
      <c r="N96" s="129">
        <v>0</v>
      </c>
      <c r="O96" s="129">
        <v>244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30">
        <v>388</v>
      </c>
      <c r="Y96" s="131">
        <v>3</v>
      </c>
      <c r="Z96" s="155">
        <f t="shared" si="5"/>
        <v>12933.333333333334</v>
      </c>
      <c r="AA96" s="194"/>
    </row>
    <row r="97" spans="1:27" ht="13.5" customHeight="1" x14ac:dyDescent="0.2">
      <c r="A97" s="189"/>
      <c r="B97" s="188"/>
      <c r="C97" s="255" t="s">
        <v>67</v>
      </c>
      <c r="D97" s="128" t="s">
        <v>263</v>
      </c>
      <c r="E97" s="129">
        <v>110</v>
      </c>
      <c r="F97" s="129">
        <v>795</v>
      </c>
      <c r="G97" s="129">
        <v>6</v>
      </c>
      <c r="H97" s="129">
        <v>14</v>
      </c>
      <c r="I97" s="129">
        <v>2</v>
      </c>
      <c r="J97" s="129">
        <v>146</v>
      </c>
      <c r="K97" s="129">
        <v>6</v>
      </c>
      <c r="L97" s="129">
        <v>0</v>
      </c>
      <c r="M97" s="129">
        <v>0</v>
      </c>
      <c r="N97" s="129">
        <v>1</v>
      </c>
      <c r="O97" s="129">
        <v>0</v>
      </c>
      <c r="P97" s="129">
        <v>0</v>
      </c>
      <c r="Q97" s="129">
        <v>8</v>
      </c>
      <c r="R97" s="129">
        <v>0</v>
      </c>
      <c r="S97" s="129">
        <v>5</v>
      </c>
      <c r="T97" s="129">
        <v>79</v>
      </c>
      <c r="U97" s="129">
        <v>2</v>
      </c>
      <c r="V97" s="129">
        <v>1</v>
      </c>
      <c r="W97" s="129">
        <v>169</v>
      </c>
      <c r="X97" s="130">
        <v>1344</v>
      </c>
      <c r="Y97" s="131">
        <v>180</v>
      </c>
      <c r="Z97" s="155">
        <f t="shared" si="5"/>
        <v>746.66666666666663</v>
      </c>
      <c r="AA97" s="194"/>
    </row>
    <row r="98" spans="1:27" ht="13.5" customHeight="1" x14ac:dyDescent="0.2">
      <c r="A98" s="189"/>
      <c r="B98" s="188"/>
      <c r="C98" s="255"/>
      <c r="D98" s="128" t="s">
        <v>38</v>
      </c>
      <c r="E98" s="129">
        <v>154</v>
      </c>
      <c r="F98" s="129">
        <v>2546</v>
      </c>
      <c r="G98" s="129">
        <v>16</v>
      </c>
      <c r="H98" s="129">
        <v>14</v>
      </c>
      <c r="I98" s="129">
        <v>2</v>
      </c>
      <c r="J98" s="129">
        <v>146</v>
      </c>
      <c r="K98" s="129">
        <v>21</v>
      </c>
      <c r="L98" s="129">
        <v>0</v>
      </c>
      <c r="M98" s="129">
        <v>0</v>
      </c>
      <c r="N98" s="129">
        <v>1</v>
      </c>
      <c r="O98" s="129">
        <v>0</v>
      </c>
      <c r="P98" s="129">
        <v>0</v>
      </c>
      <c r="Q98" s="129">
        <v>28</v>
      </c>
      <c r="R98" s="129">
        <v>0</v>
      </c>
      <c r="S98" s="129">
        <v>10</v>
      </c>
      <c r="T98" s="129">
        <v>155</v>
      </c>
      <c r="U98" s="129">
        <v>9</v>
      </c>
      <c r="V98" s="129">
        <v>1</v>
      </c>
      <c r="W98" s="129">
        <v>236</v>
      </c>
      <c r="X98" s="130">
        <v>3339</v>
      </c>
      <c r="Y98" s="131">
        <v>319</v>
      </c>
      <c r="Z98" s="155">
        <f t="shared" si="5"/>
        <v>1046.7084639498432</v>
      </c>
      <c r="AA98" s="194"/>
    </row>
    <row r="99" spans="1:27" ht="13.5" customHeight="1" x14ac:dyDescent="0.2">
      <c r="A99" s="189"/>
      <c r="B99" s="188"/>
      <c r="C99" s="255" t="s">
        <v>68</v>
      </c>
      <c r="D99" s="128" t="s">
        <v>263</v>
      </c>
      <c r="E99" s="129">
        <v>0</v>
      </c>
      <c r="F99" s="129">
        <v>0</v>
      </c>
      <c r="G99" s="129">
        <v>0</v>
      </c>
      <c r="H99" s="129">
        <v>0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29">
        <v>0</v>
      </c>
      <c r="P99" s="129">
        <v>0</v>
      </c>
      <c r="Q99" s="129">
        <v>0</v>
      </c>
      <c r="R99" s="129">
        <v>0</v>
      </c>
      <c r="S99" s="129">
        <v>0</v>
      </c>
      <c r="T99" s="129">
        <v>0</v>
      </c>
      <c r="U99" s="129">
        <v>0</v>
      </c>
      <c r="V99" s="129">
        <v>0</v>
      </c>
      <c r="W99" s="129">
        <v>0</v>
      </c>
      <c r="X99" s="130">
        <v>0</v>
      </c>
      <c r="Y99" s="131">
        <v>0</v>
      </c>
      <c r="Z99" s="155" t="str">
        <f t="shared" si="5"/>
        <v>－</v>
      </c>
      <c r="AA99" s="194"/>
    </row>
    <row r="100" spans="1:27" ht="13.5" customHeight="1" x14ac:dyDescent="0.2">
      <c r="A100" s="189"/>
      <c r="B100" s="188"/>
      <c r="C100" s="255"/>
      <c r="D100" s="128" t="s">
        <v>38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</v>
      </c>
      <c r="R100" s="129">
        <v>0</v>
      </c>
      <c r="S100" s="129">
        <v>0</v>
      </c>
      <c r="T100" s="129">
        <v>0</v>
      </c>
      <c r="U100" s="129">
        <v>0</v>
      </c>
      <c r="V100" s="129">
        <v>0</v>
      </c>
      <c r="W100" s="129">
        <v>0</v>
      </c>
      <c r="X100" s="130">
        <v>0</v>
      </c>
      <c r="Y100" s="131">
        <v>0</v>
      </c>
      <c r="Z100" s="155" t="str">
        <f t="shared" si="5"/>
        <v>－</v>
      </c>
      <c r="AA100" s="194"/>
    </row>
    <row r="101" spans="1:27" ht="13.5" customHeight="1" x14ac:dyDescent="0.2">
      <c r="A101" s="189"/>
      <c r="B101" s="188"/>
      <c r="C101" s="255" t="s">
        <v>69</v>
      </c>
      <c r="D101" s="128" t="s">
        <v>263</v>
      </c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29">
        <v>0</v>
      </c>
      <c r="Q101" s="129">
        <v>0</v>
      </c>
      <c r="R101" s="129">
        <v>0</v>
      </c>
      <c r="S101" s="129">
        <v>0</v>
      </c>
      <c r="T101" s="129">
        <v>0</v>
      </c>
      <c r="U101" s="129">
        <v>0</v>
      </c>
      <c r="V101" s="129">
        <v>0</v>
      </c>
      <c r="W101" s="129">
        <v>0</v>
      </c>
      <c r="X101" s="130">
        <v>0</v>
      </c>
      <c r="Y101" s="131">
        <v>0</v>
      </c>
      <c r="Z101" s="155" t="str">
        <f t="shared" si="5"/>
        <v>－</v>
      </c>
      <c r="AA101" s="194"/>
    </row>
    <row r="102" spans="1:27" ht="13.5" customHeight="1" x14ac:dyDescent="0.2">
      <c r="A102" s="189"/>
      <c r="B102" s="188"/>
      <c r="C102" s="255"/>
      <c r="D102" s="128" t="s">
        <v>38</v>
      </c>
      <c r="E102" s="129">
        <v>0</v>
      </c>
      <c r="F102" s="129">
        <v>0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>
        <v>0</v>
      </c>
      <c r="V102" s="129">
        <v>0</v>
      </c>
      <c r="W102" s="129">
        <v>0</v>
      </c>
      <c r="X102" s="130">
        <v>0</v>
      </c>
      <c r="Y102" s="131">
        <v>0</v>
      </c>
      <c r="Z102" s="155" t="str">
        <f t="shared" si="5"/>
        <v>－</v>
      </c>
      <c r="AA102" s="194"/>
    </row>
    <row r="103" spans="1:27" ht="13.5" customHeight="1" x14ac:dyDescent="0.2">
      <c r="A103" s="189"/>
      <c r="B103" s="188"/>
      <c r="C103" s="255" t="s">
        <v>70</v>
      </c>
      <c r="D103" s="128" t="s">
        <v>263</v>
      </c>
      <c r="E103" s="129">
        <v>28</v>
      </c>
      <c r="F103" s="129">
        <v>16</v>
      </c>
      <c r="G103" s="129">
        <v>21</v>
      </c>
      <c r="H103" s="129">
        <v>216</v>
      </c>
      <c r="I103" s="129">
        <v>423</v>
      </c>
      <c r="J103" s="129">
        <v>7</v>
      </c>
      <c r="K103" s="129">
        <v>53</v>
      </c>
      <c r="L103" s="129">
        <v>3</v>
      </c>
      <c r="M103" s="129">
        <v>11</v>
      </c>
      <c r="N103" s="129">
        <v>3</v>
      </c>
      <c r="O103" s="129">
        <v>0</v>
      </c>
      <c r="P103" s="129">
        <v>0</v>
      </c>
      <c r="Q103" s="129">
        <v>52</v>
      </c>
      <c r="R103" s="129">
        <v>135</v>
      </c>
      <c r="S103" s="129">
        <v>12</v>
      </c>
      <c r="T103" s="129">
        <v>273</v>
      </c>
      <c r="U103" s="129">
        <v>27</v>
      </c>
      <c r="V103" s="129">
        <v>101</v>
      </c>
      <c r="W103" s="129">
        <v>237</v>
      </c>
      <c r="X103" s="130">
        <v>1618</v>
      </c>
      <c r="Y103" s="131">
        <v>325</v>
      </c>
      <c r="Z103" s="155">
        <f t="shared" si="5"/>
        <v>497.84615384615387</v>
      </c>
      <c r="AA103" s="194"/>
    </row>
    <row r="104" spans="1:27" ht="13.5" customHeight="1" x14ac:dyDescent="0.2">
      <c r="A104" s="189"/>
      <c r="B104" s="188"/>
      <c r="C104" s="255"/>
      <c r="D104" s="128" t="s">
        <v>38</v>
      </c>
      <c r="E104" s="129">
        <v>87</v>
      </c>
      <c r="F104" s="129">
        <v>24</v>
      </c>
      <c r="G104" s="129">
        <v>80</v>
      </c>
      <c r="H104" s="129">
        <v>703</v>
      </c>
      <c r="I104" s="129">
        <v>1015</v>
      </c>
      <c r="J104" s="129">
        <v>7</v>
      </c>
      <c r="K104" s="129">
        <v>212</v>
      </c>
      <c r="L104" s="129">
        <v>10</v>
      </c>
      <c r="M104" s="129">
        <v>34</v>
      </c>
      <c r="N104" s="129">
        <v>3</v>
      </c>
      <c r="O104" s="129">
        <v>0</v>
      </c>
      <c r="P104" s="129">
        <v>0</v>
      </c>
      <c r="Q104" s="129">
        <v>130</v>
      </c>
      <c r="R104" s="129">
        <v>147</v>
      </c>
      <c r="S104" s="129">
        <v>23</v>
      </c>
      <c r="T104" s="129">
        <v>697</v>
      </c>
      <c r="U104" s="129">
        <v>69</v>
      </c>
      <c r="V104" s="129">
        <v>587</v>
      </c>
      <c r="W104" s="129">
        <v>482</v>
      </c>
      <c r="X104" s="130">
        <v>4310</v>
      </c>
      <c r="Y104" s="131">
        <v>2813</v>
      </c>
      <c r="Z104" s="155">
        <f t="shared" si="5"/>
        <v>153.21720583007465</v>
      </c>
      <c r="AA104" s="194"/>
    </row>
    <row r="105" spans="1:27" ht="13.5" customHeight="1" x14ac:dyDescent="0.2">
      <c r="A105" s="189"/>
      <c r="B105" s="188"/>
      <c r="C105" s="255" t="s">
        <v>71</v>
      </c>
      <c r="D105" s="128" t="s">
        <v>263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30">
        <v>0</v>
      </c>
      <c r="Y105" s="131">
        <v>0</v>
      </c>
      <c r="Z105" s="155" t="str">
        <f t="shared" si="5"/>
        <v>－</v>
      </c>
      <c r="AA105" s="194"/>
    </row>
    <row r="106" spans="1:27" ht="13.5" customHeight="1" x14ac:dyDescent="0.2">
      <c r="A106" s="189"/>
      <c r="B106" s="188"/>
      <c r="C106" s="255"/>
      <c r="D106" s="128" t="s">
        <v>38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0</v>
      </c>
      <c r="W106" s="129">
        <v>0</v>
      </c>
      <c r="X106" s="130">
        <v>0</v>
      </c>
      <c r="Y106" s="131">
        <v>0</v>
      </c>
      <c r="Z106" s="155" t="str">
        <f t="shared" si="5"/>
        <v>－</v>
      </c>
      <c r="AA106" s="194"/>
    </row>
    <row r="107" spans="1:27" ht="13.5" customHeight="1" x14ac:dyDescent="0.2">
      <c r="A107" s="189"/>
      <c r="B107" s="188"/>
      <c r="C107" s="255" t="s">
        <v>72</v>
      </c>
      <c r="D107" s="128" t="s">
        <v>263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29">
        <v>0</v>
      </c>
      <c r="Q107" s="129">
        <v>0</v>
      </c>
      <c r="R107" s="129">
        <v>0</v>
      </c>
      <c r="S107" s="129">
        <v>0</v>
      </c>
      <c r="T107" s="129">
        <v>0</v>
      </c>
      <c r="U107" s="129">
        <v>0</v>
      </c>
      <c r="V107" s="129">
        <v>0</v>
      </c>
      <c r="W107" s="129">
        <v>0</v>
      </c>
      <c r="X107" s="130">
        <v>0</v>
      </c>
      <c r="Y107" s="131">
        <v>0</v>
      </c>
      <c r="Z107" s="155" t="str">
        <f t="shared" si="5"/>
        <v>－</v>
      </c>
      <c r="AA107" s="194"/>
    </row>
    <row r="108" spans="1:27" ht="13.5" customHeight="1" x14ac:dyDescent="0.2">
      <c r="A108" s="189"/>
      <c r="B108" s="188"/>
      <c r="C108" s="255"/>
      <c r="D108" s="128" t="s">
        <v>38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  <c r="X108" s="130">
        <v>0</v>
      </c>
      <c r="Y108" s="131">
        <v>0</v>
      </c>
      <c r="Z108" s="155" t="str">
        <f t="shared" si="5"/>
        <v>－</v>
      </c>
      <c r="AA108" s="194"/>
    </row>
    <row r="109" spans="1:27" ht="13.5" customHeight="1" x14ac:dyDescent="0.2">
      <c r="A109" s="189"/>
      <c r="B109" s="188"/>
      <c r="C109" s="255" t="s">
        <v>73</v>
      </c>
      <c r="D109" s="128" t="s">
        <v>263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29">
        <v>0</v>
      </c>
      <c r="U109" s="129">
        <v>0</v>
      </c>
      <c r="V109" s="129">
        <v>0</v>
      </c>
      <c r="W109" s="129">
        <v>0</v>
      </c>
      <c r="X109" s="130">
        <v>0</v>
      </c>
      <c r="Y109" s="131">
        <v>0</v>
      </c>
      <c r="Z109" s="155" t="str">
        <f t="shared" si="5"/>
        <v>－</v>
      </c>
      <c r="AA109" s="194"/>
    </row>
    <row r="110" spans="1:27" ht="13.5" customHeight="1" x14ac:dyDescent="0.2">
      <c r="A110" s="189"/>
      <c r="B110" s="188"/>
      <c r="C110" s="255"/>
      <c r="D110" s="128" t="s">
        <v>38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  <c r="T110" s="129">
        <v>0</v>
      </c>
      <c r="U110" s="129">
        <v>0</v>
      </c>
      <c r="V110" s="129">
        <v>0</v>
      </c>
      <c r="W110" s="129">
        <v>0</v>
      </c>
      <c r="X110" s="130">
        <v>0</v>
      </c>
      <c r="Y110" s="131">
        <v>0</v>
      </c>
      <c r="Z110" s="155" t="str">
        <f t="shared" si="5"/>
        <v>－</v>
      </c>
      <c r="AA110" s="194"/>
    </row>
    <row r="111" spans="1:27" ht="13.5" customHeight="1" x14ac:dyDescent="0.2">
      <c r="A111" s="189"/>
      <c r="B111" s="188"/>
      <c r="C111" s="255" t="s">
        <v>224</v>
      </c>
      <c r="D111" s="128" t="s">
        <v>263</v>
      </c>
      <c r="E111" s="129">
        <v>3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29">
        <v>0</v>
      </c>
      <c r="Q111" s="129">
        <v>0</v>
      </c>
      <c r="R111" s="129">
        <v>4</v>
      </c>
      <c r="S111" s="129">
        <v>0</v>
      </c>
      <c r="T111" s="129">
        <v>2</v>
      </c>
      <c r="U111" s="129">
        <v>0</v>
      </c>
      <c r="V111" s="129">
        <v>0</v>
      </c>
      <c r="W111" s="129">
        <v>0</v>
      </c>
      <c r="X111" s="130">
        <v>9</v>
      </c>
      <c r="Y111" s="131">
        <v>0</v>
      </c>
      <c r="Z111" s="155" t="str">
        <f t="shared" si="5"/>
        <v>－</v>
      </c>
      <c r="AA111" s="194"/>
    </row>
    <row r="112" spans="1:27" ht="13.5" customHeight="1" x14ac:dyDescent="0.2">
      <c r="A112" s="189"/>
      <c r="B112" s="188"/>
      <c r="C112" s="255"/>
      <c r="D112" s="128" t="s">
        <v>38</v>
      </c>
      <c r="E112" s="129">
        <v>3</v>
      </c>
      <c r="F112" s="129">
        <v>0</v>
      </c>
      <c r="G112" s="129">
        <v>0</v>
      </c>
      <c r="H112" s="129">
        <v>0</v>
      </c>
      <c r="I112" s="129">
        <v>0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29">
        <v>0</v>
      </c>
      <c r="R112" s="129">
        <v>4</v>
      </c>
      <c r="S112" s="129">
        <v>0</v>
      </c>
      <c r="T112" s="129">
        <v>2</v>
      </c>
      <c r="U112" s="129">
        <v>0</v>
      </c>
      <c r="V112" s="129">
        <v>0</v>
      </c>
      <c r="W112" s="129">
        <v>0</v>
      </c>
      <c r="X112" s="130">
        <v>9</v>
      </c>
      <c r="Y112" s="131">
        <v>0</v>
      </c>
      <c r="Z112" s="155" t="str">
        <f t="shared" si="5"/>
        <v>－</v>
      </c>
      <c r="AA112" s="194"/>
    </row>
    <row r="113" spans="1:27" ht="13.5" customHeight="1" x14ac:dyDescent="0.2">
      <c r="A113" s="189"/>
      <c r="B113" s="188"/>
      <c r="C113" s="255" t="s">
        <v>74</v>
      </c>
      <c r="D113" s="128" t="s">
        <v>263</v>
      </c>
      <c r="E113" s="129">
        <v>4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0</v>
      </c>
      <c r="T113" s="129">
        <v>0</v>
      </c>
      <c r="U113" s="129">
        <v>0</v>
      </c>
      <c r="V113" s="129">
        <v>0</v>
      </c>
      <c r="W113" s="129">
        <v>0</v>
      </c>
      <c r="X113" s="130">
        <v>4</v>
      </c>
      <c r="Y113" s="131">
        <v>0</v>
      </c>
      <c r="Z113" s="155" t="str">
        <f t="shared" si="5"/>
        <v>－</v>
      </c>
      <c r="AA113" s="194"/>
    </row>
    <row r="114" spans="1:27" ht="13.5" customHeight="1" x14ac:dyDescent="0.2">
      <c r="A114" s="189"/>
      <c r="B114" s="188"/>
      <c r="C114" s="255"/>
      <c r="D114" s="128" t="s">
        <v>38</v>
      </c>
      <c r="E114" s="129">
        <v>4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0</v>
      </c>
      <c r="W114" s="129">
        <v>0</v>
      </c>
      <c r="X114" s="130">
        <v>4</v>
      </c>
      <c r="Y114" s="131">
        <v>0</v>
      </c>
      <c r="Z114" s="155" t="str">
        <f t="shared" si="5"/>
        <v>－</v>
      </c>
      <c r="AA114" s="194"/>
    </row>
    <row r="115" spans="1:27" ht="13.5" customHeight="1" x14ac:dyDescent="0.2">
      <c r="A115" s="189"/>
      <c r="B115" s="188"/>
      <c r="C115" s="255" t="s">
        <v>75</v>
      </c>
      <c r="D115" s="128" t="s">
        <v>263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0</v>
      </c>
      <c r="W115" s="129">
        <v>0</v>
      </c>
      <c r="X115" s="130">
        <v>0</v>
      </c>
      <c r="Y115" s="131">
        <v>0</v>
      </c>
      <c r="Z115" s="155" t="str">
        <f t="shared" si="5"/>
        <v>－</v>
      </c>
      <c r="AA115" s="194"/>
    </row>
    <row r="116" spans="1:27" ht="13.5" customHeight="1" x14ac:dyDescent="0.2">
      <c r="A116" s="189"/>
      <c r="B116" s="188"/>
      <c r="C116" s="255"/>
      <c r="D116" s="128" t="s">
        <v>38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>
        <v>0</v>
      </c>
      <c r="X116" s="130">
        <v>0</v>
      </c>
      <c r="Y116" s="131">
        <v>0</v>
      </c>
      <c r="Z116" s="155" t="str">
        <f t="shared" si="5"/>
        <v>－</v>
      </c>
      <c r="AA116" s="194"/>
    </row>
    <row r="117" spans="1:27" ht="13.5" customHeight="1" x14ac:dyDescent="0.2">
      <c r="A117" s="189"/>
      <c r="B117" s="188"/>
      <c r="C117" s="255" t="s">
        <v>76</v>
      </c>
      <c r="D117" s="128" t="s">
        <v>263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0</v>
      </c>
      <c r="W117" s="129">
        <v>0</v>
      </c>
      <c r="X117" s="130">
        <v>0</v>
      </c>
      <c r="Y117" s="131">
        <v>0</v>
      </c>
      <c r="Z117" s="155" t="str">
        <f t="shared" si="5"/>
        <v>－</v>
      </c>
      <c r="AA117" s="194"/>
    </row>
    <row r="118" spans="1:27" ht="13.5" customHeight="1" x14ac:dyDescent="0.2">
      <c r="A118" s="189"/>
      <c r="B118" s="188"/>
      <c r="C118" s="255"/>
      <c r="D118" s="128" t="s">
        <v>38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0</v>
      </c>
      <c r="W118" s="129">
        <v>0</v>
      </c>
      <c r="X118" s="130">
        <v>0</v>
      </c>
      <c r="Y118" s="131">
        <v>0</v>
      </c>
      <c r="Z118" s="155" t="str">
        <f t="shared" si="5"/>
        <v>－</v>
      </c>
      <c r="AA118" s="194"/>
    </row>
    <row r="119" spans="1:27" ht="13.5" customHeight="1" x14ac:dyDescent="0.2">
      <c r="A119" s="189"/>
      <c r="B119" s="188"/>
      <c r="C119" s="255" t="s">
        <v>77</v>
      </c>
      <c r="D119" s="128" t="s">
        <v>263</v>
      </c>
      <c r="E119" s="129">
        <v>0</v>
      </c>
      <c r="F119" s="129">
        <v>0</v>
      </c>
      <c r="G119" s="129">
        <v>3</v>
      </c>
      <c r="H119" s="129">
        <v>0</v>
      </c>
      <c r="I119" s="129">
        <v>0</v>
      </c>
      <c r="J119" s="129">
        <v>1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2</v>
      </c>
      <c r="U119" s="129">
        <v>0</v>
      </c>
      <c r="V119" s="129">
        <v>1</v>
      </c>
      <c r="W119" s="129">
        <v>6</v>
      </c>
      <c r="X119" s="130">
        <v>13</v>
      </c>
      <c r="Y119" s="131">
        <v>22</v>
      </c>
      <c r="Z119" s="155">
        <f t="shared" si="5"/>
        <v>59.090909090909093</v>
      </c>
      <c r="AA119" s="194"/>
    </row>
    <row r="120" spans="1:27" ht="13.5" customHeight="1" x14ac:dyDescent="0.2">
      <c r="A120" s="189"/>
      <c r="B120" s="188"/>
      <c r="C120" s="255"/>
      <c r="D120" s="128" t="s">
        <v>38</v>
      </c>
      <c r="E120" s="129">
        <v>0</v>
      </c>
      <c r="F120" s="129">
        <v>0</v>
      </c>
      <c r="G120" s="129">
        <v>6</v>
      </c>
      <c r="H120" s="129">
        <v>0</v>
      </c>
      <c r="I120" s="129">
        <v>0</v>
      </c>
      <c r="J120" s="129">
        <v>1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>
        <v>6</v>
      </c>
      <c r="U120" s="129">
        <v>0</v>
      </c>
      <c r="V120" s="129">
        <v>2</v>
      </c>
      <c r="W120" s="129">
        <v>6</v>
      </c>
      <c r="X120" s="130">
        <v>21</v>
      </c>
      <c r="Y120" s="131">
        <v>24</v>
      </c>
      <c r="Z120" s="155">
        <f t="shared" si="5"/>
        <v>87.5</v>
      </c>
      <c r="AA120" s="194"/>
    </row>
    <row r="121" spans="1:27" ht="13.5" customHeight="1" x14ac:dyDescent="0.2">
      <c r="A121" s="189"/>
      <c r="B121" s="188"/>
      <c r="C121" s="255" t="s">
        <v>78</v>
      </c>
      <c r="D121" s="128" t="s">
        <v>263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29">
        <v>0</v>
      </c>
      <c r="V121" s="129">
        <v>0</v>
      </c>
      <c r="W121" s="129">
        <v>0</v>
      </c>
      <c r="X121" s="130">
        <v>0</v>
      </c>
      <c r="Y121" s="131">
        <v>71</v>
      </c>
      <c r="Z121" s="155">
        <f t="shared" si="5"/>
        <v>0</v>
      </c>
      <c r="AA121" s="194"/>
    </row>
    <row r="122" spans="1:27" ht="13.5" customHeight="1" thickBot="1" x14ac:dyDescent="0.25">
      <c r="A122" s="189"/>
      <c r="B122" s="188"/>
      <c r="C122" s="256"/>
      <c r="D122" s="133" t="s">
        <v>38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34">
        <v>0</v>
      </c>
      <c r="Y122" s="135">
        <v>71</v>
      </c>
      <c r="Z122" s="162">
        <f t="shared" si="5"/>
        <v>0</v>
      </c>
      <c r="AA122" s="194"/>
    </row>
    <row r="123" spans="1:27" ht="13.5" customHeight="1" x14ac:dyDescent="0.2">
      <c r="A123" s="189"/>
      <c r="B123" s="257" t="s">
        <v>247</v>
      </c>
      <c r="C123" s="258"/>
      <c r="D123" s="123" t="s">
        <v>263</v>
      </c>
      <c r="E123" s="124">
        <f>E125+E127+E134+E136+E138+E140+E142+E144+E146+E148+E150</f>
        <v>171</v>
      </c>
      <c r="F123" s="124">
        <f t="shared" ref="F123:W124" si="7">F125+F127+F134+F136+F138+F140+F142+F144+F146+F148+F150</f>
        <v>1672</v>
      </c>
      <c r="G123" s="124">
        <f t="shared" si="7"/>
        <v>76</v>
      </c>
      <c r="H123" s="124">
        <f t="shared" si="7"/>
        <v>16</v>
      </c>
      <c r="I123" s="124">
        <f t="shared" si="7"/>
        <v>100</v>
      </c>
      <c r="J123" s="124">
        <f t="shared" si="7"/>
        <v>116</v>
      </c>
      <c r="K123" s="124">
        <f t="shared" si="7"/>
        <v>122</v>
      </c>
      <c r="L123" s="124">
        <f t="shared" si="7"/>
        <v>9</v>
      </c>
      <c r="M123" s="124">
        <f t="shared" si="7"/>
        <v>47</v>
      </c>
      <c r="N123" s="124">
        <f t="shared" si="7"/>
        <v>74</v>
      </c>
      <c r="O123" s="124">
        <f t="shared" si="7"/>
        <v>39</v>
      </c>
      <c r="P123" s="124">
        <f t="shared" si="7"/>
        <v>13</v>
      </c>
      <c r="Q123" s="124">
        <f t="shared" si="7"/>
        <v>23</v>
      </c>
      <c r="R123" s="124">
        <f t="shared" si="7"/>
        <v>27</v>
      </c>
      <c r="S123" s="124">
        <f t="shared" si="7"/>
        <v>32</v>
      </c>
      <c r="T123" s="124">
        <f t="shared" si="7"/>
        <v>253</v>
      </c>
      <c r="U123" s="124">
        <f t="shared" si="7"/>
        <v>12</v>
      </c>
      <c r="V123" s="124">
        <f t="shared" si="7"/>
        <v>62</v>
      </c>
      <c r="W123" s="124">
        <f t="shared" si="7"/>
        <v>372</v>
      </c>
      <c r="X123" s="136">
        <f>X125+X127+X134+X136+X138+X140+X142+X144+X146+X148+X150</f>
        <v>3236</v>
      </c>
      <c r="Y123" s="136">
        <f>Y125+Y127+Y134+Y136+Y138+Y140+Y142+Y144+Y146+Y148+Y150</f>
        <v>590</v>
      </c>
      <c r="Z123" s="154">
        <f t="shared" si="5"/>
        <v>548.47457627118649</v>
      </c>
      <c r="AA123" s="194"/>
    </row>
    <row r="124" spans="1:27" ht="13.5" customHeight="1" thickBot="1" x14ac:dyDescent="0.25">
      <c r="A124" s="189"/>
      <c r="B124" s="259"/>
      <c r="C124" s="258"/>
      <c r="D124" s="137" t="s">
        <v>38</v>
      </c>
      <c r="E124" s="124">
        <f>E126+E128+E135+E137+E139+E141+E143+E145+E147+E149+E151</f>
        <v>196</v>
      </c>
      <c r="F124" s="124">
        <f t="shared" si="7"/>
        <v>1889</v>
      </c>
      <c r="G124" s="124">
        <f t="shared" si="7"/>
        <v>134</v>
      </c>
      <c r="H124" s="124">
        <f t="shared" si="7"/>
        <v>19</v>
      </c>
      <c r="I124" s="124">
        <f t="shared" si="7"/>
        <v>102</v>
      </c>
      <c r="J124" s="124">
        <f t="shared" si="7"/>
        <v>116</v>
      </c>
      <c r="K124" s="124">
        <f t="shared" si="7"/>
        <v>124</v>
      </c>
      <c r="L124" s="124">
        <f t="shared" si="7"/>
        <v>9</v>
      </c>
      <c r="M124" s="124">
        <f t="shared" si="7"/>
        <v>47</v>
      </c>
      <c r="N124" s="124">
        <f t="shared" si="7"/>
        <v>106</v>
      </c>
      <c r="O124" s="124">
        <f t="shared" si="7"/>
        <v>45</v>
      </c>
      <c r="P124" s="124">
        <f t="shared" si="7"/>
        <v>14</v>
      </c>
      <c r="Q124" s="124">
        <f t="shared" si="7"/>
        <v>30</v>
      </c>
      <c r="R124" s="124">
        <f t="shared" si="7"/>
        <v>32</v>
      </c>
      <c r="S124" s="124">
        <f t="shared" si="7"/>
        <v>32</v>
      </c>
      <c r="T124" s="124">
        <f t="shared" si="7"/>
        <v>276</v>
      </c>
      <c r="U124" s="124">
        <f t="shared" si="7"/>
        <v>12</v>
      </c>
      <c r="V124" s="124">
        <f t="shared" si="7"/>
        <v>64</v>
      </c>
      <c r="W124" s="124">
        <f t="shared" si="7"/>
        <v>394</v>
      </c>
      <c r="X124" s="136">
        <f>X126+X128+X135+X137+X139+X141+X143+X145+X147+X149+X151</f>
        <v>3641</v>
      </c>
      <c r="Y124" s="136">
        <f>Y126+Y128+Y135+Y137+Y139+Y141+Y143+Y145+Y147+Y149+Y151</f>
        <v>1561</v>
      </c>
      <c r="Z124" s="157">
        <f t="shared" si="5"/>
        <v>233.24791800128125</v>
      </c>
      <c r="AA124" s="194"/>
    </row>
    <row r="125" spans="1:27" ht="13.5" customHeight="1" x14ac:dyDescent="0.2">
      <c r="A125" s="189"/>
      <c r="B125" s="189"/>
      <c r="C125" s="260" t="s">
        <v>103</v>
      </c>
      <c r="D125" s="139" t="s">
        <v>263</v>
      </c>
      <c r="E125" s="117">
        <v>15</v>
      </c>
      <c r="F125" s="117">
        <v>12</v>
      </c>
      <c r="G125" s="117">
        <v>4</v>
      </c>
      <c r="H125" s="117">
        <v>1</v>
      </c>
      <c r="I125" s="117">
        <v>16</v>
      </c>
      <c r="J125" s="117">
        <v>0</v>
      </c>
      <c r="K125" s="117">
        <v>2</v>
      </c>
      <c r="L125" s="117">
        <v>1</v>
      </c>
      <c r="M125" s="117">
        <v>0</v>
      </c>
      <c r="N125" s="117">
        <v>0</v>
      </c>
      <c r="O125" s="117">
        <v>0</v>
      </c>
      <c r="P125" s="117">
        <v>0</v>
      </c>
      <c r="Q125" s="117">
        <v>0</v>
      </c>
      <c r="R125" s="117">
        <v>3</v>
      </c>
      <c r="S125" s="117">
        <v>0</v>
      </c>
      <c r="T125" s="117">
        <v>0</v>
      </c>
      <c r="U125" s="117">
        <v>0</v>
      </c>
      <c r="V125" s="117">
        <v>0</v>
      </c>
      <c r="W125" s="117">
        <v>142</v>
      </c>
      <c r="X125" s="141">
        <v>196</v>
      </c>
      <c r="Y125" s="142">
        <v>200</v>
      </c>
      <c r="Z125" s="159">
        <f t="shared" si="5"/>
        <v>98</v>
      </c>
      <c r="AA125" s="194"/>
    </row>
    <row r="126" spans="1:27" ht="13.5" customHeight="1" x14ac:dyDescent="0.2">
      <c r="A126" s="189"/>
      <c r="B126" s="188"/>
      <c r="C126" s="255"/>
      <c r="D126" s="128" t="s">
        <v>38</v>
      </c>
      <c r="E126" s="129">
        <v>18</v>
      </c>
      <c r="F126" s="129">
        <v>12</v>
      </c>
      <c r="G126" s="129">
        <v>4</v>
      </c>
      <c r="H126" s="129">
        <v>1</v>
      </c>
      <c r="I126" s="129">
        <v>16</v>
      </c>
      <c r="J126" s="129">
        <v>0</v>
      </c>
      <c r="K126" s="129">
        <v>2</v>
      </c>
      <c r="L126" s="129">
        <v>1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8</v>
      </c>
      <c r="S126" s="129">
        <v>0</v>
      </c>
      <c r="T126" s="129">
        <v>0</v>
      </c>
      <c r="U126" s="129">
        <v>0</v>
      </c>
      <c r="V126" s="129">
        <v>0</v>
      </c>
      <c r="W126" s="129">
        <v>142</v>
      </c>
      <c r="X126" s="130">
        <v>204</v>
      </c>
      <c r="Y126" s="131">
        <v>247</v>
      </c>
      <c r="Z126" s="155">
        <f t="shared" si="5"/>
        <v>82.591093117408903</v>
      </c>
      <c r="AA126" s="194"/>
    </row>
    <row r="127" spans="1:27" ht="13.5" customHeight="1" x14ac:dyDescent="0.2">
      <c r="A127" s="189"/>
      <c r="B127" s="188"/>
      <c r="C127" s="255" t="s">
        <v>104</v>
      </c>
      <c r="D127" s="128" t="s">
        <v>263</v>
      </c>
      <c r="E127" s="129">
        <v>16</v>
      </c>
      <c r="F127" s="129">
        <v>61</v>
      </c>
      <c r="G127" s="129">
        <v>28</v>
      </c>
      <c r="H127" s="129">
        <v>4</v>
      </c>
      <c r="I127" s="129">
        <v>1</v>
      </c>
      <c r="J127" s="129">
        <v>4</v>
      </c>
      <c r="K127" s="129">
        <v>0</v>
      </c>
      <c r="L127" s="129">
        <v>5</v>
      </c>
      <c r="M127" s="129">
        <v>0</v>
      </c>
      <c r="N127" s="129">
        <v>30</v>
      </c>
      <c r="O127" s="129">
        <v>16</v>
      </c>
      <c r="P127" s="129">
        <v>4</v>
      </c>
      <c r="Q127" s="129">
        <v>8</v>
      </c>
      <c r="R127" s="129">
        <v>2</v>
      </c>
      <c r="S127" s="129">
        <v>0</v>
      </c>
      <c r="T127" s="129">
        <v>18</v>
      </c>
      <c r="U127" s="129">
        <v>0</v>
      </c>
      <c r="V127" s="129">
        <v>2</v>
      </c>
      <c r="W127" s="129">
        <v>30</v>
      </c>
      <c r="X127" s="130">
        <v>229</v>
      </c>
      <c r="Y127" s="131">
        <v>220</v>
      </c>
      <c r="Z127" s="155">
        <f t="shared" si="5"/>
        <v>104.09090909090909</v>
      </c>
      <c r="AA127" s="194"/>
    </row>
    <row r="128" spans="1:27" ht="13.5" customHeight="1" x14ac:dyDescent="0.2">
      <c r="A128" s="189"/>
      <c r="B128" s="188"/>
      <c r="C128" s="255"/>
      <c r="D128" s="128" t="s">
        <v>38</v>
      </c>
      <c r="E128" s="129">
        <v>23</v>
      </c>
      <c r="F128" s="129">
        <v>266</v>
      </c>
      <c r="G128" s="129">
        <v>83</v>
      </c>
      <c r="H128" s="129">
        <v>4</v>
      </c>
      <c r="I128" s="129">
        <v>3</v>
      </c>
      <c r="J128" s="129">
        <v>4</v>
      </c>
      <c r="K128" s="129">
        <v>0</v>
      </c>
      <c r="L128" s="129">
        <v>5</v>
      </c>
      <c r="M128" s="129">
        <v>0</v>
      </c>
      <c r="N128" s="129">
        <v>56</v>
      </c>
      <c r="O128" s="129">
        <v>20</v>
      </c>
      <c r="P128" s="129">
        <v>5</v>
      </c>
      <c r="Q128" s="129">
        <v>10</v>
      </c>
      <c r="R128" s="129">
        <v>2</v>
      </c>
      <c r="S128" s="129">
        <v>0</v>
      </c>
      <c r="T128" s="129">
        <v>33</v>
      </c>
      <c r="U128" s="129">
        <v>0</v>
      </c>
      <c r="V128" s="129">
        <v>2</v>
      </c>
      <c r="W128" s="129">
        <v>46</v>
      </c>
      <c r="X128" s="130">
        <v>562</v>
      </c>
      <c r="Y128" s="131">
        <v>1038</v>
      </c>
      <c r="Z128" s="155">
        <f t="shared" si="5"/>
        <v>54.142581888246632</v>
      </c>
      <c r="AA128" s="194"/>
    </row>
    <row r="129" spans="1:27" s="148" customFormat="1" ht="6" customHeight="1" x14ac:dyDescent="0.2">
      <c r="A129" s="188"/>
      <c r="B129" s="188"/>
      <c r="C129" s="144"/>
      <c r="D129" s="145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47"/>
      <c r="AA129" s="150"/>
    </row>
    <row r="130" spans="1:27" s="148" customFormat="1" ht="13.5" customHeight="1" x14ac:dyDescent="0.2">
      <c r="A130" s="188"/>
      <c r="B130" s="188"/>
      <c r="C130" s="149"/>
      <c r="D130" s="18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50"/>
      <c r="AA130" s="150"/>
    </row>
    <row r="131" spans="1:27" ht="18.75" customHeight="1" x14ac:dyDescent="0.2">
      <c r="A131" s="105" t="str">
        <f>A1</f>
        <v>４　令和４年度（２０２２年度）上期　市町村別・国別訪日外国人宿泊者数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07"/>
      <c r="AA131" s="107"/>
    </row>
    <row r="132" spans="1:27" ht="13.5" customHeight="1" thickBot="1" x14ac:dyDescent="0.25">
      <c r="A132" s="106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51" t="str">
        <f>Z67</f>
        <v>単位：宿泊客数→人、宿泊客延数→人泊、対前年比→％</v>
      </c>
      <c r="AA132" s="151"/>
    </row>
    <row r="133" spans="1:27" s="115" customFormat="1" ht="13.5" customHeight="1" thickBot="1" x14ac:dyDescent="0.25">
      <c r="A133" s="108" t="s">
        <v>20</v>
      </c>
      <c r="B133" s="108" t="s">
        <v>266</v>
      </c>
      <c r="C133" s="108" t="s">
        <v>21</v>
      </c>
      <c r="D133" s="169" t="s">
        <v>22</v>
      </c>
      <c r="E133" s="110" t="s">
        <v>284</v>
      </c>
      <c r="F133" s="110" t="s">
        <v>285</v>
      </c>
      <c r="G133" s="110" t="s">
        <v>286</v>
      </c>
      <c r="H133" s="110" t="s">
        <v>287</v>
      </c>
      <c r="I133" s="110" t="s">
        <v>204</v>
      </c>
      <c r="J133" s="110" t="s">
        <v>235</v>
      </c>
      <c r="K133" s="110" t="s">
        <v>236</v>
      </c>
      <c r="L133" s="110" t="s">
        <v>237</v>
      </c>
      <c r="M133" s="111" t="s">
        <v>291</v>
      </c>
      <c r="N133" s="110" t="s">
        <v>310</v>
      </c>
      <c r="O133" s="110" t="s">
        <v>311</v>
      </c>
      <c r="P133" s="110" t="s">
        <v>205</v>
      </c>
      <c r="Q133" s="110" t="s">
        <v>206</v>
      </c>
      <c r="R133" s="110" t="s">
        <v>207</v>
      </c>
      <c r="S133" s="110" t="s">
        <v>208</v>
      </c>
      <c r="T133" s="110" t="s">
        <v>282</v>
      </c>
      <c r="U133" s="110" t="s">
        <v>209</v>
      </c>
      <c r="V133" s="110" t="s">
        <v>283</v>
      </c>
      <c r="W133" s="110" t="s">
        <v>240</v>
      </c>
      <c r="X133" s="113" t="s">
        <v>265</v>
      </c>
      <c r="Y133" s="152" t="str">
        <f>Y68</f>
        <v>R３年度上期</v>
      </c>
      <c r="Z133" s="153" t="str">
        <f>Z68</f>
        <v>対前年比</v>
      </c>
      <c r="AA133" s="193"/>
    </row>
    <row r="134" spans="1:27" ht="13.5" customHeight="1" x14ac:dyDescent="0.2">
      <c r="A134" s="273" t="s">
        <v>245</v>
      </c>
      <c r="B134" s="273" t="s">
        <v>248</v>
      </c>
      <c r="C134" s="255" t="s">
        <v>105</v>
      </c>
      <c r="D134" s="123" t="s">
        <v>263</v>
      </c>
      <c r="E134" s="124">
        <v>41</v>
      </c>
      <c r="F134" s="124">
        <v>752</v>
      </c>
      <c r="G134" s="124">
        <v>14</v>
      </c>
      <c r="H134" s="124">
        <v>3</v>
      </c>
      <c r="I134" s="124">
        <v>20</v>
      </c>
      <c r="J134" s="124">
        <v>83</v>
      </c>
      <c r="K134" s="124">
        <v>44</v>
      </c>
      <c r="L134" s="124">
        <v>0</v>
      </c>
      <c r="M134" s="124">
        <v>27</v>
      </c>
      <c r="N134" s="124">
        <v>10</v>
      </c>
      <c r="O134" s="124">
        <v>14</v>
      </c>
      <c r="P134" s="124">
        <v>4</v>
      </c>
      <c r="Q134" s="124">
        <v>8</v>
      </c>
      <c r="R134" s="124">
        <v>15</v>
      </c>
      <c r="S134" s="124">
        <v>20</v>
      </c>
      <c r="T134" s="124">
        <v>203</v>
      </c>
      <c r="U134" s="124">
        <v>11</v>
      </c>
      <c r="V134" s="124">
        <v>20</v>
      </c>
      <c r="W134" s="124">
        <v>72</v>
      </c>
      <c r="X134" s="125">
        <v>1361</v>
      </c>
      <c r="Y134" s="142">
        <v>89</v>
      </c>
      <c r="Z134" s="159">
        <f t="shared" ref="Z134:Z193" si="8">IF(Y134=0,"－",X134/Y134*100)</f>
        <v>1529.2134831460673</v>
      </c>
      <c r="AA134" s="194"/>
    </row>
    <row r="135" spans="1:27" ht="13.5" customHeight="1" x14ac:dyDescent="0.2">
      <c r="A135" s="264"/>
      <c r="B135" s="264"/>
      <c r="C135" s="255"/>
      <c r="D135" s="128" t="s">
        <v>38</v>
      </c>
      <c r="E135" s="129">
        <v>41</v>
      </c>
      <c r="F135" s="129">
        <v>761</v>
      </c>
      <c r="G135" s="129">
        <v>14</v>
      </c>
      <c r="H135" s="129">
        <v>3</v>
      </c>
      <c r="I135" s="129">
        <v>20</v>
      </c>
      <c r="J135" s="129">
        <v>83</v>
      </c>
      <c r="K135" s="129">
        <v>44</v>
      </c>
      <c r="L135" s="129">
        <v>0</v>
      </c>
      <c r="M135" s="129">
        <v>27</v>
      </c>
      <c r="N135" s="129">
        <v>10</v>
      </c>
      <c r="O135" s="129">
        <v>14</v>
      </c>
      <c r="P135" s="129">
        <v>4</v>
      </c>
      <c r="Q135" s="129">
        <v>8</v>
      </c>
      <c r="R135" s="129">
        <v>15</v>
      </c>
      <c r="S135" s="129">
        <v>20</v>
      </c>
      <c r="T135" s="129">
        <v>203</v>
      </c>
      <c r="U135" s="129">
        <v>11</v>
      </c>
      <c r="V135" s="129">
        <v>20</v>
      </c>
      <c r="W135" s="129">
        <v>74</v>
      </c>
      <c r="X135" s="130">
        <v>1372</v>
      </c>
      <c r="Y135" s="131">
        <v>89</v>
      </c>
      <c r="Z135" s="155">
        <f t="shared" si="8"/>
        <v>1541.5730337078651</v>
      </c>
      <c r="AA135" s="194"/>
    </row>
    <row r="136" spans="1:27" ht="13.5" customHeight="1" x14ac:dyDescent="0.2">
      <c r="A136" s="189"/>
      <c r="B136" s="188"/>
      <c r="C136" s="255" t="s">
        <v>214</v>
      </c>
      <c r="D136" s="128" t="s">
        <v>263</v>
      </c>
      <c r="E136" s="129">
        <v>11</v>
      </c>
      <c r="F136" s="129">
        <v>166</v>
      </c>
      <c r="G136" s="129">
        <v>5</v>
      </c>
      <c r="H136" s="129">
        <v>1</v>
      </c>
      <c r="I136" s="129">
        <v>2</v>
      </c>
      <c r="J136" s="129">
        <v>0</v>
      </c>
      <c r="K136" s="129">
        <v>44</v>
      </c>
      <c r="L136" s="129">
        <v>0</v>
      </c>
      <c r="M136" s="129">
        <v>0</v>
      </c>
      <c r="N136" s="129">
        <v>34</v>
      </c>
      <c r="O136" s="129">
        <v>3</v>
      </c>
      <c r="P136" s="129">
        <v>4</v>
      </c>
      <c r="Q136" s="129">
        <v>0</v>
      </c>
      <c r="R136" s="129">
        <v>0</v>
      </c>
      <c r="S136" s="129">
        <v>0</v>
      </c>
      <c r="T136" s="129">
        <v>4</v>
      </c>
      <c r="U136" s="129">
        <v>0</v>
      </c>
      <c r="V136" s="129">
        <v>17</v>
      </c>
      <c r="W136" s="129">
        <v>20</v>
      </c>
      <c r="X136" s="130">
        <v>311</v>
      </c>
      <c r="Y136" s="131">
        <v>16</v>
      </c>
      <c r="Z136" s="155">
        <f t="shared" si="8"/>
        <v>1943.75</v>
      </c>
      <c r="AA136" s="194"/>
    </row>
    <row r="137" spans="1:27" ht="13.5" customHeight="1" x14ac:dyDescent="0.2">
      <c r="A137" s="189"/>
      <c r="B137" s="188"/>
      <c r="C137" s="255"/>
      <c r="D137" s="128" t="s">
        <v>38</v>
      </c>
      <c r="E137" s="129">
        <v>13</v>
      </c>
      <c r="F137" s="129">
        <v>166</v>
      </c>
      <c r="G137" s="129">
        <v>5</v>
      </c>
      <c r="H137" s="129">
        <v>1</v>
      </c>
      <c r="I137" s="129">
        <v>2</v>
      </c>
      <c r="J137" s="129">
        <v>0</v>
      </c>
      <c r="K137" s="129">
        <v>44</v>
      </c>
      <c r="L137" s="129">
        <v>0</v>
      </c>
      <c r="M137" s="129">
        <v>0</v>
      </c>
      <c r="N137" s="129">
        <v>40</v>
      </c>
      <c r="O137" s="129">
        <v>5</v>
      </c>
      <c r="P137" s="129">
        <v>4</v>
      </c>
      <c r="Q137" s="129">
        <v>0</v>
      </c>
      <c r="R137" s="129">
        <v>0</v>
      </c>
      <c r="S137" s="129">
        <v>0</v>
      </c>
      <c r="T137" s="129">
        <v>4</v>
      </c>
      <c r="U137" s="129">
        <v>0</v>
      </c>
      <c r="V137" s="129">
        <v>17</v>
      </c>
      <c r="W137" s="129">
        <v>20</v>
      </c>
      <c r="X137" s="130">
        <v>321</v>
      </c>
      <c r="Y137" s="131">
        <v>16</v>
      </c>
      <c r="Z137" s="155">
        <f t="shared" si="8"/>
        <v>2006.25</v>
      </c>
      <c r="AA137" s="194"/>
    </row>
    <row r="138" spans="1:27" ht="13.5" customHeight="1" x14ac:dyDescent="0.2">
      <c r="A138" s="189"/>
      <c r="B138" s="188"/>
      <c r="C138" s="255" t="s">
        <v>106</v>
      </c>
      <c r="D138" s="128" t="s">
        <v>263</v>
      </c>
      <c r="E138" s="129">
        <v>0</v>
      </c>
      <c r="F138" s="129">
        <v>0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29">
        <v>0</v>
      </c>
      <c r="M138" s="129">
        <v>0</v>
      </c>
      <c r="N138" s="129">
        <v>0</v>
      </c>
      <c r="O138" s="129">
        <v>0</v>
      </c>
      <c r="P138" s="129">
        <v>0</v>
      </c>
      <c r="Q138" s="129">
        <v>0</v>
      </c>
      <c r="R138" s="129">
        <v>0</v>
      </c>
      <c r="S138" s="129">
        <v>0</v>
      </c>
      <c r="T138" s="129">
        <v>3</v>
      </c>
      <c r="U138" s="129">
        <v>0</v>
      </c>
      <c r="V138" s="129">
        <v>0</v>
      </c>
      <c r="W138" s="129">
        <v>0</v>
      </c>
      <c r="X138" s="130">
        <v>3</v>
      </c>
      <c r="Y138" s="131">
        <v>0</v>
      </c>
      <c r="Z138" s="155" t="str">
        <f t="shared" si="8"/>
        <v>－</v>
      </c>
      <c r="AA138" s="194"/>
    </row>
    <row r="139" spans="1:27" ht="13.5" customHeight="1" x14ac:dyDescent="0.2">
      <c r="A139" s="189"/>
      <c r="B139" s="188"/>
      <c r="C139" s="255"/>
      <c r="D139" s="128" t="s">
        <v>38</v>
      </c>
      <c r="E139" s="129">
        <v>0</v>
      </c>
      <c r="F139" s="129">
        <v>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29">
        <v>0</v>
      </c>
      <c r="Q139" s="129">
        <v>0</v>
      </c>
      <c r="R139" s="129">
        <v>0</v>
      </c>
      <c r="S139" s="129">
        <v>0</v>
      </c>
      <c r="T139" s="129">
        <v>3</v>
      </c>
      <c r="U139" s="129">
        <v>0</v>
      </c>
      <c r="V139" s="129">
        <v>0</v>
      </c>
      <c r="W139" s="129">
        <v>0</v>
      </c>
      <c r="X139" s="130">
        <v>3</v>
      </c>
      <c r="Y139" s="131">
        <v>0</v>
      </c>
      <c r="Z139" s="155" t="str">
        <f t="shared" si="8"/>
        <v>－</v>
      </c>
      <c r="AA139" s="194"/>
    </row>
    <row r="140" spans="1:27" ht="13.5" customHeight="1" x14ac:dyDescent="0.2">
      <c r="A140" s="189"/>
      <c r="B140" s="187"/>
      <c r="C140" s="255" t="s">
        <v>107</v>
      </c>
      <c r="D140" s="128" t="s">
        <v>263</v>
      </c>
      <c r="E140" s="129">
        <v>3</v>
      </c>
      <c r="F140" s="129">
        <v>3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0</v>
      </c>
      <c r="R140" s="129">
        <v>0</v>
      </c>
      <c r="S140" s="129">
        <v>0</v>
      </c>
      <c r="T140" s="129">
        <v>4</v>
      </c>
      <c r="U140" s="129">
        <v>0</v>
      </c>
      <c r="V140" s="129">
        <v>0</v>
      </c>
      <c r="W140" s="129">
        <v>6</v>
      </c>
      <c r="X140" s="130">
        <v>16</v>
      </c>
      <c r="Y140" s="131">
        <v>7</v>
      </c>
      <c r="Z140" s="155">
        <f t="shared" si="8"/>
        <v>228.57142857142856</v>
      </c>
      <c r="AA140" s="194"/>
    </row>
    <row r="141" spans="1:27" ht="13.5" customHeight="1" x14ac:dyDescent="0.2">
      <c r="A141" s="189"/>
      <c r="B141" s="187"/>
      <c r="C141" s="255"/>
      <c r="D141" s="128" t="s">
        <v>38</v>
      </c>
      <c r="E141" s="129">
        <v>3</v>
      </c>
      <c r="F141" s="129">
        <v>3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>
        <v>4</v>
      </c>
      <c r="U141" s="129">
        <v>0</v>
      </c>
      <c r="V141" s="129">
        <v>0</v>
      </c>
      <c r="W141" s="129">
        <v>6</v>
      </c>
      <c r="X141" s="130">
        <v>16</v>
      </c>
      <c r="Y141" s="131">
        <v>91</v>
      </c>
      <c r="Z141" s="155">
        <f t="shared" si="8"/>
        <v>17.582417582417584</v>
      </c>
      <c r="AA141" s="194"/>
    </row>
    <row r="142" spans="1:27" ht="13.5" customHeight="1" x14ac:dyDescent="0.2">
      <c r="A142" s="189"/>
      <c r="B142" s="188"/>
      <c r="C142" s="255" t="s">
        <v>108</v>
      </c>
      <c r="D142" s="128" t="s">
        <v>263</v>
      </c>
      <c r="E142" s="129">
        <v>20</v>
      </c>
      <c r="F142" s="129">
        <v>11</v>
      </c>
      <c r="G142" s="129">
        <v>2</v>
      </c>
      <c r="H142" s="129">
        <v>0</v>
      </c>
      <c r="I142" s="129">
        <v>5</v>
      </c>
      <c r="J142" s="129">
        <v>0</v>
      </c>
      <c r="K142" s="129">
        <v>3</v>
      </c>
      <c r="L142" s="129">
        <v>3</v>
      </c>
      <c r="M142" s="129">
        <v>19</v>
      </c>
      <c r="N142" s="129">
        <v>0</v>
      </c>
      <c r="O142" s="129">
        <v>4</v>
      </c>
      <c r="P142" s="129">
        <v>1</v>
      </c>
      <c r="Q142" s="129">
        <v>6</v>
      </c>
      <c r="R142" s="129">
        <v>1</v>
      </c>
      <c r="S142" s="129">
        <v>5</v>
      </c>
      <c r="T142" s="129">
        <v>2</v>
      </c>
      <c r="U142" s="129">
        <v>1</v>
      </c>
      <c r="V142" s="129">
        <v>3</v>
      </c>
      <c r="W142" s="129">
        <v>26</v>
      </c>
      <c r="X142" s="130">
        <v>112</v>
      </c>
      <c r="Y142" s="131">
        <v>0</v>
      </c>
      <c r="Z142" s="155" t="str">
        <f t="shared" si="8"/>
        <v>－</v>
      </c>
      <c r="AA142" s="194"/>
    </row>
    <row r="143" spans="1:27" ht="13.5" customHeight="1" x14ac:dyDescent="0.2">
      <c r="A143" s="189"/>
      <c r="B143" s="188"/>
      <c r="C143" s="255"/>
      <c r="D143" s="128" t="s">
        <v>38</v>
      </c>
      <c r="E143" s="129">
        <v>20</v>
      </c>
      <c r="F143" s="129">
        <v>11</v>
      </c>
      <c r="G143" s="129">
        <v>2</v>
      </c>
      <c r="H143" s="129">
        <v>0</v>
      </c>
      <c r="I143" s="129">
        <v>5</v>
      </c>
      <c r="J143" s="129">
        <v>0</v>
      </c>
      <c r="K143" s="129">
        <v>3</v>
      </c>
      <c r="L143" s="129">
        <v>3</v>
      </c>
      <c r="M143" s="129">
        <v>19</v>
      </c>
      <c r="N143" s="129">
        <v>0</v>
      </c>
      <c r="O143" s="129">
        <v>4</v>
      </c>
      <c r="P143" s="129">
        <v>1</v>
      </c>
      <c r="Q143" s="129">
        <v>6</v>
      </c>
      <c r="R143" s="129">
        <v>1</v>
      </c>
      <c r="S143" s="129">
        <v>5</v>
      </c>
      <c r="T143" s="129">
        <v>2</v>
      </c>
      <c r="U143" s="129">
        <v>1</v>
      </c>
      <c r="V143" s="129">
        <v>3</v>
      </c>
      <c r="W143" s="129">
        <v>26</v>
      </c>
      <c r="X143" s="130">
        <v>112</v>
      </c>
      <c r="Y143" s="131">
        <v>0</v>
      </c>
      <c r="Z143" s="155" t="str">
        <f t="shared" si="8"/>
        <v>－</v>
      </c>
      <c r="AA143" s="194"/>
    </row>
    <row r="144" spans="1:27" ht="13.5" customHeight="1" x14ac:dyDescent="0.2">
      <c r="A144" s="189"/>
      <c r="B144" s="188"/>
      <c r="C144" s="255" t="s">
        <v>109</v>
      </c>
      <c r="D144" s="128" t="s">
        <v>263</v>
      </c>
      <c r="E144" s="129">
        <v>0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29">
        <v>0</v>
      </c>
      <c r="M144" s="129">
        <v>0</v>
      </c>
      <c r="N144" s="129">
        <v>0</v>
      </c>
      <c r="O144" s="129">
        <v>0</v>
      </c>
      <c r="P144" s="129">
        <v>0</v>
      </c>
      <c r="Q144" s="129">
        <v>0</v>
      </c>
      <c r="R144" s="129">
        <v>0</v>
      </c>
      <c r="S144" s="129">
        <v>0</v>
      </c>
      <c r="T144" s="129">
        <v>0</v>
      </c>
      <c r="U144" s="129">
        <v>0</v>
      </c>
      <c r="V144" s="129">
        <v>0</v>
      </c>
      <c r="W144" s="129">
        <v>0</v>
      </c>
      <c r="X144" s="130">
        <v>0</v>
      </c>
      <c r="Y144" s="131">
        <v>0</v>
      </c>
      <c r="Z144" s="155" t="str">
        <f t="shared" si="8"/>
        <v>－</v>
      </c>
      <c r="AA144" s="194"/>
    </row>
    <row r="145" spans="1:27" ht="13.5" customHeight="1" x14ac:dyDescent="0.2">
      <c r="A145" s="189"/>
      <c r="B145" s="188"/>
      <c r="C145" s="255"/>
      <c r="D145" s="128" t="s">
        <v>38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  <c r="W145" s="129">
        <v>0</v>
      </c>
      <c r="X145" s="130">
        <v>0</v>
      </c>
      <c r="Y145" s="131">
        <v>0</v>
      </c>
      <c r="Z145" s="155" t="str">
        <f t="shared" si="8"/>
        <v>－</v>
      </c>
      <c r="AA145" s="194"/>
    </row>
    <row r="146" spans="1:27" ht="13.5" customHeight="1" x14ac:dyDescent="0.2">
      <c r="A146" s="189"/>
      <c r="B146" s="188"/>
      <c r="C146" s="255" t="s">
        <v>227</v>
      </c>
      <c r="D146" s="128" t="s">
        <v>263</v>
      </c>
      <c r="E146" s="129">
        <v>65</v>
      </c>
      <c r="F146" s="129">
        <v>667</v>
      </c>
      <c r="G146" s="129">
        <v>23</v>
      </c>
      <c r="H146" s="129">
        <v>7</v>
      </c>
      <c r="I146" s="129">
        <v>56</v>
      </c>
      <c r="J146" s="129">
        <v>29</v>
      </c>
      <c r="K146" s="129">
        <v>29</v>
      </c>
      <c r="L146" s="129">
        <v>0</v>
      </c>
      <c r="M146" s="129">
        <v>1</v>
      </c>
      <c r="N146" s="129">
        <v>0</v>
      </c>
      <c r="O146" s="129">
        <v>2</v>
      </c>
      <c r="P146" s="129">
        <v>0</v>
      </c>
      <c r="Q146" s="129">
        <v>1</v>
      </c>
      <c r="R146" s="129">
        <v>6</v>
      </c>
      <c r="S146" s="129">
        <v>7</v>
      </c>
      <c r="T146" s="129">
        <v>19</v>
      </c>
      <c r="U146" s="129">
        <v>0</v>
      </c>
      <c r="V146" s="129">
        <v>20</v>
      </c>
      <c r="W146" s="129">
        <v>76</v>
      </c>
      <c r="X146" s="130">
        <v>1008</v>
      </c>
      <c r="Y146" s="131">
        <v>58</v>
      </c>
      <c r="Z146" s="155">
        <f t="shared" si="8"/>
        <v>1737.9310344827586</v>
      </c>
      <c r="AA146" s="194"/>
    </row>
    <row r="147" spans="1:27" ht="13.5" customHeight="1" x14ac:dyDescent="0.2">
      <c r="A147" s="189"/>
      <c r="B147" s="188"/>
      <c r="C147" s="255"/>
      <c r="D147" s="128" t="s">
        <v>38</v>
      </c>
      <c r="E147" s="129">
        <v>78</v>
      </c>
      <c r="F147" s="129">
        <v>670</v>
      </c>
      <c r="G147" s="129">
        <v>26</v>
      </c>
      <c r="H147" s="129">
        <v>10</v>
      </c>
      <c r="I147" s="129">
        <v>56</v>
      </c>
      <c r="J147" s="129">
        <v>29</v>
      </c>
      <c r="K147" s="129">
        <v>31</v>
      </c>
      <c r="L147" s="129">
        <v>0</v>
      </c>
      <c r="M147" s="129">
        <v>1</v>
      </c>
      <c r="N147" s="129">
        <v>0</v>
      </c>
      <c r="O147" s="129">
        <v>2</v>
      </c>
      <c r="P147" s="129">
        <v>0</v>
      </c>
      <c r="Q147" s="129">
        <v>6</v>
      </c>
      <c r="R147" s="129">
        <v>6</v>
      </c>
      <c r="S147" s="129">
        <v>7</v>
      </c>
      <c r="T147" s="129">
        <v>27</v>
      </c>
      <c r="U147" s="129">
        <v>0</v>
      </c>
      <c r="V147" s="129">
        <v>22</v>
      </c>
      <c r="W147" s="129">
        <v>80</v>
      </c>
      <c r="X147" s="130">
        <v>1051</v>
      </c>
      <c r="Y147" s="131">
        <v>80</v>
      </c>
      <c r="Z147" s="155">
        <f t="shared" si="8"/>
        <v>1313.75</v>
      </c>
      <c r="AA147" s="194"/>
    </row>
    <row r="148" spans="1:27" ht="13.5" customHeight="1" x14ac:dyDescent="0.2">
      <c r="A148" s="189"/>
      <c r="B148" s="188"/>
      <c r="C148" s="255" t="s">
        <v>249</v>
      </c>
      <c r="D148" s="128" t="s">
        <v>263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0</v>
      </c>
      <c r="W148" s="129">
        <v>0</v>
      </c>
      <c r="X148" s="130">
        <v>0</v>
      </c>
      <c r="Y148" s="131">
        <v>0</v>
      </c>
      <c r="Z148" s="155" t="str">
        <f t="shared" si="8"/>
        <v>－</v>
      </c>
      <c r="AA148" s="194"/>
    </row>
    <row r="149" spans="1:27" ht="13.5" customHeight="1" x14ac:dyDescent="0.2">
      <c r="A149" s="189"/>
      <c r="B149" s="188"/>
      <c r="C149" s="255"/>
      <c r="D149" s="128" t="s">
        <v>38</v>
      </c>
      <c r="E149" s="129">
        <v>0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29">
        <v>0</v>
      </c>
      <c r="Q149" s="129">
        <v>0</v>
      </c>
      <c r="R149" s="129">
        <v>0</v>
      </c>
      <c r="S149" s="129">
        <v>0</v>
      </c>
      <c r="T149" s="129">
        <v>0</v>
      </c>
      <c r="U149" s="129">
        <v>0</v>
      </c>
      <c r="V149" s="129">
        <v>0</v>
      </c>
      <c r="W149" s="129">
        <v>0</v>
      </c>
      <c r="X149" s="130">
        <v>0</v>
      </c>
      <c r="Y149" s="131">
        <v>0</v>
      </c>
      <c r="Z149" s="155" t="str">
        <f t="shared" si="8"/>
        <v>－</v>
      </c>
      <c r="AA149" s="194"/>
    </row>
    <row r="150" spans="1:27" ht="13.5" customHeight="1" x14ac:dyDescent="0.2">
      <c r="A150" s="189"/>
      <c r="B150" s="187"/>
      <c r="C150" s="255" t="s">
        <v>303</v>
      </c>
      <c r="D150" s="128" t="s">
        <v>263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0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129">
        <v>0</v>
      </c>
      <c r="Q150" s="129">
        <v>0</v>
      </c>
      <c r="R150" s="129">
        <v>0</v>
      </c>
      <c r="S150" s="129">
        <v>0</v>
      </c>
      <c r="T150" s="129">
        <v>0</v>
      </c>
      <c r="U150" s="129">
        <v>0</v>
      </c>
      <c r="V150" s="129">
        <v>0</v>
      </c>
      <c r="W150" s="129">
        <v>0</v>
      </c>
      <c r="X150" s="130">
        <v>0</v>
      </c>
      <c r="Y150" s="131">
        <v>0</v>
      </c>
      <c r="Z150" s="155" t="str">
        <f t="shared" si="8"/>
        <v>－</v>
      </c>
      <c r="AA150" s="194"/>
    </row>
    <row r="151" spans="1:27" ht="13.5" customHeight="1" thickBot="1" x14ac:dyDescent="0.25">
      <c r="A151" s="189"/>
      <c r="B151" s="187"/>
      <c r="C151" s="256"/>
      <c r="D151" s="133" t="s">
        <v>38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34">
        <v>0</v>
      </c>
      <c r="Y151" s="135">
        <v>0</v>
      </c>
      <c r="Z151" s="162" t="str">
        <f t="shared" si="8"/>
        <v>－</v>
      </c>
      <c r="AA151" s="194"/>
    </row>
    <row r="152" spans="1:27" ht="13.5" customHeight="1" x14ac:dyDescent="0.2">
      <c r="A152" s="189"/>
      <c r="B152" s="257" t="s">
        <v>250</v>
      </c>
      <c r="C152" s="258"/>
      <c r="D152" s="123" t="s">
        <v>263</v>
      </c>
      <c r="E152" s="124">
        <f>E154+E156+E158+E160+E162+E164+E166</f>
        <v>19</v>
      </c>
      <c r="F152" s="124">
        <f t="shared" ref="F152:W153" si="9">F154+F156+F158+F160+F162+F164+F166</f>
        <v>4</v>
      </c>
      <c r="G152" s="124">
        <f t="shared" si="9"/>
        <v>2</v>
      </c>
      <c r="H152" s="124">
        <f t="shared" si="9"/>
        <v>0</v>
      </c>
      <c r="I152" s="124">
        <f t="shared" si="9"/>
        <v>1</v>
      </c>
      <c r="J152" s="124">
        <f t="shared" si="9"/>
        <v>0</v>
      </c>
      <c r="K152" s="124">
        <f t="shared" si="9"/>
        <v>0</v>
      </c>
      <c r="L152" s="124">
        <f t="shared" si="9"/>
        <v>4</v>
      </c>
      <c r="M152" s="124">
        <f t="shared" si="9"/>
        <v>1</v>
      </c>
      <c r="N152" s="124">
        <f t="shared" si="9"/>
        <v>3</v>
      </c>
      <c r="O152" s="124">
        <f t="shared" si="9"/>
        <v>5</v>
      </c>
      <c r="P152" s="124">
        <f t="shared" si="9"/>
        <v>4</v>
      </c>
      <c r="Q152" s="124">
        <f t="shared" si="9"/>
        <v>0</v>
      </c>
      <c r="R152" s="124">
        <f t="shared" si="9"/>
        <v>0</v>
      </c>
      <c r="S152" s="124">
        <f t="shared" si="9"/>
        <v>0</v>
      </c>
      <c r="T152" s="124">
        <f t="shared" si="9"/>
        <v>7</v>
      </c>
      <c r="U152" s="124">
        <f t="shared" si="9"/>
        <v>0</v>
      </c>
      <c r="V152" s="124">
        <f t="shared" si="9"/>
        <v>3</v>
      </c>
      <c r="W152" s="124">
        <f t="shared" si="9"/>
        <v>8</v>
      </c>
      <c r="X152" s="136">
        <f>X154+X156+X158+X160+X162+X164+X166</f>
        <v>61</v>
      </c>
      <c r="Y152" s="136">
        <f>Y154+Y156+Y158+Y160+Y162+Y164+Y166</f>
        <v>35</v>
      </c>
      <c r="Z152" s="154">
        <f t="shared" si="8"/>
        <v>174.28571428571428</v>
      </c>
      <c r="AA152" s="194"/>
    </row>
    <row r="153" spans="1:27" ht="13.5" customHeight="1" thickBot="1" x14ac:dyDescent="0.25">
      <c r="A153" s="189"/>
      <c r="B153" s="259"/>
      <c r="C153" s="258"/>
      <c r="D153" s="137" t="s">
        <v>38</v>
      </c>
      <c r="E153" s="124">
        <f>E155+E157+E159+E161+E163+E165+E167</f>
        <v>38</v>
      </c>
      <c r="F153" s="124">
        <f t="shared" si="9"/>
        <v>5</v>
      </c>
      <c r="G153" s="124">
        <f t="shared" si="9"/>
        <v>2</v>
      </c>
      <c r="H153" s="124">
        <f t="shared" si="9"/>
        <v>0</v>
      </c>
      <c r="I153" s="124">
        <f t="shared" si="9"/>
        <v>1</v>
      </c>
      <c r="J153" s="124">
        <f t="shared" si="9"/>
        <v>0</v>
      </c>
      <c r="K153" s="124">
        <f t="shared" si="9"/>
        <v>0</v>
      </c>
      <c r="L153" s="124">
        <f t="shared" si="9"/>
        <v>7</v>
      </c>
      <c r="M153" s="124">
        <f t="shared" si="9"/>
        <v>1</v>
      </c>
      <c r="N153" s="124">
        <f t="shared" si="9"/>
        <v>6</v>
      </c>
      <c r="O153" s="124">
        <f t="shared" si="9"/>
        <v>7</v>
      </c>
      <c r="P153" s="124">
        <f t="shared" si="9"/>
        <v>4</v>
      </c>
      <c r="Q153" s="124">
        <f t="shared" si="9"/>
        <v>0</v>
      </c>
      <c r="R153" s="124">
        <f t="shared" si="9"/>
        <v>0</v>
      </c>
      <c r="S153" s="124">
        <f t="shared" si="9"/>
        <v>0</v>
      </c>
      <c r="T153" s="124">
        <f t="shared" si="9"/>
        <v>8</v>
      </c>
      <c r="U153" s="124">
        <f t="shared" si="9"/>
        <v>0</v>
      </c>
      <c r="V153" s="124">
        <f t="shared" si="9"/>
        <v>3</v>
      </c>
      <c r="W153" s="124">
        <f t="shared" si="9"/>
        <v>16</v>
      </c>
      <c r="X153" s="136">
        <f>X155+X157+X159+X161+X163+X165+X167</f>
        <v>98</v>
      </c>
      <c r="Y153" s="136">
        <f>Y155+Y157+Y159+Y161+Y163+Y165+Y167</f>
        <v>35</v>
      </c>
      <c r="Z153" s="157">
        <f t="shared" si="8"/>
        <v>280</v>
      </c>
      <c r="AA153" s="194"/>
    </row>
    <row r="154" spans="1:27" ht="13.5" customHeight="1" x14ac:dyDescent="0.2">
      <c r="A154" s="189"/>
      <c r="B154" s="189"/>
      <c r="C154" s="260" t="s">
        <v>215</v>
      </c>
      <c r="D154" s="139" t="s">
        <v>263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17">
        <v>0</v>
      </c>
      <c r="Q154" s="117">
        <v>0</v>
      </c>
      <c r="R154" s="117">
        <v>0</v>
      </c>
      <c r="S154" s="117">
        <v>0</v>
      </c>
      <c r="T154" s="117">
        <v>0</v>
      </c>
      <c r="U154" s="117">
        <v>0</v>
      </c>
      <c r="V154" s="117">
        <v>0</v>
      </c>
      <c r="W154" s="117">
        <v>0</v>
      </c>
      <c r="X154" s="141">
        <v>0</v>
      </c>
      <c r="Y154" s="142">
        <v>1</v>
      </c>
      <c r="Z154" s="159">
        <f t="shared" si="8"/>
        <v>0</v>
      </c>
      <c r="AA154" s="194"/>
    </row>
    <row r="155" spans="1:27" ht="13.5" customHeight="1" x14ac:dyDescent="0.2">
      <c r="A155" s="189"/>
      <c r="B155" s="188"/>
      <c r="C155" s="255"/>
      <c r="D155" s="128" t="s">
        <v>38</v>
      </c>
      <c r="E155" s="129">
        <v>0</v>
      </c>
      <c r="F155" s="129">
        <v>0</v>
      </c>
      <c r="G155" s="129">
        <v>0</v>
      </c>
      <c r="H155" s="129">
        <v>0</v>
      </c>
      <c r="I155" s="129">
        <v>0</v>
      </c>
      <c r="J155" s="129">
        <v>0</v>
      </c>
      <c r="K155" s="129">
        <v>0</v>
      </c>
      <c r="L155" s="129">
        <v>0</v>
      </c>
      <c r="M155" s="129">
        <v>0</v>
      </c>
      <c r="N155" s="129">
        <v>0</v>
      </c>
      <c r="O155" s="129">
        <v>0</v>
      </c>
      <c r="P155" s="129">
        <v>0</v>
      </c>
      <c r="Q155" s="129">
        <v>0</v>
      </c>
      <c r="R155" s="129">
        <v>0</v>
      </c>
      <c r="S155" s="129">
        <v>0</v>
      </c>
      <c r="T155" s="129">
        <v>0</v>
      </c>
      <c r="U155" s="129">
        <v>0</v>
      </c>
      <c r="V155" s="129">
        <v>0</v>
      </c>
      <c r="W155" s="129">
        <v>0</v>
      </c>
      <c r="X155" s="130">
        <v>0</v>
      </c>
      <c r="Y155" s="131">
        <v>1</v>
      </c>
      <c r="Z155" s="155">
        <f t="shared" si="8"/>
        <v>0</v>
      </c>
      <c r="AA155" s="194"/>
    </row>
    <row r="156" spans="1:27" ht="13.5" customHeight="1" x14ac:dyDescent="0.2">
      <c r="A156" s="189"/>
      <c r="B156" s="188"/>
      <c r="C156" s="255" t="s">
        <v>228</v>
      </c>
      <c r="D156" s="128" t="s">
        <v>263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0</v>
      </c>
      <c r="K156" s="129">
        <v>0</v>
      </c>
      <c r="L156" s="129">
        <v>0</v>
      </c>
      <c r="M156" s="129">
        <v>0</v>
      </c>
      <c r="N156" s="129">
        <v>0</v>
      </c>
      <c r="O156" s="129">
        <v>0</v>
      </c>
      <c r="P156" s="129">
        <v>0</v>
      </c>
      <c r="Q156" s="129">
        <v>0</v>
      </c>
      <c r="R156" s="129">
        <v>0</v>
      </c>
      <c r="S156" s="129">
        <v>0</v>
      </c>
      <c r="T156" s="129">
        <v>0</v>
      </c>
      <c r="U156" s="129">
        <v>0</v>
      </c>
      <c r="V156" s="129">
        <v>0</v>
      </c>
      <c r="W156" s="129">
        <v>0</v>
      </c>
      <c r="X156" s="130">
        <v>0</v>
      </c>
      <c r="Y156" s="131">
        <v>0</v>
      </c>
      <c r="Z156" s="155" t="str">
        <f t="shared" si="8"/>
        <v>－</v>
      </c>
      <c r="AA156" s="194"/>
    </row>
    <row r="157" spans="1:27" ht="13.5" customHeight="1" x14ac:dyDescent="0.2">
      <c r="A157" s="189"/>
      <c r="B157" s="188"/>
      <c r="C157" s="255"/>
      <c r="D157" s="128" t="s">
        <v>38</v>
      </c>
      <c r="E157" s="129">
        <v>0</v>
      </c>
      <c r="F157" s="129">
        <v>0</v>
      </c>
      <c r="G157" s="129">
        <v>0</v>
      </c>
      <c r="H157" s="129">
        <v>0</v>
      </c>
      <c r="I157" s="129">
        <v>0</v>
      </c>
      <c r="J157" s="129">
        <v>0</v>
      </c>
      <c r="K157" s="129">
        <v>0</v>
      </c>
      <c r="L157" s="129">
        <v>0</v>
      </c>
      <c r="M157" s="129">
        <v>0</v>
      </c>
      <c r="N157" s="129">
        <v>0</v>
      </c>
      <c r="O157" s="129">
        <v>0</v>
      </c>
      <c r="P157" s="129">
        <v>0</v>
      </c>
      <c r="Q157" s="129">
        <v>0</v>
      </c>
      <c r="R157" s="129">
        <v>0</v>
      </c>
      <c r="S157" s="129">
        <v>0</v>
      </c>
      <c r="T157" s="129">
        <v>0</v>
      </c>
      <c r="U157" s="129">
        <v>0</v>
      </c>
      <c r="V157" s="129">
        <v>0</v>
      </c>
      <c r="W157" s="129">
        <v>0</v>
      </c>
      <c r="X157" s="130">
        <v>0</v>
      </c>
      <c r="Y157" s="131">
        <v>0</v>
      </c>
      <c r="Z157" s="155" t="str">
        <f t="shared" si="8"/>
        <v>－</v>
      </c>
      <c r="AA157" s="194"/>
    </row>
    <row r="158" spans="1:27" ht="13.5" customHeight="1" x14ac:dyDescent="0.2">
      <c r="A158" s="189"/>
      <c r="B158" s="188"/>
      <c r="C158" s="255" t="s">
        <v>110</v>
      </c>
      <c r="D158" s="128" t="s">
        <v>263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129">
        <v>0</v>
      </c>
      <c r="N158" s="129">
        <v>0</v>
      </c>
      <c r="O158" s="129">
        <v>0</v>
      </c>
      <c r="P158" s="129">
        <v>0</v>
      </c>
      <c r="Q158" s="129">
        <v>0</v>
      </c>
      <c r="R158" s="129">
        <v>0</v>
      </c>
      <c r="S158" s="129">
        <v>0</v>
      </c>
      <c r="T158" s="129">
        <v>0</v>
      </c>
      <c r="U158" s="129">
        <v>0</v>
      </c>
      <c r="V158" s="129">
        <v>0</v>
      </c>
      <c r="W158" s="129">
        <v>0</v>
      </c>
      <c r="X158" s="130">
        <v>0</v>
      </c>
      <c r="Y158" s="131">
        <v>0</v>
      </c>
      <c r="Z158" s="155" t="str">
        <f t="shared" si="8"/>
        <v>－</v>
      </c>
      <c r="AA158" s="194"/>
    </row>
    <row r="159" spans="1:27" ht="13.5" customHeight="1" x14ac:dyDescent="0.2">
      <c r="A159" s="189"/>
      <c r="B159" s="188"/>
      <c r="C159" s="255"/>
      <c r="D159" s="128" t="s">
        <v>38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0</v>
      </c>
      <c r="K159" s="129">
        <v>0</v>
      </c>
      <c r="L159" s="129">
        <v>0</v>
      </c>
      <c r="M159" s="129">
        <v>0</v>
      </c>
      <c r="N159" s="129">
        <v>0</v>
      </c>
      <c r="O159" s="129">
        <v>0</v>
      </c>
      <c r="P159" s="129">
        <v>0</v>
      </c>
      <c r="Q159" s="129">
        <v>0</v>
      </c>
      <c r="R159" s="129">
        <v>0</v>
      </c>
      <c r="S159" s="129">
        <v>0</v>
      </c>
      <c r="T159" s="129">
        <v>0</v>
      </c>
      <c r="U159" s="129">
        <v>0</v>
      </c>
      <c r="V159" s="129">
        <v>0</v>
      </c>
      <c r="W159" s="129">
        <v>0</v>
      </c>
      <c r="X159" s="130">
        <v>0</v>
      </c>
      <c r="Y159" s="131">
        <v>0</v>
      </c>
      <c r="Z159" s="155" t="str">
        <f t="shared" si="8"/>
        <v>－</v>
      </c>
      <c r="AA159" s="194"/>
    </row>
    <row r="160" spans="1:27" ht="13.5" customHeight="1" x14ac:dyDescent="0.2">
      <c r="A160" s="189"/>
      <c r="B160" s="188"/>
      <c r="C160" s="255" t="s">
        <v>111</v>
      </c>
      <c r="D160" s="128" t="s">
        <v>263</v>
      </c>
      <c r="E160" s="129">
        <v>3</v>
      </c>
      <c r="F160" s="129">
        <v>2</v>
      </c>
      <c r="G160" s="129">
        <v>0</v>
      </c>
      <c r="H160" s="129">
        <v>0</v>
      </c>
      <c r="I160" s="129">
        <v>0</v>
      </c>
      <c r="J160" s="129">
        <v>0</v>
      </c>
      <c r="K160" s="129">
        <v>0</v>
      </c>
      <c r="L160" s="129">
        <v>3</v>
      </c>
      <c r="M160" s="129">
        <v>0</v>
      </c>
      <c r="N160" s="129">
        <v>3</v>
      </c>
      <c r="O160" s="129">
        <v>5</v>
      </c>
      <c r="P160" s="129">
        <v>3</v>
      </c>
      <c r="Q160" s="129">
        <v>0</v>
      </c>
      <c r="R160" s="129">
        <v>0</v>
      </c>
      <c r="S160" s="129">
        <v>0</v>
      </c>
      <c r="T160" s="129">
        <v>1</v>
      </c>
      <c r="U160" s="129">
        <v>0</v>
      </c>
      <c r="V160" s="129">
        <v>2</v>
      </c>
      <c r="W160" s="129">
        <v>1</v>
      </c>
      <c r="X160" s="130">
        <v>23</v>
      </c>
      <c r="Y160" s="131">
        <v>25</v>
      </c>
      <c r="Z160" s="155">
        <f t="shared" si="8"/>
        <v>92</v>
      </c>
      <c r="AA160" s="194"/>
    </row>
    <row r="161" spans="1:27" ht="13.5" customHeight="1" x14ac:dyDescent="0.2">
      <c r="A161" s="189"/>
      <c r="B161" s="188"/>
      <c r="C161" s="255"/>
      <c r="D161" s="128" t="s">
        <v>38</v>
      </c>
      <c r="E161" s="129">
        <v>13</v>
      </c>
      <c r="F161" s="129">
        <v>2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6</v>
      </c>
      <c r="M161" s="129">
        <v>0</v>
      </c>
      <c r="N161" s="129">
        <v>6</v>
      </c>
      <c r="O161" s="129">
        <v>7</v>
      </c>
      <c r="P161" s="129">
        <v>3</v>
      </c>
      <c r="Q161" s="129">
        <v>0</v>
      </c>
      <c r="R161" s="129">
        <v>0</v>
      </c>
      <c r="S161" s="129">
        <v>0</v>
      </c>
      <c r="T161" s="129">
        <v>1</v>
      </c>
      <c r="U161" s="129">
        <v>0</v>
      </c>
      <c r="V161" s="129">
        <v>2</v>
      </c>
      <c r="W161" s="129">
        <v>1</v>
      </c>
      <c r="X161" s="130">
        <v>41</v>
      </c>
      <c r="Y161" s="131">
        <v>25</v>
      </c>
      <c r="Z161" s="155">
        <f t="shared" si="8"/>
        <v>164</v>
      </c>
      <c r="AA161" s="194"/>
    </row>
    <row r="162" spans="1:27" ht="13.5" customHeight="1" x14ac:dyDescent="0.2">
      <c r="A162" s="189"/>
      <c r="B162" s="188"/>
      <c r="C162" s="255" t="s">
        <v>112</v>
      </c>
      <c r="D162" s="128" t="s">
        <v>263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J162" s="129">
        <v>0</v>
      </c>
      <c r="K162" s="129">
        <v>0</v>
      </c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9">
        <v>0</v>
      </c>
      <c r="T162" s="129">
        <v>0</v>
      </c>
      <c r="U162" s="129">
        <v>0</v>
      </c>
      <c r="V162" s="129">
        <v>0</v>
      </c>
      <c r="W162" s="129">
        <v>0</v>
      </c>
      <c r="X162" s="130">
        <v>0</v>
      </c>
      <c r="Y162" s="131">
        <v>0</v>
      </c>
      <c r="Z162" s="155" t="str">
        <f t="shared" si="8"/>
        <v>－</v>
      </c>
      <c r="AA162" s="194"/>
    </row>
    <row r="163" spans="1:27" ht="13.5" customHeight="1" x14ac:dyDescent="0.2">
      <c r="A163" s="189"/>
      <c r="B163" s="188"/>
      <c r="C163" s="255"/>
      <c r="D163" s="128" t="s">
        <v>38</v>
      </c>
      <c r="E163" s="129">
        <v>0</v>
      </c>
      <c r="F163" s="129">
        <v>0</v>
      </c>
      <c r="G163" s="129">
        <v>0</v>
      </c>
      <c r="H163" s="129">
        <v>0</v>
      </c>
      <c r="I163" s="129">
        <v>0</v>
      </c>
      <c r="J163" s="129">
        <v>0</v>
      </c>
      <c r="K163" s="129">
        <v>0</v>
      </c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>
        <v>0</v>
      </c>
      <c r="V163" s="129">
        <v>0</v>
      </c>
      <c r="W163" s="129">
        <v>0</v>
      </c>
      <c r="X163" s="130">
        <v>0</v>
      </c>
      <c r="Y163" s="131">
        <v>0</v>
      </c>
      <c r="Z163" s="155" t="str">
        <f t="shared" si="8"/>
        <v>－</v>
      </c>
      <c r="AA163" s="194"/>
    </row>
    <row r="164" spans="1:27" ht="13.5" customHeight="1" x14ac:dyDescent="0.2">
      <c r="A164" s="189"/>
      <c r="B164" s="187"/>
      <c r="C164" s="255" t="s">
        <v>113</v>
      </c>
      <c r="D164" s="128" t="s">
        <v>263</v>
      </c>
      <c r="E164" s="129">
        <v>0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0</v>
      </c>
      <c r="S164" s="129">
        <v>0</v>
      </c>
      <c r="T164" s="129">
        <v>0</v>
      </c>
      <c r="U164" s="129">
        <v>0</v>
      </c>
      <c r="V164" s="129">
        <v>0</v>
      </c>
      <c r="W164" s="129">
        <v>0</v>
      </c>
      <c r="X164" s="130">
        <v>0</v>
      </c>
      <c r="Y164" s="131">
        <v>0</v>
      </c>
      <c r="Z164" s="155" t="str">
        <f t="shared" si="8"/>
        <v>－</v>
      </c>
      <c r="AA164" s="194"/>
    </row>
    <row r="165" spans="1:27" ht="13.5" customHeight="1" x14ac:dyDescent="0.2">
      <c r="A165" s="189"/>
      <c r="B165" s="187"/>
      <c r="C165" s="255"/>
      <c r="D165" s="128" t="s">
        <v>38</v>
      </c>
      <c r="E165" s="129">
        <v>0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9">
        <v>0</v>
      </c>
      <c r="R165" s="129">
        <v>0</v>
      </c>
      <c r="S165" s="129">
        <v>0</v>
      </c>
      <c r="T165" s="129">
        <v>0</v>
      </c>
      <c r="U165" s="129">
        <v>0</v>
      </c>
      <c r="V165" s="129">
        <v>0</v>
      </c>
      <c r="W165" s="129">
        <v>0</v>
      </c>
      <c r="X165" s="130">
        <v>0</v>
      </c>
      <c r="Y165" s="131">
        <v>0</v>
      </c>
      <c r="Z165" s="155" t="str">
        <f t="shared" si="8"/>
        <v>－</v>
      </c>
      <c r="AA165" s="194"/>
    </row>
    <row r="166" spans="1:27" ht="13.5" customHeight="1" x14ac:dyDescent="0.2">
      <c r="A166" s="189"/>
      <c r="B166" s="187"/>
      <c r="C166" s="255" t="s">
        <v>223</v>
      </c>
      <c r="D166" s="128" t="s">
        <v>263</v>
      </c>
      <c r="E166" s="129">
        <v>16</v>
      </c>
      <c r="F166" s="129">
        <v>2</v>
      </c>
      <c r="G166" s="129">
        <v>2</v>
      </c>
      <c r="H166" s="129">
        <v>0</v>
      </c>
      <c r="I166" s="129">
        <v>1</v>
      </c>
      <c r="J166" s="129">
        <v>0</v>
      </c>
      <c r="K166" s="129">
        <v>0</v>
      </c>
      <c r="L166" s="129">
        <v>1</v>
      </c>
      <c r="M166" s="129">
        <v>1</v>
      </c>
      <c r="N166" s="129">
        <v>0</v>
      </c>
      <c r="O166" s="129">
        <v>0</v>
      </c>
      <c r="P166" s="129">
        <v>1</v>
      </c>
      <c r="Q166" s="129">
        <v>0</v>
      </c>
      <c r="R166" s="129">
        <v>0</v>
      </c>
      <c r="S166" s="129">
        <v>0</v>
      </c>
      <c r="T166" s="129">
        <v>6</v>
      </c>
      <c r="U166" s="129">
        <v>0</v>
      </c>
      <c r="V166" s="129">
        <v>1</v>
      </c>
      <c r="W166" s="129">
        <v>7</v>
      </c>
      <c r="X166" s="130">
        <v>38</v>
      </c>
      <c r="Y166" s="131">
        <v>9</v>
      </c>
      <c r="Z166" s="155">
        <f t="shared" si="8"/>
        <v>422.22222222222223</v>
      </c>
      <c r="AA166" s="194"/>
    </row>
    <row r="167" spans="1:27" ht="13.5" customHeight="1" thickBot="1" x14ac:dyDescent="0.25">
      <c r="A167" s="189"/>
      <c r="B167" s="187"/>
      <c r="C167" s="256"/>
      <c r="D167" s="133" t="s">
        <v>38</v>
      </c>
      <c r="E167" s="120">
        <v>25</v>
      </c>
      <c r="F167" s="120">
        <v>3</v>
      </c>
      <c r="G167" s="120">
        <v>2</v>
      </c>
      <c r="H167" s="120">
        <v>0</v>
      </c>
      <c r="I167" s="120">
        <v>1</v>
      </c>
      <c r="J167" s="120">
        <v>0</v>
      </c>
      <c r="K167" s="120">
        <v>0</v>
      </c>
      <c r="L167" s="120">
        <v>1</v>
      </c>
      <c r="M167" s="120">
        <v>1</v>
      </c>
      <c r="N167" s="120">
        <v>0</v>
      </c>
      <c r="O167" s="120">
        <v>0</v>
      </c>
      <c r="P167" s="120">
        <v>1</v>
      </c>
      <c r="Q167" s="120">
        <v>0</v>
      </c>
      <c r="R167" s="120">
        <v>0</v>
      </c>
      <c r="S167" s="120">
        <v>0</v>
      </c>
      <c r="T167" s="120">
        <v>7</v>
      </c>
      <c r="U167" s="120">
        <v>0</v>
      </c>
      <c r="V167" s="120">
        <v>1</v>
      </c>
      <c r="W167" s="120">
        <v>15</v>
      </c>
      <c r="X167" s="134">
        <v>57</v>
      </c>
      <c r="Y167" s="135">
        <v>9</v>
      </c>
      <c r="Z167" s="162">
        <f t="shared" si="8"/>
        <v>633.33333333333326</v>
      </c>
      <c r="AA167" s="194"/>
    </row>
    <row r="168" spans="1:27" ht="13.5" customHeight="1" x14ac:dyDescent="0.2">
      <c r="A168" s="257" t="s">
        <v>2</v>
      </c>
      <c r="B168" s="261"/>
      <c r="C168" s="258"/>
      <c r="D168" s="123" t="s">
        <v>263</v>
      </c>
      <c r="E168" s="124">
        <f>E170+E199</f>
        <v>347</v>
      </c>
      <c r="F168" s="124">
        <f t="shared" ref="F168:W169" si="10">F170+F199</f>
        <v>127</v>
      </c>
      <c r="G168" s="124">
        <f t="shared" si="10"/>
        <v>175</v>
      </c>
      <c r="H168" s="124">
        <f t="shared" si="10"/>
        <v>81</v>
      </c>
      <c r="I168" s="124">
        <f t="shared" si="10"/>
        <v>301</v>
      </c>
      <c r="J168" s="124">
        <f t="shared" si="10"/>
        <v>28</v>
      </c>
      <c r="K168" s="124">
        <f t="shared" si="10"/>
        <v>148</v>
      </c>
      <c r="L168" s="124">
        <f t="shared" si="10"/>
        <v>49</v>
      </c>
      <c r="M168" s="124">
        <f t="shared" si="10"/>
        <v>168</v>
      </c>
      <c r="N168" s="124">
        <f t="shared" si="10"/>
        <v>84</v>
      </c>
      <c r="O168" s="124">
        <f t="shared" si="10"/>
        <v>248</v>
      </c>
      <c r="P168" s="124">
        <f t="shared" si="10"/>
        <v>135</v>
      </c>
      <c r="Q168" s="124">
        <f t="shared" si="10"/>
        <v>43</v>
      </c>
      <c r="R168" s="124">
        <f t="shared" si="10"/>
        <v>68</v>
      </c>
      <c r="S168" s="124">
        <f t="shared" si="10"/>
        <v>126</v>
      </c>
      <c r="T168" s="124">
        <f t="shared" si="10"/>
        <v>1010</v>
      </c>
      <c r="U168" s="124">
        <f t="shared" si="10"/>
        <v>35</v>
      </c>
      <c r="V168" s="124">
        <f t="shared" si="10"/>
        <v>122</v>
      </c>
      <c r="W168" s="124">
        <f t="shared" si="10"/>
        <v>890</v>
      </c>
      <c r="X168" s="136">
        <f>X170+X199</f>
        <v>4185</v>
      </c>
      <c r="Y168" s="136">
        <f>Y170+Y199</f>
        <v>877</v>
      </c>
      <c r="Z168" s="154">
        <f t="shared" si="8"/>
        <v>477.19498289623721</v>
      </c>
      <c r="AA168" s="194"/>
    </row>
    <row r="169" spans="1:27" ht="13.5" customHeight="1" thickBot="1" x14ac:dyDescent="0.25">
      <c r="A169" s="259"/>
      <c r="B169" s="262"/>
      <c r="C169" s="258"/>
      <c r="D169" s="137" t="s">
        <v>38</v>
      </c>
      <c r="E169" s="170">
        <f>E171+E200</f>
        <v>414</v>
      </c>
      <c r="F169" s="170">
        <f t="shared" si="10"/>
        <v>168</v>
      </c>
      <c r="G169" s="170">
        <f t="shared" si="10"/>
        <v>217</v>
      </c>
      <c r="H169" s="170">
        <f t="shared" si="10"/>
        <v>107</v>
      </c>
      <c r="I169" s="170">
        <f t="shared" si="10"/>
        <v>327</v>
      </c>
      <c r="J169" s="170">
        <f t="shared" si="10"/>
        <v>28</v>
      </c>
      <c r="K169" s="170">
        <f t="shared" si="10"/>
        <v>159</v>
      </c>
      <c r="L169" s="170">
        <f t="shared" si="10"/>
        <v>364</v>
      </c>
      <c r="M169" s="170">
        <f t="shared" si="10"/>
        <v>186</v>
      </c>
      <c r="N169" s="170">
        <f t="shared" si="10"/>
        <v>124</v>
      </c>
      <c r="O169" s="170">
        <f t="shared" si="10"/>
        <v>680</v>
      </c>
      <c r="P169" s="170">
        <f t="shared" si="10"/>
        <v>270</v>
      </c>
      <c r="Q169" s="170">
        <f t="shared" si="10"/>
        <v>75</v>
      </c>
      <c r="R169" s="170">
        <f t="shared" si="10"/>
        <v>83</v>
      </c>
      <c r="S169" s="170">
        <f t="shared" si="10"/>
        <v>189</v>
      </c>
      <c r="T169" s="170">
        <f t="shared" si="10"/>
        <v>1595</v>
      </c>
      <c r="U169" s="170">
        <f t="shared" si="10"/>
        <v>50</v>
      </c>
      <c r="V169" s="170">
        <f t="shared" si="10"/>
        <v>129</v>
      </c>
      <c r="W169" s="170">
        <f t="shared" si="10"/>
        <v>1407</v>
      </c>
      <c r="X169" s="171">
        <f>X171+X200</f>
        <v>6572</v>
      </c>
      <c r="Y169" s="171">
        <f>Y171+Y200</f>
        <v>1267</v>
      </c>
      <c r="Z169" s="157">
        <f t="shared" si="8"/>
        <v>518.70560378847676</v>
      </c>
      <c r="AA169" s="194"/>
    </row>
    <row r="170" spans="1:27" ht="13.5" customHeight="1" x14ac:dyDescent="0.2">
      <c r="A170" s="189"/>
      <c r="B170" s="257" t="s">
        <v>251</v>
      </c>
      <c r="C170" s="263"/>
      <c r="D170" s="116" t="s">
        <v>263</v>
      </c>
      <c r="E170" s="117">
        <f>E172+E174+E176+E178+E180+E182+E184+E186+E188+E190+E192</f>
        <v>342</v>
      </c>
      <c r="F170" s="117">
        <f t="shared" ref="F170:W171" si="11">F172+F174+F176+F178+F180+F182+F184+F186+F188+F190+F192</f>
        <v>123</v>
      </c>
      <c r="G170" s="117">
        <f t="shared" si="11"/>
        <v>175</v>
      </c>
      <c r="H170" s="117">
        <f t="shared" si="11"/>
        <v>81</v>
      </c>
      <c r="I170" s="117">
        <f t="shared" si="11"/>
        <v>301</v>
      </c>
      <c r="J170" s="117">
        <f t="shared" si="11"/>
        <v>28</v>
      </c>
      <c r="K170" s="117">
        <f t="shared" si="11"/>
        <v>148</v>
      </c>
      <c r="L170" s="117">
        <f t="shared" si="11"/>
        <v>49</v>
      </c>
      <c r="M170" s="117">
        <f t="shared" si="11"/>
        <v>167</v>
      </c>
      <c r="N170" s="117">
        <f t="shared" si="11"/>
        <v>84</v>
      </c>
      <c r="O170" s="117">
        <f t="shared" si="11"/>
        <v>247</v>
      </c>
      <c r="P170" s="117">
        <f t="shared" si="11"/>
        <v>135</v>
      </c>
      <c r="Q170" s="117">
        <f t="shared" si="11"/>
        <v>43</v>
      </c>
      <c r="R170" s="117">
        <f t="shared" si="11"/>
        <v>68</v>
      </c>
      <c r="S170" s="117">
        <f t="shared" si="11"/>
        <v>125</v>
      </c>
      <c r="T170" s="117">
        <f t="shared" si="11"/>
        <v>1010</v>
      </c>
      <c r="U170" s="117">
        <f t="shared" si="11"/>
        <v>35</v>
      </c>
      <c r="V170" s="117">
        <f t="shared" si="11"/>
        <v>121</v>
      </c>
      <c r="W170" s="117">
        <f t="shared" si="11"/>
        <v>871</v>
      </c>
      <c r="X170" s="158">
        <f>X172+X174+X176+X178+X180+X182+X184+X186+X188+X190+X192</f>
        <v>4153</v>
      </c>
      <c r="Y170" s="158">
        <f>Y172+Y174+Y176+Y178+Y180+Y182+Y184+Y186+Y188+Y190+Y192</f>
        <v>855</v>
      </c>
      <c r="Z170" s="159">
        <f t="shared" si="8"/>
        <v>485.73099415204678</v>
      </c>
      <c r="AA170" s="194"/>
    </row>
    <row r="171" spans="1:27" ht="13.5" customHeight="1" thickBot="1" x14ac:dyDescent="0.25">
      <c r="A171" s="189"/>
      <c r="B171" s="259"/>
      <c r="C171" s="258"/>
      <c r="D171" s="119" t="s">
        <v>38</v>
      </c>
      <c r="E171" s="120">
        <f>E173+E175+E177+E179+E181+E183+E185+E187+E189+E191+E193</f>
        <v>409</v>
      </c>
      <c r="F171" s="120">
        <f t="shared" si="11"/>
        <v>164</v>
      </c>
      <c r="G171" s="120">
        <f t="shared" si="11"/>
        <v>217</v>
      </c>
      <c r="H171" s="120">
        <f t="shared" si="11"/>
        <v>107</v>
      </c>
      <c r="I171" s="120">
        <f t="shared" si="11"/>
        <v>327</v>
      </c>
      <c r="J171" s="120">
        <f t="shared" si="11"/>
        <v>28</v>
      </c>
      <c r="K171" s="120">
        <f t="shared" si="11"/>
        <v>159</v>
      </c>
      <c r="L171" s="120">
        <f t="shared" si="11"/>
        <v>364</v>
      </c>
      <c r="M171" s="120">
        <f t="shared" si="11"/>
        <v>185</v>
      </c>
      <c r="N171" s="120">
        <f t="shared" si="11"/>
        <v>124</v>
      </c>
      <c r="O171" s="120">
        <f t="shared" si="11"/>
        <v>679</v>
      </c>
      <c r="P171" s="120">
        <f t="shared" si="11"/>
        <v>270</v>
      </c>
      <c r="Q171" s="120">
        <f t="shared" si="11"/>
        <v>75</v>
      </c>
      <c r="R171" s="120">
        <f t="shared" si="11"/>
        <v>83</v>
      </c>
      <c r="S171" s="120">
        <f t="shared" si="11"/>
        <v>188</v>
      </c>
      <c r="T171" s="120">
        <f t="shared" si="11"/>
        <v>1595</v>
      </c>
      <c r="U171" s="120">
        <f t="shared" si="11"/>
        <v>50</v>
      </c>
      <c r="V171" s="120">
        <f t="shared" si="11"/>
        <v>128</v>
      </c>
      <c r="W171" s="120">
        <f t="shared" si="11"/>
        <v>1342</v>
      </c>
      <c r="X171" s="172">
        <f>X173+X175+X177+X179+X181+X183+X185+X187+X189+X191+X193</f>
        <v>6494</v>
      </c>
      <c r="Y171" s="172">
        <f>Y173+Y175+Y177+Y179+Y181+Y183+Y185+Y187+Y189+Y191+Y193</f>
        <v>1125</v>
      </c>
      <c r="Z171" s="162">
        <f t="shared" si="8"/>
        <v>577.24444444444441</v>
      </c>
      <c r="AA171" s="194"/>
    </row>
    <row r="172" spans="1:27" ht="13.5" customHeight="1" x14ac:dyDescent="0.2">
      <c r="A172" s="189"/>
      <c r="B172" s="189"/>
      <c r="C172" s="260" t="s">
        <v>39</v>
      </c>
      <c r="D172" s="123" t="s">
        <v>263</v>
      </c>
      <c r="E172" s="124">
        <v>332</v>
      </c>
      <c r="F172" s="124">
        <v>115</v>
      </c>
      <c r="G172" s="124">
        <v>168</v>
      </c>
      <c r="H172" s="124">
        <v>78</v>
      </c>
      <c r="I172" s="124">
        <v>299</v>
      </c>
      <c r="J172" s="124">
        <v>26</v>
      </c>
      <c r="K172" s="124">
        <v>141</v>
      </c>
      <c r="L172" s="124">
        <v>42</v>
      </c>
      <c r="M172" s="124">
        <v>165</v>
      </c>
      <c r="N172" s="124">
        <v>60</v>
      </c>
      <c r="O172" s="124">
        <v>230</v>
      </c>
      <c r="P172" s="124">
        <v>135</v>
      </c>
      <c r="Q172" s="124">
        <v>37</v>
      </c>
      <c r="R172" s="124">
        <v>62</v>
      </c>
      <c r="S172" s="124">
        <v>119</v>
      </c>
      <c r="T172" s="124">
        <v>974</v>
      </c>
      <c r="U172" s="124">
        <v>32</v>
      </c>
      <c r="V172" s="124">
        <v>117</v>
      </c>
      <c r="W172" s="124">
        <v>784</v>
      </c>
      <c r="X172" s="125">
        <v>3916</v>
      </c>
      <c r="Y172" s="126">
        <v>665</v>
      </c>
      <c r="Z172" s="154">
        <f t="shared" si="8"/>
        <v>588.87218045112786</v>
      </c>
      <c r="AA172" s="194"/>
    </row>
    <row r="173" spans="1:27" ht="13.5" customHeight="1" x14ac:dyDescent="0.2">
      <c r="A173" s="189"/>
      <c r="B173" s="188"/>
      <c r="C173" s="255"/>
      <c r="D173" s="128" t="s">
        <v>38</v>
      </c>
      <c r="E173" s="129">
        <v>384</v>
      </c>
      <c r="F173" s="129">
        <v>154</v>
      </c>
      <c r="G173" s="129">
        <v>201</v>
      </c>
      <c r="H173" s="129">
        <v>102</v>
      </c>
      <c r="I173" s="129">
        <v>325</v>
      </c>
      <c r="J173" s="129">
        <v>26</v>
      </c>
      <c r="K173" s="129">
        <v>152</v>
      </c>
      <c r="L173" s="129">
        <v>346</v>
      </c>
      <c r="M173" s="129">
        <v>182</v>
      </c>
      <c r="N173" s="129">
        <v>64</v>
      </c>
      <c r="O173" s="129">
        <v>639</v>
      </c>
      <c r="P173" s="129">
        <v>270</v>
      </c>
      <c r="Q173" s="129">
        <v>61</v>
      </c>
      <c r="R173" s="129">
        <v>71</v>
      </c>
      <c r="S173" s="129">
        <v>180</v>
      </c>
      <c r="T173" s="129">
        <v>1536</v>
      </c>
      <c r="U173" s="129">
        <v>45</v>
      </c>
      <c r="V173" s="129">
        <v>119</v>
      </c>
      <c r="W173" s="129">
        <v>1145</v>
      </c>
      <c r="X173" s="130">
        <v>6002</v>
      </c>
      <c r="Y173" s="131">
        <v>935</v>
      </c>
      <c r="Z173" s="155">
        <f t="shared" si="8"/>
        <v>641.92513368983953</v>
      </c>
      <c r="AA173" s="194"/>
    </row>
    <row r="174" spans="1:27" ht="13.5" customHeight="1" x14ac:dyDescent="0.2">
      <c r="A174" s="189"/>
      <c r="B174" s="188"/>
      <c r="C174" s="255" t="s">
        <v>225</v>
      </c>
      <c r="D174" s="128" t="s">
        <v>263</v>
      </c>
      <c r="E174" s="129">
        <v>10</v>
      </c>
      <c r="F174" s="129">
        <v>4</v>
      </c>
      <c r="G174" s="129">
        <v>6</v>
      </c>
      <c r="H174" s="129">
        <v>1</v>
      </c>
      <c r="I174" s="129">
        <v>0</v>
      </c>
      <c r="J174" s="129">
        <v>0</v>
      </c>
      <c r="K174" s="129">
        <v>1</v>
      </c>
      <c r="L174" s="129">
        <v>7</v>
      </c>
      <c r="M174" s="129">
        <v>2</v>
      </c>
      <c r="N174" s="129">
        <v>24</v>
      </c>
      <c r="O174" s="129">
        <v>17</v>
      </c>
      <c r="P174" s="129">
        <v>0</v>
      </c>
      <c r="Q174" s="129">
        <v>6</v>
      </c>
      <c r="R174" s="129">
        <v>6</v>
      </c>
      <c r="S174" s="129">
        <v>3</v>
      </c>
      <c r="T174" s="129">
        <v>17</v>
      </c>
      <c r="U174" s="129">
        <v>3</v>
      </c>
      <c r="V174" s="129">
        <v>4</v>
      </c>
      <c r="W174" s="129">
        <v>74</v>
      </c>
      <c r="X174" s="130">
        <v>185</v>
      </c>
      <c r="Y174" s="131">
        <v>115</v>
      </c>
      <c r="Z174" s="155">
        <f t="shared" si="8"/>
        <v>160.86956521739131</v>
      </c>
      <c r="AA174" s="194"/>
    </row>
    <row r="175" spans="1:27" ht="13.5" customHeight="1" x14ac:dyDescent="0.2">
      <c r="A175" s="189"/>
      <c r="B175" s="188"/>
      <c r="C175" s="255"/>
      <c r="D175" s="128" t="s">
        <v>38</v>
      </c>
      <c r="E175" s="129">
        <v>25</v>
      </c>
      <c r="F175" s="129">
        <v>6</v>
      </c>
      <c r="G175" s="129">
        <v>15</v>
      </c>
      <c r="H175" s="129">
        <v>3</v>
      </c>
      <c r="I175" s="129">
        <v>0</v>
      </c>
      <c r="J175" s="129">
        <v>0</v>
      </c>
      <c r="K175" s="129">
        <v>1</v>
      </c>
      <c r="L175" s="129">
        <v>18</v>
      </c>
      <c r="M175" s="129">
        <v>3</v>
      </c>
      <c r="N175" s="129">
        <v>60</v>
      </c>
      <c r="O175" s="129">
        <v>40</v>
      </c>
      <c r="P175" s="129">
        <v>0</v>
      </c>
      <c r="Q175" s="129">
        <v>14</v>
      </c>
      <c r="R175" s="129">
        <v>12</v>
      </c>
      <c r="S175" s="129">
        <v>5</v>
      </c>
      <c r="T175" s="129">
        <v>40</v>
      </c>
      <c r="U175" s="129">
        <v>5</v>
      </c>
      <c r="V175" s="129">
        <v>9</v>
      </c>
      <c r="W175" s="129">
        <v>184</v>
      </c>
      <c r="X175" s="130">
        <v>440</v>
      </c>
      <c r="Y175" s="131">
        <v>115</v>
      </c>
      <c r="Z175" s="155">
        <f t="shared" si="8"/>
        <v>382.60869565217394</v>
      </c>
      <c r="AA175" s="194"/>
    </row>
    <row r="176" spans="1:27" ht="13.5" customHeight="1" x14ac:dyDescent="0.2">
      <c r="A176" s="189"/>
      <c r="B176" s="188"/>
      <c r="C176" s="255" t="s">
        <v>40</v>
      </c>
      <c r="D176" s="128" t="s">
        <v>263</v>
      </c>
      <c r="E176" s="129">
        <v>0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129">
        <v>0</v>
      </c>
      <c r="O176" s="129">
        <v>0</v>
      </c>
      <c r="P176" s="129">
        <v>0</v>
      </c>
      <c r="Q176" s="129">
        <v>0</v>
      </c>
      <c r="R176" s="129">
        <v>0</v>
      </c>
      <c r="S176" s="129">
        <v>1</v>
      </c>
      <c r="T176" s="129">
        <v>8</v>
      </c>
      <c r="U176" s="129">
        <v>0</v>
      </c>
      <c r="V176" s="129">
        <v>0</v>
      </c>
      <c r="W176" s="129">
        <v>0</v>
      </c>
      <c r="X176" s="130">
        <v>9</v>
      </c>
      <c r="Y176" s="131">
        <v>4</v>
      </c>
      <c r="Z176" s="155">
        <f t="shared" si="8"/>
        <v>225</v>
      </c>
      <c r="AA176" s="194"/>
    </row>
    <row r="177" spans="1:27" ht="13.5" customHeight="1" x14ac:dyDescent="0.2">
      <c r="A177" s="189"/>
      <c r="B177" s="188"/>
      <c r="C177" s="255"/>
      <c r="D177" s="128" t="s">
        <v>38</v>
      </c>
      <c r="E177" s="129">
        <v>0</v>
      </c>
      <c r="F177" s="129">
        <v>0</v>
      </c>
      <c r="G177" s="129">
        <v>0</v>
      </c>
      <c r="H177" s="129"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129">
        <v>0</v>
      </c>
      <c r="O177" s="129">
        <v>0</v>
      </c>
      <c r="P177" s="129">
        <v>0</v>
      </c>
      <c r="Q177" s="129">
        <v>0</v>
      </c>
      <c r="R177" s="129">
        <v>0</v>
      </c>
      <c r="S177" s="129">
        <v>1</v>
      </c>
      <c r="T177" s="129">
        <v>8</v>
      </c>
      <c r="U177" s="129">
        <v>0</v>
      </c>
      <c r="V177" s="129">
        <v>0</v>
      </c>
      <c r="W177" s="129">
        <v>0</v>
      </c>
      <c r="X177" s="130">
        <v>9</v>
      </c>
      <c r="Y177" s="131">
        <v>4</v>
      </c>
      <c r="Z177" s="155">
        <f t="shared" si="8"/>
        <v>225</v>
      </c>
      <c r="AA177" s="194"/>
    </row>
    <row r="178" spans="1:27" ht="13.5" customHeight="1" x14ac:dyDescent="0.2">
      <c r="A178" s="189"/>
      <c r="B178" s="188"/>
      <c r="C178" s="255" t="s">
        <v>41</v>
      </c>
      <c r="D178" s="128" t="s">
        <v>263</v>
      </c>
      <c r="E178" s="129">
        <v>0</v>
      </c>
      <c r="F178" s="129">
        <v>0</v>
      </c>
      <c r="G178" s="129">
        <v>0</v>
      </c>
      <c r="H178" s="129"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129">
        <v>0</v>
      </c>
      <c r="O178" s="129">
        <v>0</v>
      </c>
      <c r="P178" s="129">
        <v>0</v>
      </c>
      <c r="Q178" s="129">
        <v>0</v>
      </c>
      <c r="R178" s="129">
        <v>0</v>
      </c>
      <c r="S178" s="129">
        <v>0</v>
      </c>
      <c r="T178" s="129">
        <v>0</v>
      </c>
      <c r="U178" s="129">
        <v>0</v>
      </c>
      <c r="V178" s="129">
        <v>0</v>
      </c>
      <c r="W178" s="129">
        <v>0</v>
      </c>
      <c r="X178" s="130">
        <v>0</v>
      </c>
      <c r="Y178" s="131">
        <v>0</v>
      </c>
      <c r="Z178" s="155" t="str">
        <f t="shared" si="8"/>
        <v>－</v>
      </c>
      <c r="AA178" s="194"/>
    </row>
    <row r="179" spans="1:27" ht="13.5" customHeight="1" x14ac:dyDescent="0.2">
      <c r="A179" s="189"/>
      <c r="B179" s="188"/>
      <c r="C179" s="255"/>
      <c r="D179" s="128" t="s">
        <v>38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129">
        <v>0</v>
      </c>
      <c r="O179" s="129">
        <v>0</v>
      </c>
      <c r="P179" s="129">
        <v>0</v>
      </c>
      <c r="Q179" s="129">
        <v>0</v>
      </c>
      <c r="R179" s="129">
        <v>0</v>
      </c>
      <c r="S179" s="129">
        <v>0</v>
      </c>
      <c r="T179" s="129">
        <v>0</v>
      </c>
      <c r="U179" s="129">
        <v>0</v>
      </c>
      <c r="V179" s="129">
        <v>0</v>
      </c>
      <c r="W179" s="129">
        <v>0</v>
      </c>
      <c r="X179" s="130">
        <v>0</v>
      </c>
      <c r="Y179" s="131">
        <v>0</v>
      </c>
      <c r="Z179" s="155" t="str">
        <f t="shared" si="8"/>
        <v>－</v>
      </c>
      <c r="AA179" s="194"/>
    </row>
    <row r="180" spans="1:27" ht="13.5" customHeight="1" x14ac:dyDescent="0.2">
      <c r="A180" s="189"/>
      <c r="B180" s="188"/>
      <c r="C180" s="255" t="s">
        <v>42</v>
      </c>
      <c r="D180" s="128" t="s">
        <v>263</v>
      </c>
      <c r="E180" s="129">
        <v>0</v>
      </c>
      <c r="F180" s="129">
        <v>0</v>
      </c>
      <c r="G180" s="129">
        <v>0</v>
      </c>
      <c r="H180" s="129"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129">
        <v>0</v>
      </c>
      <c r="O180" s="129">
        <v>0</v>
      </c>
      <c r="P180" s="129">
        <v>0</v>
      </c>
      <c r="Q180" s="129">
        <v>0</v>
      </c>
      <c r="R180" s="129">
        <v>0</v>
      </c>
      <c r="S180" s="129">
        <v>0</v>
      </c>
      <c r="T180" s="129">
        <v>0</v>
      </c>
      <c r="U180" s="129">
        <v>0</v>
      </c>
      <c r="V180" s="129">
        <v>0</v>
      </c>
      <c r="W180" s="129">
        <v>0</v>
      </c>
      <c r="X180" s="130">
        <v>0</v>
      </c>
      <c r="Y180" s="131">
        <v>0</v>
      </c>
      <c r="Z180" s="155" t="str">
        <f t="shared" si="8"/>
        <v>－</v>
      </c>
      <c r="AA180" s="194"/>
    </row>
    <row r="181" spans="1:27" ht="13.5" customHeight="1" x14ac:dyDescent="0.2">
      <c r="A181" s="189"/>
      <c r="B181" s="188"/>
      <c r="C181" s="255"/>
      <c r="D181" s="128" t="s">
        <v>38</v>
      </c>
      <c r="E181" s="129">
        <v>0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129">
        <v>0</v>
      </c>
      <c r="O181" s="129">
        <v>0</v>
      </c>
      <c r="P181" s="129">
        <v>0</v>
      </c>
      <c r="Q181" s="129">
        <v>0</v>
      </c>
      <c r="R181" s="129">
        <v>0</v>
      </c>
      <c r="S181" s="129">
        <v>0</v>
      </c>
      <c r="T181" s="129">
        <v>0</v>
      </c>
      <c r="U181" s="129">
        <v>0</v>
      </c>
      <c r="V181" s="129">
        <v>0</v>
      </c>
      <c r="W181" s="129">
        <v>0</v>
      </c>
      <c r="X181" s="130">
        <v>0</v>
      </c>
      <c r="Y181" s="131">
        <v>0</v>
      </c>
      <c r="Z181" s="155" t="str">
        <f t="shared" si="8"/>
        <v>－</v>
      </c>
      <c r="AA181" s="194"/>
    </row>
    <row r="182" spans="1:27" ht="13.5" customHeight="1" x14ac:dyDescent="0.2">
      <c r="A182" s="189"/>
      <c r="B182" s="188"/>
      <c r="C182" s="255" t="s">
        <v>43</v>
      </c>
      <c r="D182" s="128" t="s">
        <v>263</v>
      </c>
      <c r="E182" s="129">
        <v>0</v>
      </c>
      <c r="F182" s="129">
        <v>0</v>
      </c>
      <c r="G182" s="129">
        <v>0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0</v>
      </c>
      <c r="N182" s="129">
        <v>0</v>
      </c>
      <c r="O182" s="129">
        <v>0</v>
      </c>
      <c r="P182" s="129">
        <v>0</v>
      </c>
      <c r="Q182" s="129">
        <v>0</v>
      </c>
      <c r="R182" s="129">
        <v>0</v>
      </c>
      <c r="S182" s="129">
        <v>0</v>
      </c>
      <c r="T182" s="129">
        <v>0</v>
      </c>
      <c r="U182" s="129">
        <v>0</v>
      </c>
      <c r="V182" s="129">
        <v>0</v>
      </c>
      <c r="W182" s="129">
        <v>0</v>
      </c>
      <c r="X182" s="130">
        <v>0</v>
      </c>
      <c r="Y182" s="131">
        <v>0</v>
      </c>
      <c r="Z182" s="155" t="str">
        <f t="shared" si="8"/>
        <v>－</v>
      </c>
      <c r="AA182" s="194"/>
    </row>
    <row r="183" spans="1:27" ht="13.5" customHeight="1" x14ac:dyDescent="0.2">
      <c r="A183" s="189"/>
      <c r="B183" s="188"/>
      <c r="C183" s="255"/>
      <c r="D183" s="128" t="s">
        <v>38</v>
      </c>
      <c r="E183" s="129">
        <v>0</v>
      </c>
      <c r="F183" s="129">
        <v>0</v>
      </c>
      <c r="G183" s="129">
        <v>0</v>
      </c>
      <c r="H183" s="129"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129">
        <v>0</v>
      </c>
      <c r="O183" s="129">
        <v>0</v>
      </c>
      <c r="P183" s="129">
        <v>0</v>
      </c>
      <c r="Q183" s="129">
        <v>0</v>
      </c>
      <c r="R183" s="129">
        <v>0</v>
      </c>
      <c r="S183" s="129">
        <v>0</v>
      </c>
      <c r="T183" s="129">
        <v>0</v>
      </c>
      <c r="U183" s="129">
        <v>0</v>
      </c>
      <c r="V183" s="129">
        <v>0</v>
      </c>
      <c r="W183" s="129">
        <v>0</v>
      </c>
      <c r="X183" s="130">
        <v>0</v>
      </c>
      <c r="Y183" s="131">
        <v>0</v>
      </c>
      <c r="Z183" s="155" t="str">
        <f t="shared" si="8"/>
        <v>－</v>
      </c>
      <c r="AA183" s="194"/>
    </row>
    <row r="184" spans="1:27" ht="13.5" customHeight="1" x14ac:dyDescent="0.2">
      <c r="A184" s="189"/>
      <c r="B184" s="187"/>
      <c r="C184" s="255" t="s">
        <v>44</v>
      </c>
      <c r="D184" s="128" t="s">
        <v>263</v>
      </c>
      <c r="E184" s="129">
        <v>0</v>
      </c>
      <c r="F184" s="129">
        <v>4</v>
      </c>
      <c r="G184" s="129">
        <v>0</v>
      </c>
      <c r="H184" s="129">
        <v>0</v>
      </c>
      <c r="I184" s="129">
        <v>0</v>
      </c>
      <c r="J184" s="129">
        <v>0</v>
      </c>
      <c r="K184" s="129">
        <v>6</v>
      </c>
      <c r="L184" s="129">
        <v>0</v>
      </c>
      <c r="M184" s="129">
        <v>0</v>
      </c>
      <c r="N184" s="129">
        <v>0</v>
      </c>
      <c r="O184" s="129">
        <v>0</v>
      </c>
      <c r="P184" s="129">
        <v>0</v>
      </c>
      <c r="Q184" s="129">
        <v>0</v>
      </c>
      <c r="R184" s="129">
        <v>0</v>
      </c>
      <c r="S184" s="129">
        <v>2</v>
      </c>
      <c r="T184" s="129">
        <v>11</v>
      </c>
      <c r="U184" s="129">
        <v>0</v>
      </c>
      <c r="V184" s="129">
        <v>0</v>
      </c>
      <c r="W184" s="129">
        <v>11</v>
      </c>
      <c r="X184" s="130">
        <v>34</v>
      </c>
      <c r="Y184" s="131">
        <v>19</v>
      </c>
      <c r="Z184" s="155">
        <f t="shared" si="8"/>
        <v>178.94736842105263</v>
      </c>
      <c r="AA184" s="194"/>
    </row>
    <row r="185" spans="1:27" ht="13.5" customHeight="1" x14ac:dyDescent="0.2">
      <c r="A185" s="189"/>
      <c r="B185" s="187"/>
      <c r="C185" s="255"/>
      <c r="D185" s="128" t="s">
        <v>38</v>
      </c>
      <c r="E185" s="129">
        <v>0</v>
      </c>
      <c r="F185" s="129">
        <v>4</v>
      </c>
      <c r="G185" s="129">
        <v>0</v>
      </c>
      <c r="H185" s="129">
        <v>0</v>
      </c>
      <c r="I185" s="129">
        <v>0</v>
      </c>
      <c r="J185" s="129">
        <v>0</v>
      </c>
      <c r="K185" s="129">
        <v>6</v>
      </c>
      <c r="L185" s="129">
        <v>0</v>
      </c>
      <c r="M185" s="129">
        <v>0</v>
      </c>
      <c r="N185" s="129">
        <v>0</v>
      </c>
      <c r="O185" s="129">
        <v>0</v>
      </c>
      <c r="P185" s="129">
        <v>0</v>
      </c>
      <c r="Q185" s="129">
        <v>0</v>
      </c>
      <c r="R185" s="129">
        <v>0</v>
      </c>
      <c r="S185" s="129">
        <v>2</v>
      </c>
      <c r="T185" s="129">
        <v>11</v>
      </c>
      <c r="U185" s="129">
        <v>0</v>
      </c>
      <c r="V185" s="129">
        <v>0</v>
      </c>
      <c r="W185" s="129">
        <v>11</v>
      </c>
      <c r="X185" s="130">
        <v>34</v>
      </c>
      <c r="Y185" s="131">
        <v>19</v>
      </c>
      <c r="Z185" s="155">
        <f t="shared" si="8"/>
        <v>178.94736842105263</v>
      </c>
      <c r="AA185" s="194"/>
    </row>
    <row r="186" spans="1:27" ht="13.5" customHeight="1" x14ac:dyDescent="0.2">
      <c r="A186" s="189"/>
      <c r="B186" s="188"/>
      <c r="C186" s="255" t="s">
        <v>45</v>
      </c>
      <c r="D186" s="128" t="s">
        <v>263</v>
      </c>
      <c r="E186" s="129">
        <v>0</v>
      </c>
      <c r="F186" s="129">
        <v>0</v>
      </c>
      <c r="G186" s="129">
        <v>0</v>
      </c>
      <c r="H186" s="129">
        <v>0</v>
      </c>
      <c r="I186" s="129">
        <v>0</v>
      </c>
      <c r="J186" s="129">
        <v>0</v>
      </c>
      <c r="K186" s="129">
        <v>0</v>
      </c>
      <c r="L186" s="129">
        <v>0</v>
      </c>
      <c r="M186" s="129">
        <v>0</v>
      </c>
      <c r="N186" s="129">
        <v>0</v>
      </c>
      <c r="O186" s="129">
        <v>0</v>
      </c>
      <c r="P186" s="129">
        <v>0</v>
      </c>
      <c r="Q186" s="129">
        <v>0</v>
      </c>
      <c r="R186" s="129">
        <v>0</v>
      </c>
      <c r="S186" s="129">
        <v>0</v>
      </c>
      <c r="T186" s="129">
        <v>0</v>
      </c>
      <c r="U186" s="129">
        <v>0</v>
      </c>
      <c r="V186" s="129">
        <v>0</v>
      </c>
      <c r="W186" s="129">
        <v>0</v>
      </c>
      <c r="X186" s="130">
        <v>0</v>
      </c>
      <c r="Y186" s="131">
        <v>3</v>
      </c>
      <c r="Z186" s="155">
        <f t="shared" si="8"/>
        <v>0</v>
      </c>
      <c r="AA186" s="194"/>
    </row>
    <row r="187" spans="1:27" ht="13.5" customHeight="1" x14ac:dyDescent="0.2">
      <c r="A187" s="189"/>
      <c r="B187" s="188"/>
      <c r="C187" s="255"/>
      <c r="D187" s="128" t="s">
        <v>38</v>
      </c>
      <c r="E187" s="129">
        <v>0</v>
      </c>
      <c r="F187" s="129">
        <v>0</v>
      </c>
      <c r="G187" s="129">
        <v>0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129">
        <v>0</v>
      </c>
      <c r="O187" s="129">
        <v>0</v>
      </c>
      <c r="P187" s="129">
        <v>0</v>
      </c>
      <c r="Q187" s="129">
        <v>0</v>
      </c>
      <c r="R187" s="129">
        <v>0</v>
      </c>
      <c r="S187" s="129">
        <v>0</v>
      </c>
      <c r="T187" s="129">
        <v>0</v>
      </c>
      <c r="U187" s="129">
        <v>0</v>
      </c>
      <c r="V187" s="129">
        <v>0</v>
      </c>
      <c r="W187" s="129">
        <v>0</v>
      </c>
      <c r="X187" s="130">
        <v>0</v>
      </c>
      <c r="Y187" s="131">
        <v>3</v>
      </c>
      <c r="Z187" s="155">
        <f t="shared" si="8"/>
        <v>0</v>
      </c>
      <c r="AA187" s="194"/>
    </row>
    <row r="188" spans="1:27" ht="13.5" customHeight="1" x14ac:dyDescent="0.2">
      <c r="A188" s="189"/>
      <c r="B188" s="188"/>
      <c r="C188" s="255" t="s">
        <v>46</v>
      </c>
      <c r="D188" s="128" t="s">
        <v>263</v>
      </c>
      <c r="E188" s="129">
        <v>0</v>
      </c>
      <c r="F188" s="129">
        <v>0</v>
      </c>
      <c r="G188" s="129">
        <v>1</v>
      </c>
      <c r="H188" s="129">
        <v>2</v>
      </c>
      <c r="I188" s="129">
        <v>2</v>
      </c>
      <c r="J188" s="129">
        <v>2</v>
      </c>
      <c r="K188" s="129">
        <v>0</v>
      </c>
      <c r="L188" s="129">
        <v>0</v>
      </c>
      <c r="M188" s="129">
        <v>0</v>
      </c>
      <c r="N188" s="129">
        <v>0</v>
      </c>
      <c r="O188" s="129">
        <v>0</v>
      </c>
      <c r="P188" s="129">
        <v>0</v>
      </c>
      <c r="Q188" s="129">
        <v>0</v>
      </c>
      <c r="R188" s="129">
        <v>0</v>
      </c>
      <c r="S188" s="129">
        <v>0</v>
      </c>
      <c r="T188" s="129">
        <v>0</v>
      </c>
      <c r="U188" s="129">
        <v>0</v>
      </c>
      <c r="V188" s="129">
        <v>0</v>
      </c>
      <c r="W188" s="129">
        <v>2</v>
      </c>
      <c r="X188" s="130">
        <v>9</v>
      </c>
      <c r="Y188" s="131">
        <v>49</v>
      </c>
      <c r="Z188" s="155">
        <f t="shared" si="8"/>
        <v>18.367346938775512</v>
      </c>
      <c r="AA188" s="194"/>
    </row>
    <row r="189" spans="1:27" ht="13.5" customHeight="1" x14ac:dyDescent="0.2">
      <c r="A189" s="189"/>
      <c r="B189" s="188"/>
      <c r="C189" s="255"/>
      <c r="D189" s="128" t="s">
        <v>38</v>
      </c>
      <c r="E189" s="129">
        <v>0</v>
      </c>
      <c r="F189" s="129">
        <v>0</v>
      </c>
      <c r="G189" s="129">
        <v>1</v>
      </c>
      <c r="H189" s="129">
        <v>2</v>
      </c>
      <c r="I189" s="129">
        <v>2</v>
      </c>
      <c r="J189" s="129">
        <v>2</v>
      </c>
      <c r="K189" s="129">
        <v>0</v>
      </c>
      <c r="L189" s="129">
        <v>0</v>
      </c>
      <c r="M189" s="129">
        <v>0</v>
      </c>
      <c r="N189" s="129">
        <v>0</v>
      </c>
      <c r="O189" s="129">
        <v>0</v>
      </c>
      <c r="P189" s="129">
        <v>0</v>
      </c>
      <c r="Q189" s="129">
        <v>0</v>
      </c>
      <c r="R189" s="129">
        <v>0</v>
      </c>
      <c r="S189" s="129">
        <v>0</v>
      </c>
      <c r="T189" s="129">
        <v>0</v>
      </c>
      <c r="U189" s="129">
        <v>0</v>
      </c>
      <c r="V189" s="129">
        <v>0</v>
      </c>
      <c r="W189" s="129">
        <v>2</v>
      </c>
      <c r="X189" s="130">
        <v>9</v>
      </c>
      <c r="Y189" s="131">
        <v>49</v>
      </c>
      <c r="Z189" s="155">
        <f t="shared" si="8"/>
        <v>18.367346938775512</v>
      </c>
      <c r="AA189" s="194"/>
    </row>
    <row r="190" spans="1:27" ht="13.5" customHeight="1" x14ac:dyDescent="0.2">
      <c r="A190" s="189"/>
      <c r="B190" s="188"/>
      <c r="C190" s="255" t="s">
        <v>212</v>
      </c>
      <c r="D190" s="128" t="s">
        <v>263</v>
      </c>
      <c r="E190" s="129">
        <v>0</v>
      </c>
      <c r="F190" s="129">
        <v>0</v>
      </c>
      <c r="G190" s="129">
        <v>0</v>
      </c>
      <c r="H190" s="129">
        <v>0</v>
      </c>
      <c r="I190" s="129">
        <v>0</v>
      </c>
      <c r="J190" s="129">
        <v>0</v>
      </c>
      <c r="K190" s="129">
        <v>0</v>
      </c>
      <c r="L190" s="129">
        <v>0</v>
      </c>
      <c r="M190" s="129">
        <v>0</v>
      </c>
      <c r="N190" s="129">
        <v>0</v>
      </c>
      <c r="O190" s="129">
        <v>0</v>
      </c>
      <c r="P190" s="129">
        <v>0</v>
      </c>
      <c r="Q190" s="129">
        <v>0</v>
      </c>
      <c r="R190" s="129">
        <v>0</v>
      </c>
      <c r="S190" s="129">
        <v>0</v>
      </c>
      <c r="T190" s="129">
        <v>0</v>
      </c>
      <c r="U190" s="129">
        <v>0</v>
      </c>
      <c r="V190" s="129">
        <v>0</v>
      </c>
      <c r="W190" s="129">
        <v>0</v>
      </c>
      <c r="X190" s="130">
        <v>0</v>
      </c>
      <c r="Y190" s="131">
        <v>0</v>
      </c>
      <c r="Z190" s="155" t="str">
        <f t="shared" si="8"/>
        <v>－</v>
      </c>
      <c r="AA190" s="194"/>
    </row>
    <row r="191" spans="1:27" ht="13.5" customHeight="1" x14ac:dyDescent="0.2">
      <c r="A191" s="189"/>
      <c r="B191" s="188"/>
      <c r="C191" s="255"/>
      <c r="D191" s="128" t="s">
        <v>38</v>
      </c>
      <c r="E191" s="129">
        <v>0</v>
      </c>
      <c r="F191" s="129">
        <v>0</v>
      </c>
      <c r="G191" s="129">
        <v>0</v>
      </c>
      <c r="H191" s="129">
        <v>0</v>
      </c>
      <c r="I191" s="129">
        <v>0</v>
      </c>
      <c r="J191" s="129">
        <v>0</v>
      </c>
      <c r="K191" s="129">
        <v>0</v>
      </c>
      <c r="L191" s="129">
        <v>0</v>
      </c>
      <c r="M191" s="129">
        <v>0</v>
      </c>
      <c r="N191" s="129">
        <v>0</v>
      </c>
      <c r="O191" s="129">
        <v>0</v>
      </c>
      <c r="P191" s="129">
        <v>0</v>
      </c>
      <c r="Q191" s="129">
        <v>0</v>
      </c>
      <c r="R191" s="129">
        <v>0</v>
      </c>
      <c r="S191" s="129">
        <v>0</v>
      </c>
      <c r="T191" s="129">
        <v>0</v>
      </c>
      <c r="U191" s="129">
        <v>0</v>
      </c>
      <c r="V191" s="129">
        <v>0</v>
      </c>
      <c r="W191" s="129">
        <v>0</v>
      </c>
      <c r="X191" s="130">
        <v>0</v>
      </c>
      <c r="Y191" s="131">
        <v>0</v>
      </c>
      <c r="Z191" s="155" t="str">
        <f t="shared" si="8"/>
        <v>－</v>
      </c>
      <c r="AA191" s="194"/>
    </row>
    <row r="192" spans="1:27" ht="13.5" customHeight="1" x14ac:dyDescent="0.2">
      <c r="A192" s="189"/>
      <c r="B192" s="187"/>
      <c r="C192" s="255" t="s">
        <v>47</v>
      </c>
      <c r="D192" s="128" t="s">
        <v>263</v>
      </c>
      <c r="E192" s="129">
        <v>0</v>
      </c>
      <c r="F192" s="129">
        <v>0</v>
      </c>
      <c r="G192" s="129">
        <v>0</v>
      </c>
      <c r="H192" s="129"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129">
        <v>0</v>
      </c>
      <c r="O192" s="129">
        <v>0</v>
      </c>
      <c r="P192" s="129">
        <v>0</v>
      </c>
      <c r="Q192" s="129">
        <v>0</v>
      </c>
      <c r="R192" s="129">
        <v>0</v>
      </c>
      <c r="S192" s="129">
        <v>0</v>
      </c>
      <c r="T192" s="129">
        <v>0</v>
      </c>
      <c r="U192" s="129">
        <v>0</v>
      </c>
      <c r="V192" s="129">
        <v>0</v>
      </c>
      <c r="W192" s="129">
        <v>0</v>
      </c>
      <c r="X192" s="130">
        <v>0</v>
      </c>
      <c r="Y192" s="131">
        <v>0</v>
      </c>
      <c r="Z192" s="155" t="str">
        <f t="shared" si="8"/>
        <v>－</v>
      </c>
      <c r="AA192" s="194"/>
    </row>
    <row r="193" spans="1:27" ht="13.5" customHeight="1" thickBot="1" x14ac:dyDescent="0.25">
      <c r="A193" s="173"/>
      <c r="B193" s="174"/>
      <c r="C193" s="256"/>
      <c r="D193" s="133" t="s">
        <v>38</v>
      </c>
      <c r="E193" s="120">
        <v>0</v>
      </c>
      <c r="F193" s="120">
        <v>0</v>
      </c>
      <c r="G193" s="120">
        <v>0</v>
      </c>
      <c r="H193" s="120">
        <v>0</v>
      </c>
      <c r="I193" s="120">
        <v>0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20">
        <v>0</v>
      </c>
      <c r="Q193" s="120">
        <v>0</v>
      </c>
      <c r="R193" s="120">
        <v>0</v>
      </c>
      <c r="S193" s="120">
        <v>0</v>
      </c>
      <c r="T193" s="120">
        <v>0</v>
      </c>
      <c r="U193" s="120">
        <v>0</v>
      </c>
      <c r="V193" s="120">
        <v>0</v>
      </c>
      <c r="W193" s="120">
        <v>0</v>
      </c>
      <c r="X193" s="134">
        <v>0</v>
      </c>
      <c r="Y193" s="135">
        <v>0</v>
      </c>
      <c r="Z193" s="162" t="str">
        <f t="shared" si="8"/>
        <v>－</v>
      </c>
      <c r="AA193" s="194"/>
    </row>
    <row r="194" spans="1:27" s="148" customFormat="1" ht="7.5" customHeight="1" x14ac:dyDescent="0.2">
      <c r="A194" s="188"/>
      <c r="B194" s="188"/>
      <c r="C194" s="144"/>
      <c r="D194" s="145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47"/>
      <c r="AA194" s="150"/>
    </row>
    <row r="195" spans="1:27" s="148" customFormat="1" ht="13.5" customHeight="1" x14ac:dyDescent="0.2">
      <c r="A195" s="188"/>
      <c r="B195" s="188"/>
      <c r="C195" s="149"/>
      <c r="D195" s="18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50"/>
      <c r="AA195" s="150"/>
    </row>
    <row r="196" spans="1:27" ht="18.75" customHeight="1" x14ac:dyDescent="0.2">
      <c r="A196" s="105" t="str">
        <f>A1</f>
        <v>４　令和４年度（２０２２年度）上期　市町村別・国別訪日外国人宿泊者数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07"/>
      <c r="AA196" s="107"/>
    </row>
    <row r="197" spans="1:27" ht="13.5" customHeight="1" thickBot="1" x14ac:dyDescent="0.25">
      <c r="A197" s="106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51" t="str">
        <f>Z132</f>
        <v>単位：宿泊客数→人、宿泊客延数→人泊、対前年比→％</v>
      </c>
      <c r="AA197" s="151"/>
    </row>
    <row r="198" spans="1:27" s="115" customFormat="1" ht="13.5" customHeight="1" thickBot="1" x14ac:dyDescent="0.25">
      <c r="A198" s="108" t="s">
        <v>20</v>
      </c>
      <c r="B198" s="108" t="s">
        <v>266</v>
      </c>
      <c r="C198" s="108" t="s">
        <v>21</v>
      </c>
      <c r="D198" s="169" t="s">
        <v>22</v>
      </c>
      <c r="E198" s="110" t="s">
        <v>284</v>
      </c>
      <c r="F198" s="110" t="s">
        <v>285</v>
      </c>
      <c r="G198" s="110" t="s">
        <v>286</v>
      </c>
      <c r="H198" s="110" t="s">
        <v>287</v>
      </c>
      <c r="I198" s="110" t="s">
        <v>204</v>
      </c>
      <c r="J198" s="110" t="s">
        <v>235</v>
      </c>
      <c r="K198" s="110" t="s">
        <v>236</v>
      </c>
      <c r="L198" s="110" t="s">
        <v>237</v>
      </c>
      <c r="M198" s="111" t="s">
        <v>291</v>
      </c>
      <c r="N198" s="110" t="s">
        <v>310</v>
      </c>
      <c r="O198" s="110" t="s">
        <v>311</v>
      </c>
      <c r="P198" s="110" t="s">
        <v>205</v>
      </c>
      <c r="Q198" s="110" t="s">
        <v>206</v>
      </c>
      <c r="R198" s="110" t="s">
        <v>207</v>
      </c>
      <c r="S198" s="110" t="s">
        <v>208</v>
      </c>
      <c r="T198" s="110" t="s">
        <v>282</v>
      </c>
      <c r="U198" s="110" t="s">
        <v>209</v>
      </c>
      <c r="V198" s="110" t="s">
        <v>283</v>
      </c>
      <c r="W198" s="110" t="s">
        <v>240</v>
      </c>
      <c r="X198" s="113" t="s">
        <v>265</v>
      </c>
      <c r="Y198" s="152" t="str">
        <f>Y133</f>
        <v>R３年度上期</v>
      </c>
      <c r="Z198" s="153" t="str">
        <f>Z133</f>
        <v>対前年比</v>
      </c>
      <c r="AA198" s="193"/>
    </row>
    <row r="199" spans="1:27" ht="13.5" customHeight="1" x14ac:dyDescent="0.2">
      <c r="A199" s="273" t="s">
        <v>252</v>
      </c>
      <c r="B199" s="257" t="s">
        <v>253</v>
      </c>
      <c r="C199" s="258"/>
      <c r="D199" s="123" t="s">
        <v>263</v>
      </c>
      <c r="E199" s="124">
        <f t="shared" ref="E199:X200" si="12">E201+E203+E205+E207+E209+E211+E213</f>
        <v>5</v>
      </c>
      <c r="F199" s="124">
        <f t="shared" si="12"/>
        <v>4</v>
      </c>
      <c r="G199" s="124">
        <f t="shared" si="12"/>
        <v>0</v>
      </c>
      <c r="H199" s="124">
        <f t="shared" si="12"/>
        <v>0</v>
      </c>
      <c r="I199" s="124">
        <f t="shared" si="12"/>
        <v>0</v>
      </c>
      <c r="J199" s="124">
        <f t="shared" si="12"/>
        <v>0</v>
      </c>
      <c r="K199" s="124">
        <f t="shared" si="12"/>
        <v>0</v>
      </c>
      <c r="L199" s="124">
        <f t="shared" si="12"/>
        <v>0</v>
      </c>
      <c r="M199" s="124">
        <f t="shared" si="12"/>
        <v>1</v>
      </c>
      <c r="N199" s="124">
        <f t="shared" si="12"/>
        <v>0</v>
      </c>
      <c r="O199" s="124">
        <f t="shared" si="12"/>
        <v>1</v>
      </c>
      <c r="P199" s="124">
        <f t="shared" si="12"/>
        <v>0</v>
      </c>
      <c r="Q199" s="124">
        <f t="shared" si="12"/>
        <v>0</v>
      </c>
      <c r="R199" s="124">
        <f t="shared" si="12"/>
        <v>0</v>
      </c>
      <c r="S199" s="124">
        <f t="shared" si="12"/>
        <v>1</v>
      </c>
      <c r="T199" s="124">
        <f t="shared" si="12"/>
        <v>0</v>
      </c>
      <c r="U199" s="124">
        <f t="shared" si="12"/>
        <v>0</v>
      </c>
      <c r="V199" s="124">
        <f t="shared" si="12"/>
        <v>1</v>
      </c>
      <c r="W199" s="124">
        <f t="shared" si="12"/>
        <v>19</v>
      </c>
      <c r="X199" s="136">
        <f t="shared" si="12"/>
        <v>32</v>
      </c>
      <c r="Y199" s="136">
        <f>Y201+Y203+Y205+Y207+Y209+Y211+Y213</f>
        <v>22</v>
      </c>
      <c r="Z199" s="159">
        <f t="shared" ref="Z199:Z258" si="13">IF(Y199=0,"－",X199/Y199*100)</f>
        <v>145.45454545454547</v>
      </c>
      <c r="AA199" s="194"/>
    </row>
    <row r="200" spans="1:27" ht="13.5" customHeight="1" thickBot="1" x14ac:dyDescent="0.25">
      <c r="A200" s="264"/>
      <c r="B200" s="259"/>
      <c r="C200" s="258"/>
      <c r="D200" s="137" t="s">
        <v>38</v>
      </c>
      <c r="E200" s="124">
        <f t="shared" si="12"/>
        <v>5</v>
      </c>
      <c r="F200" s="124">
        <f t="shared" si="12"/>
        <v>4</v>
      </c>
      <c r="G200" s="124">
        <f t="shared" si="12"/>
        <v>0</v>
      </c>
      <c r="H200" s="124">
        <f t="shared" si="12"/>
        <v>0</v>
      </c>
      <c r="I200" s="124">
        <f t="shared" si="12"/>
        <v>0</v>
      </c>
      <c r="J200" s="124">
        <f t="shared" si="12"/>
        <v>0</v>
      </c>
      <c r="K200" s="124">
        <f t="shared" si="12"/>
        <v>0</v>
      </c>
      <c r="L200" s="124">
        <f t="shared" si="12"/>
        <v>0</v>
      </c>
      <c r="M200" s="124">
        <f t="shared" si="12"/>
        <v>1</v>
      </c>
      <c r="N200" s="124">
        <f t="shared" si="12"/>
        <v>0</v>
      </c>
      <c r="O200" s="124">
        <f t="shared" si="12"/>
        <v>1</v>
      </c>
      <c r="P200" s="124">
        <f t="shared" si="12"/>
        <v>0</v>
      </c>
      <c r="Q200" s="124">
        <f t="shared" si="12"/>
        <v>0</v>
      </c>
      <c r="R200" s="124">
        <f t="shared" si="12"/>
        <v>0</v>
      </c>
      <c r="S200" s="124">
        <f t="shared" si="12"/>
        <v>1</v>
      </c>
      <c r="T200" s="124">
        <f t="shared" si="12"/>
        <v>0</v>
      </c>
      <c r="U200" s="124">
        <f t="shared" si="12"/>
        <v>0</v>
      </c>
      <c r="V200" s="124">
        <f t="shared" si="12"/>
        <v>1</v>
      </c>
      <c r="W200" s="124">
        <f t="shared" si="12"/>
        <v>65</v>
      </c>
      <c r="X200" s="136">
        <f t="shared" si="12"/>
        <v>78</v>
      </c>
      <c r="Y200" s="136">
        <f>Y202+Y204+Y206+Y208+Y210+Y212+Y214</f>
        <v>142</v>
      </c>
      <c r="Z200" s="157">
        <f t="shared" si="13"/>
        <v>54.929577464788736</v>
      </c>
      <c r="AA200" s="194"/>
    </row>
    <row r="201" spans="1:27" ht="13.5" customHeight="1" x14ac:dyDescent="0.2">
      <c r="A201" s="189"/>
      <c r="B201" s="189"/>
      <c r="C201" s="260" t="s">
        <v>48</v>
      </c>
      <c r="D201" s="139" t="s">
        <v>263</v>
      </c>
      <c r="E201" s="117">
        <v>3</v>
      </c>
      <c r="F201" s="117">
        <v>4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1</v>
      </c>
      <c r="N201" s="117">
        <v>0</v>
      </c>
      <c r="O201" s="117">
        <v>1</v>
      </c>
      <c r="P201" s="117">
        <v>0</v>
      </c>
      <c r="Q201" s="117">
        <v>0</v>
      </c>
      <c r="R201" s="117">
        <v>0</v>
      </c>
      <c r="S201" s="117">
        <v>0</v>
      </c>
      <c r="T201" s="117">
        <v>0</v>
      </c>
      <c r="U201" s="117">
        <v>0</v>
      </c>
      <c r="V201" s="117">
        <v>0</v>
      </c>
      <c r="W201" s="117">
        <v>5</v>
      </c>
      <c r="X201" s="141">
        <v>14</v>
      </c>
      <c r="Y201" s="142">
        <v>3</v>
      </c>
      <c r="Z201" s="159">
        <f t="shared" si="13"/>
        <v>466.66666666666669</v>
      </c>
      <c r="AA201" s="194"/>
    </row>
    <row r="202" spans="1:27" ht="13.5" customHeight="1" x14ac:dyDescent="0.2">
      <c r="A202" s="189"/>
      <c r="B202" s="188"/>
      <c r="C202" s="255"/>
      <c r="D202" s="128" t="s">
        <v>38</v>
      </c>
      <c r="E202" s="129">
        <v>3</v>
      </c>
      <c r="F202" s="129">
        <v>4</v>
      </c>
      <c r="G202" s="129">
        <v>0</v>
      </c>
      <c r="H202" s="129"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1</v>
      </c>
      <c r="N202" s="129">
        <v>0</v>
      </c>
      <c r="O202" s="129">
        <v>1</v>
      </c>
      <c r="P202" s="129">
        <v>0</v>
      </c>
      <c r="Q202" s="129">
        <v>0</v>
      </c>
      <c r="R202" s="129">
        <v>0</v>
      </c>
      <c r="S202" s="129">
        <v>0</v>
      </c>
      <c r="T202" s="129">
        <v>0</v>
      </c>
      <c r="U202" s="129">
        <v>0</v>
      </c>
      <c r="V202" s="129">
        <v>0</v>
      </c>
      <c r="W202" s="129">
        <v>5</v>
      </c>
      <c r="X202" s="130">
        <v>14</v>
      </c>
      <c r="Y202" s="131">
        <v>47</v>
      </c>
      <c r="Z202" s="155">
        <f t="shared" si="13"/>
        <v>29.787234042553191</v>
      </c>
      <c r="AA202" s="194"/>
    </row>
    <row r="203" spans="1:27" ht="13.5" customHeight="1" x14ac:dyDescent="0.2">
      <c r="A203" s="189"/>
      <c r="B203" s="188"/>
      <c r="C203" s="255" t="s">
        <v>49</v>
      </c>
      <c r="D203" s="128" t="s">
        <v>263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129">
        <v>0</v>
      </c>
      <c r="O203" s="129">
        <v>0</v>
      </c>
      <c r="P203" s="129">
        <v>0</v>
      </c>
      <c r="Q203" s="129">
        <v>0</v>
      </c>
      <c r="R203" s="129">
        <v>0</v>
      </c>
      <c r="S203" s="129">
        <v>1</v>
      </c>
      <c r="T203" s="129">
        <v>0</v>
      </c>
      <c r="U203" s="129">
        <v>0</v>
      </c>
      <c r="V203" s="129">
        <v>0</v>
      </c>
      <c r="W203" s="129">
        <v>4</v>
      </c>
      <c r="X203" s="130">
        <v>5</v>
      </c>
      <c r="Y203" s="131">
        <v>1</v>
      </c>
      <c r="Z203" s="155">
        <f t="shared" si="13"/>
        <v>500</v>
      </c>
      <c r="AA203" s="194"/>
    </row>
    <row r="204" spans="1:27" ht="13.5" customHeight="1" x14ac:dyDescent="0.2">
      <c r="A204" s="189"/>
      <c r="B204" s="188"/>
      <c r="C204" s="255"/>
      <c r="D204" s="128" t="s">
        <v>38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0</v>
      </c>
      <c r="K204" s="129">
        <v>0</v>
      </c>
      <c r="L204" s="129">
        <v>0</v>
      </c>
      <c r="M204" s="129">
        <v>0</v>
      </c>
      <c r="N204" s="129">
        <v>0</v>
      </c>
      <c r="O204" s="129">
        <v>0</v>
      </c>
      <c r="P204" s="129">
        <v>0</v>
      </c>
      <c r="Q204" s="129">
        <v>0</v>
      </c>
      <c r="R204" s="129">
        <v>0</v>
      </c>
      <c r="S204" s="129">
        <v>1</v>
      </c>
      <c r="T204" s="129">
        <v>0</v>
      </c>
      <c r="U204" s="129">
        <v>0</v>
      </c>
      <c r="V204" s="129">
        <v>0</v>
      </c>
      <c r="W204" s="129">
        <v>4</v>
      </c>
      <c r="X204" s="130">
        <v>5</v>
      </c>
      <c r="Y204" s="131">
        <v>1</v>
      </c>
      <c r="Z204" s="155">
        <f t="shared" si="13"/>
        <v>500</v>
      </c>
      <c r="AA204" s="194"/>
    </row>
    <row r="205" spans="1:27" ht="13.5" customHeight="1" x14ac:dyDescent="0.2">
      <c r="A205" s="189"/>
      <c r="B205" s="188"/>
      <c r="C205" s="255" t="s">
        <v>50</v>
      </c>
      <c r="D205" s="128" t="s">
        <v>263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0</v>
      </c>
      <c r="M205" s="129">
        <v>0</v>
      </c>
      <c r="N205" s="129">
        <v>0</v>
      </c>
      <c r="O205" s="129">
        <v>0</v>
      </c>
      <c r="P205" s="129">
        <v>0</v>
      </c>
      <c r="Q205" s="129">
        <v>0</v>
      </c>
      <c r="R205" s="129">
        <v>0</v>
      </c>
      <c r="S205" s="129">
        <v>0</v>
      </c>
      <c r="T205" s="129">
        <v>0</v>
      </c>
      <c r="U205" s="129">
        <v>0</v>
      </c>
      <c r="V205" s="129">
        <v>0</v>
      </c>
      <c r="W205" s="129">
        <v>0</v>
      </c>
      <c r="X205" s="130">
        <v>0</v>
      </c>
      <c r="Y205" s="131">
        <v>7</v>
      </c>
      <c r="Z205" s="155">
        <f t="shared" si="13"/>
        <v>0</v>
      </c>
      <c r="AA205" s="194"/>
    </row>
    <row r="206" spans="1:27" ht="13.5" customHeight="1" x14ac:dyDescent="0.2">
      <c r="A206" s="189"/>
      <c r="B206" s="188"/>
      <c r="C206" s="255"/>
      <c r="D206" s="128" t="s">
        <v>38</v>
      </c>
      <c r="E206" s="129">
        <v>0</v>
      </c>
      <c r="F206" s="129">
        <v>0</v>
      </c>
      <c r="G206" s="129">
        <v>0</v>
      </c>
      <c r="H206" s="129"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129">
        <v>0</v>
      </c>
      <c r="O206" s="129">
        <v>0</v>
      </c>
      <c r="P206" s="129">
        <v>0</v>
      </c>
      <c r="Q206" s="129">
        <v>0</v>
      </c>
      <c r="R206" s="129">
        <v>0</v>
      </c>
      <c r="S206" s="129">
        <v>0</v>
      </c>
      <c r="T206" s="129">
        <v>0</v>
      </c>
      <c r="U206" s="129">
        <v>0</v>
      </c>
      <c r="V206" s="129">
        <v>0</v>
      </c>
      <c r="W206" s="129">
        <v>0</v>
      </c>
      <c r="X206" s="130">
        <v>0</v>
      </c>
      <c r="Y206" s="156">
        <v>73</v>
      </c>
      <c r="Z206" s="157">
        <f t="shared" si="13"/>
        <v>0</v>
      </c>
      <c r="AA206" s="194"/>
    </row>
    <row r="207" spans="1:27" ht="13.5" customHeight="1" x14ac:dyDescent="0.2">
      <c r="A207" s="189"/>
      <c r="B207" s="188"/>
      <c r="C207" s="255" t="s">
        <v>51</v>
      </c>
      <c r="D207" s="128" t="s">
        <v>263</v>
      </c>
      <c r="E207" s="129">
        <v>2</v>
      </c>
      <c r="F207" s="129">
        <v>0</v>
      </c>
      <c r="G207" s="129">
        <v>0</v>
      </c>
      <c r="H207" s="129"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129">
        <v>0</v>
      </c>
      <c r="O207" s="129">
        <v>0</v>
      </c>
      <c r="P207" s="129">
        <v>0</v>
      </c>
      <c r="Q207" s="129">
        <v>0</v>
      </c>
      <c r="R207" s="129">
        <v>0</v>
      </c>
      <c r="S207" s="129">
        <v>0</v>
      </c>
      <c r="T207" s="129">
        <v>0</v>
      </c>
      <c r="U207" s="129">
        <v>0</v>
      </c>
      <c r="V207" s="129">
        <v>0</v>
      </c>
      <c r="W207" s="129">
        <v>7</v>
      </c>
      <c r="X207" s="130">
        <v>9</v>
      </c>
      <c r="Y207" s="131">
        <v>7</v>
      </c>
      <c r="Z207" s="155">
        <f t="shared" si="13"/>
        <v>128.57142857142858</v>
      </c>
      <c r="AA207" s="194"/>
    </row>
    <row r="208" spans="1:27" ht="13.5" customHeight="1" x14ac:dyDescent="0.2">
      <c r="A208" s="189"/>
      <c r="B208" s="188"/>
      <c r="C208" s="255"/>
      <c r="D208" s="128" t="s">
        <v>38</v>
      </c>
      <c r="E208" s="129">
        <v>2</v>
      </c>
      <c r="F208" s="129">
        <v>0</v>
      </c>
      <c r="G208" s="129">
        <v>0</v>
      </c>
      <c r="H208" s="129"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0</v>
      </c>
      <c r="N208" s="129">
        <v>0</v>
      </c>
      <c r="O208" s="129">
        <v>0</v>
      </c>
      <c r="P208" s="129">
        <v>0</v>
      </c>
      <c r="Q208" s="129">
        <v>0</v>
      </c>
      <c r="R208" s="129">
        <v>0</v>
      </c>
      <c r="S208" s="129">
        <v>0</v>
      </c>
      <c r="T208" s="129">
        <v>0</v>
      </c>
      <c r="U208" s="129">
        <v>0</v>
      </c>
      <c r="V208" s="129">
        <v>0</v>
      </c>
      <c r="W208" s="129">
        <v>53</v>
      </c>
      <c r="X208" s="130">
        <v>55</v>
      </c>
      <c r="Y208" s="131">
        <v>14</v>
      </c>
      <c r="Z208" s="155">
        <f t="shared" si="13"/>
        <v>392.85714285714283</v>
      </c>
      <c r="AA208" s="194"/>
    </row>
    <row r="209" spans="1:27" ht="13.5" customHeight="1" x14ac:dyDescent="0.2">
      <c r="A209" s="189"/>
      <c r="B209" s="188"/>
      <c r="C209" s="255" t="s">
        <v>52</v>
      </c>
      <c r="D209" s="128" t="s">
        <v>263</v>
      </c>
      <c r="E209" s="129">
        <v>0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0</v>
      </c>
      <c r="N209" s="129">
        <v>0</v>
      </c>
      <c r="O209" s="129">
        <v>0</v>
      </c>
      <c r="P209" s="129">
        <v>0</v>
      </c>
      <c r="Q209" s="129">
        <v>0</v>
      </c>
      <c r="R209" s="129">
        <v>0</v>
      </c>
      <c r="S209" s="129">
        <v>0</v>
      </c>
      <c r="T209" s="129">
        <v>0</v>
      </c>
      <c r="U209" s="129">
        <v>0</v>
      </c>
      <c r="V209" s="129">
        <v>1</v>
      </c>
      <c r="W209" s="129">
        <v>0</v>
      </c>
      <c r="X209" s="130">
        <v>1</v>
      </c>
      <c r="Y209" s="131">
        <v>1</v>
      </c>
      <c r="Z209" s="155">
        <f t="shared" si="13"/>
        <v>100</v>
      </c>
      <c r="AA209" s="194"/>
    </row>
    <row r="210" spans="1:27" ht="13.5" customHeight="1" x14ac:dyDescent="0.2">
      <c r="A210" s="189"/>
      <c r="B210" s="188"/>
      <c r="C210" s="255"/>
      <c r="D210" s="128" t="s">
        <v>38</v>
      </c>
      <c r="E210" s="129">
        <v>0</v>
      </c>
      <c r="F210" s="129">
        <v>0</v>
      </c>
      <c r="G210" s="129">
        <v>0</v>
      </c>
      <c r="H210" s="129">
        <v>0</v>
      </c>
      <c r="I210" s="129">
        <v>0</v>
      </c>
      <c r="J210" s="129">
        <v>0</v>
      </c>
      <c r="K210" s="129">
        <v>0</v>
      </c>
      <c r="L210" s="129">
        <v>0</v>
      </c>
      <c r="M210" s="129">
        <v>0</v>
      </c>
      <c r="N210" s="129">
        <v>0</v>
      </c>
      <c r="O210" s="129">
        <v>0</v>
      </c>
      <c r="P210" s="129">
        <v>0</v>
      </c>
      <c r="Q210" s="129">
        <v>0</v>
      </c>
      <c r="R210" s="129">
        <v>0</v>
      </c>
      <c r="S210" s="129">
        <v>0</v>
      </c>
      <c r="T210" s="129">
        <v>0</v>
      </c>
      <c r="U210" s="129">
        <v>0</v>
      </c>
      <c r="V210" s="129">
        <v>1</v>
      </c>
      <c r="W210" s="129">
        <v>0</v>
      </c>
      <c r="X210" s="130">
        <v>1</v>
      </c>
      <c r="Y210" s="131">
        <v>1</v>
      </c>
      <c r="Z210" s="155">
        <f t="shared" si="13"/>
        <v>100</v>
      </c>
      <c r="AA210" s="194"/>
    </row>
    <row r="211" spans="1:27" ht="13.5" customHeight="1" x14ac:dyDescent="0.2">
      <c r="A211" s="189"/>
      <c r="B211" s="188"/>
      <c r="C211" s="255" t="s">
        <v>53</v>
      </c>
      <c r="D211" s="128" t="s">
        <v>263</v>
      </c>
      <c r="E211" s="129">
        <v>0</v>
      </c>
      <c r="F211" s="129">
        <v>0</v>
      </c>
      <c r="G211" s="129">
        <v>0</v>
      </c>
      <c r="H211" s="129">
        <v>0</v>
      </c>
      <c r="I211" s="129">
        <v>0</v>
      </c>
      <c r="J211" s="129">
        <v>0</v>
      </c>
      <c r="K211" s="129">
        <v>0</v>
      </c>
      <c r="L211" s="129">
        <v>0</v>
      </c>
      <c r="M211" s="129">
        <v>0</v>
      </c>
      <c r="N211" s="129">
        <v>0</v>
      </c>
      <c r="O211" s="129">
        <v>0</v>
      </c>
      <c r="P211" s="129">
        <v>0</v>
      </c>
      <c r="Q211" s="129">
        <v>0</v>
      </c>
      <c r="R211" s="129">
        <v>0</v>
      </c>
      <c r="S211" s="129">
        <v>0</v>
      </c>
      <c r="T211" s="129">
        <v>0</v>
      </c>
      <c r="U211" s="129">
        <v>0</v>
      </c>
      <c r="V211" s="129">
        <v>0</v>
      </c>
      <c r="W211" s="129">
        <v>0</v>
      </c>
      <c r="X211" s="130">
        <v>0</v>
      </c>
      <c r="Y211" s="131">
        <v>0</v>
      </c>
      <c r="Z211" s="155" t="str">
        <f t="shared" si="13"/>
        <v>－</v>
      </c>
      <c r="AA211" s="194"/>
    </row>
    <row r="212" spans="1:27" ht="13.5" customHeight="1" x14ac:dyDescent="0.2">
      <c r="A212" s="189"/>
      <c r="B212" s="188"/>
      <c r="C212" s="255"/>
      <c r="D212" s="128" t="s">
        <v>38</v>
      </c>
      <c r="E212" s="129">
        <v>0</v>
      </c>
      <c r="F212" s="129">
        <v>0</v>
      </c>
      <c r="G212" s="129">
        <v>0</v>
      </c>
      <c r="H212" s="129"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129">
        <v>0</v>
      </c>
      <c r="O212" s="129">
        <v>0</v>
      </c>
      <c r="P212" s="129">
        <v>0</v>
      </c>
      <c r="Q212" s="129">
        <v>0</v>
      </c>
      <c r="R212" s="129">
        <v>0</v>
      </c>
      <c r="S212" s="129">
        <v>0</v>
      </c>
      <c r="T212" s="129">
        <v>0</v>
      </c>
      <c r="U212" s="129">
        <v>0</v>
      </c>
      <c r="V212" s="129">
        <v>0</v>
      </c>
      <c r="W212" s="129">
        <v>0</v>
      </c>
      <c r="X212" s="130">
        <v>0</v>
      </c>
      <c r="Y212" s="131">
        <v>0</v>
      </c>
      <c r="Z212" s="155" t="str">
        <f t="shared" si="13"/>
        <v>－</v>
      </c>
      <c r="AA212" s="194"/>
    </row>
    <row r="213" spans="1:27" ht="13.5" customHeight="1" x14ac:dyDescent="0.2">
      <c r="A213" s="189"/>
      <c r="B213" s="187"/>
      <c r="C213" s="255" t="s">
        <v>305</v>
      </c>
      <c r="D213" s="128" t="s">
        <v>263</v>
      </c>
      <c r="E213" s="129">
        <v>0</v>
      </c>
      <c r="F213" s="129">
        <v>0</v>
      </c>
      <c r="G213" s="129">
        <v>0</v>
      </c>
      <c r="H213" s="129">
        <v>0</v>
      </c>
      <c r="I213" s="129">
        <v>0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29">
        <v>0</v>
      </c>
      <c r="P213" s="129">
        <v>0</v>
      </c>
      <c r="Q213" s="129">
        <v>0</v>
      </c>
      <c r="R213" s="129">
        <v>0</v>
      </c>
      <c r="S213" s="129">
        <v>0</v>
      </c>
      <c r="T213" s="129">
        <v>0</v>
      </c>
      <c r="U213" s="129">
        <v>0</v>
      </c>
      <c r="V213" s="129">
        <v>0</v>
      </c>
      <c r="W213" s="129">
        <v>3</v>
      </c>
      <c r="X213" s="130">
        <v>3</v>
      </c>
      <c r="Y213" s="131">
        <v>3</v>
      </c>
      <c r="Z213" s="155">
        <f t="shared" si="13"/>
        <v>100</v>
      </c>
      <c r="AA213" s="194"/>
    </row>
    <row r="214" spans="1:27" ht="13.5" customHeight="1" thickBot="1" x14ac:dyDescent="0.25">
      <c r="A214" s="189"/>
      <c r="B214" s="187"/>
      <c r="C214" s="256"/>
      <c r="D214" s="133" t="s">
        <v>38</v>
      </c>
      <c r="E214" s="120">
        <v>0</v>
      </c>
      <c r="F214" s="120">
        <v>0</v>
      </c>
      <c r="G214" s="120">
        <v>0</v>
      </c>
      <c r="H214" s="120">
        <v>0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0">
        <v>3</v>
      </c>
      <c r="X214" s="134">
        <v>3</v>
      </c>
      <c r="Y214" s="135">
        <v>6</v>
      </c>
      <c r="Z214" s="162">
        <f t="shared" si="13"/>
        <v>50</v>
      </c>
      <c r="AA214" s="194"/>
    </row>
    <row r="215" spans="1:27" ht="13.5" customHeight="1" x14ac:dyDescent="0.2">
      <c r="A215" s="257" t="s">
        <v>4</v>
      </c>
      <c r="B215" s="261"/>
      <c r="C215" s="258"/>
      <c r="D215" s="123" t="s">
        <v>263</v>
      </c>
      <c r="E215" s="124">
        <f>E217+E270+E288</f>
        <v>356</v>
      </c>
      <c r="F215" s="124">
        <f t="shared" ref="F215:W216" si="14">F217+F270+F288</f>
        <v>707</v>
      </c>
      <c r="G215" s="124">
        <f t="shared" si="14"/>
        <v>179</v>
      </c>
      <c r="H215" s="124">
        <f t="shared" si="14"/>
        <v>132</v>
      </c>
      <c r="I215" s="124">
        <f t="shared" si="14"/>
        <v>422</v>
      </c>
      <c r="J215" s="124">
        <f t="shared" si="14"/>
        <v>90</v>
      </c>
      <c r="K215" s="124">
        <f t="shared" si="14"/>
        <v>113</v>
      </c>
      <c r="L215" s="124">
        <f t="shared" si="14"/>
        <v>28</v>
      </c>
      <c r="M215" s="124">
        <f t="shared" si="14"/>
        <v>57</v>
      </c>
      <c r="N215" s="124">
        <f t="shared" si="14"/>
        <v>158</v>
      </c>
      <c r="O215" s="124">
        <f t="shared" si="14"/>
        <v>82</v>
      </c>
      <c r="P215" s="124">
        <f t="shared" si="14"/>
        <v>51</v>
      </c>
      <c r="Q215" s="124">
        <f t="shared" si="14"/>
        <v>51</v>
      </c>
      <c r="R215" s="124">
        <f t="shared" si="14"/>
        <v>43</v>
      </c>
      <c r="S215" s="124">
        <f t="shared" si="14"/>
        <v>103</v>
      </c>
      <c r="T215" s="124">
        <f t="shared" si="14"/>
        <v>772</v>
      </c>
      <c r="U215" s="124">
        <f t="shared" si="14"/>
        <v>35</v>
      </c>
      <c r="V215" s="124">
        <f t="shared" si="14"/>
        <v>34</v>
      </c>
      <c r="W215" s="124">
        <f t="shared" si="14"/>
        <v>773</v>
      </c>
      <c r="X215" s="136">
        <f>X217+X270+X288</f>
        <v>4186</v>
      </c>
      <c r="Y215" s="136">
        <f>Y217+Y270+Y288</f>
        <v>2122</v>
      </c>
      <c r="Z215" s="154">
        <f t="shared" si="13"/>
        <v>197.26672950047126</v>
      </c>
      <c r="AA215" s="194"/>
    </row>
    <row r="216" spans="1:27" ht="13.5" customHeight="1" thickBot="1" x14ac:dyDescent="0.25">
      <c r="A216" s="259"/>
      <c r="B216" s="262"/>
      <c r="C216" s="258"/>
      <c r="D216" s="137" t="s">
        <v>38</v>
      </c>
      <c r="E216" s="170">
        <f>E218+E271+E289</f>
        <v>441</v>
      </c>
      <c r="F216" s="170">
        <f t="shared" si="14"/>
        <v>766</v>
      </c>
      <c r="G216" s="170">
        <f t="shared" si="14"/>
        <v>228</v>
      </c>
      <c r="H216" s="170">
        <f t="shared" si="14"/>
        <v>230</v>
      </c>
      <c r="I216" s="170">
        <f t="shared" si="14"/>
        <v>580</v>
      </c>
      <c r="J216" s="170">
        <f t="shared" si="14"/>
        <v>96</v>
      </c>
      <c r="K216" s="170">
        <f t="shared" si="14"/>
        <v>173</v>
      </c>
      <c r="L216" s="170">
        <f t="shared" si="14"/>
        <v>34</v>
      </c>
      <c r="M216" s="170">
        <f t="shared" si="14"/>
        <v>62</v>
      </c>
      <c r="N216" s="170">
        <f t="shared" si="14"/>
        <v>213</v>
      </c>
      <c r="O216" s="170">
        <f t="shared" si="14"/>
        <v>117</v>
      </c>
      <c r="P216" s="170">
        <f t="shared" si="14"/>
        <v>55</v>
      </c>
      <c r="Q216" s="170">
        <f t="shared" si="14"/>
        <v>104</v>
      </c>
      <c r="R216" s="170">
        <f t="shared" si="14"/>
        <v>74</v>
      </c>
      <c r="S216" s="170">
        <f t="shared" si="14"/>
        <v>319</v>
      </c>
      <c r="T216" s="170">
        <f t="shared" si="14"/>
        <v>1150</v>
      </c>
      <c r="U216" s="170">
        <f t="shared" si="14"/>
        <v>85</v>
      </c>
      <c r="V216" s="170">
        <f t="shared" si="14"/>
        <v>59</v>
      </c>
      <c r="W216" s="170">
        <f t="shared" si="14"/>
        <v>863</v>
      </c>
      <c r="X216" s="171">
        <f>X218+X271+X289</f>
        <v>5649</v>
      </c>
      <c r="Y216" s="171">
        <f>Y218+Y271+Y289</f>
        <v>3383</v>
      </c>
      <c r="Z216" s="157">
        <f t="shared" si="13"/>
        <v>166.98196866686374</v>
      </c>
      <c r="AA216" s="194"/>
    </row>
    <row r="217" spans="1:27" ht="13.5" customHeight="1" x14ac:dyDescent="0.2">
      <c r="A217" s="189"/>
      <c r="B217" s="257" t="s">
        <v>254</v>
      </c>
      <c r="C217" s="263"/>
      <c r="D217" s="116" t="s">
        <v>263</v>
      </c>
      <c r="E217" s="117">
        <f>E219+E221+E223+E225+E227+E229+E231+E233+E235+E237+E239+E241+E243+E245+E247+E249+E251+E253+E255+E257+E264+E266+E268</f>
        <v>229</v>
      </c>
      <c r="F217" s="117">
        <f t="shared" ref="F217:W218" si="15">F219+F221+F223+F225+F227+F229+F231+F233+F235+F237+F239+F241+F243+F245+F247+F249+F251+F253+F255+F257+F264+F266+F268</f>
        <v>697</v>
      </c>
      <c r="G217" s="117">
        <f t="shared" si="15"/>
        <v>142</v>
      </c>
      <c r="H217" s="117">
        <f t="shared" si="15"/>
        <v>121</v>
      </c>
      <c r="I217" s="117">
        <f t="shared" si="15"/>
        <v>418</v>
      </c>
      <c r="J217" s="117">
        <f t="shared" si="15"/>
        <v>89</v>
      </c>
      <c r="K217" s="117">
        <f t="shared" si="15"/>
        <v>92</v>
      </c>
      <c r="L217" s="117">
        <f t="shared" si="15"/>
        <v>25</v>
      </c>
      <c r="M217" s="117">
        <f t="shared" si="15"/>
        <v>36</v>
      </c>
      <c r="N217" s="117">
        <f t="shared" si="15"/>
        <v>144</v>
      </c>
      <c r="O217" s="117">
        <f t="shared" si="15"/>
        <v>42</v>
      </c>
      <c r="P217" s="117">
        <f t="shared" si="15"/>
        <v>50</v>
      </c>
      <c r="Q217" s="117">
        <f t="shared" si="15"/>
        <v>48</v>
      </c>
      <c r="R217" s="117">
        <f t="shared" si="15"/>
        <v>43</v>
      </c>
      <c r="S217" s="117">
        <f t="shared" si="15"/>
        <v>89</v>
      </c>
      <c r="T217" s="117">
        <f t="shared" si="15"/>
        <v>544</v>
      </c>
      <c r="U217" s="117">
        <f t="shared" si="15"/>
        <v>29</v>
      </c>
      <c r="V217" s="117">
        <f t="shared" si="15"/>
        <v>29</v>
      </c>
      <c r="W217" s="117">
        <f t="shared" si="15"/>
        <v>587</v>
      </c>
      <c r="X217" s="158">
        <f>X219+X221+X223+X225+X227+X229+X231+X233+X235+X237+X239+X241+X243+X245+X247+X249+X251+X253+X255+X257+X264+X266+X268</f>
        <v>3454</v>
      </c>
      <c r="Y217" s="158">
        <f>Y219+Y221+Y223+Y225+Y227+Y229+Y231+Y233+Y235+Y237+Y239+Y241+Y243+Y245+Y247+Y249+Y251+Y253+Y255+Y257+Y264+Y266+Y268</f>
        <v>1666</v>
      </c>
      <c r="Z217" s="159">
        <f t="shared" si="13"/>
        <v>207.32292917166868</v>
      </c>
      <c r="AA217" s="194"/>
    </row>
    <row r="218" spans="1:27" ht="13.5" customHeight="1" thickBot="1" x14ac:dyDescent="0.25">
      <c r="A218" s="189"/>
      <c r="B218" s="259"/>
      <c r="C218" s="258"/>
      <c r="D218" s="119" t="s">
        <v>38</v>
      </c>
      <c r="E218" s="120">
        <f>E220+E222+E224+E226+E228+E230+E232+E234+E236+E238+E240+E242+E244+E246+E248+E250+E252+E254+E256+E258+E265+E267+E269</f>
        <v>277</v>
      </c>
      <c r="F218" s="120">
        <f t="shared" si="15"/>
        <v>752</v>
      </c>
      <c r="G218" s="120">
        <f t="shared" si="15"/>
        <v>183</v>
      </c>
      <c r="H218" s="120">
        <f t="shared" si="15"/>
        <v>214</v>
      </c>
      <c r="I218" s="120">
        <f t="shared" si="15"/>
        <v>560</v>
      </c>
      <c r="J218" s="120">
        <f t="shared" si="15"/>
        <v>95</v>
      </c>
      <c r="K218" s="120">
        <f t="shared" si="15"/>
        <v>134</v>
      </c>
      <c r="L218" s="120">
        <f t="shared" si="15"/>
        <v>29</v>
      </c>
      <c r="M218" s="120">
        <f t="shared" si="15"/>
        <v>36</v>
      </c>
      <c r="N218" s="120">
        <f t="shared" si="15"/>
        <v>151</v>
      </c>
      <c r="O218" s="120">
        <f t="shared" si="15"/>
        <v>61</v>
      </c>
      <c r="P218" s="120">
        <f t="shared" si="15"/>
        <v>54</v>
      </c>
      <c r="Q218" s="120">
        <f t="shared" si="15"/>
        <v>100</v>
      </c>
      <c r="R218" s="120">
        <f t="shared" si="15"/>
        <v>74</v>
      </c>
      <c r="S218" s="120">
        <f t="shared" si="15"/>
        <v>302</v>
      </c>
      <c r="T218" s="120">
        <f t="shared" si="15"/>
        <v>871</v>
      </c>
      <c r="U218" s="120">
        <f t="shared" si="15"/>
        <v>71</v>
      </c>
      <c r="V218" s="120">
        <f t="shared" si="15"/>
        <v>42</v>
      </c>
      <c r="W218" s="120">
        <f t="shared" si="15"/>
        <v>630</v>
      </c>
      <c r="X218" s="172">
        <f>X220+X222+X224+X226+X228+X230+X232+X234+X236+X238+X240+X242+X244+X246+X248+X250+X252+X254+X256+X258+X265+X267+X269</f>
        <v>4636</v>
      </c>
      <c r="Y218" s="172">
        <f>Y220+Y222+Y224+Y226+Y228+Y230+Y232+Y234+Y236+Y238+Y240+Y242+Y244+Y246+Y248+Y250+Y252+Y254+Y256+Y258+Y265+Y267+Y269</f>
        <v>2653</v>
      </c>
      <c r="Z218" s="162">
        <f t="shared" si="13"/>
        <v>174.74557105163967</v>
      </c>
      <c r="AA218" s="194"/>
    </row>
    <row r="219" spans="1:27" ht="13.5" customHeight="1" x14ac:dyDescent="0.2">
      <c r="A219" s="189"/>
      <c r="B219" s="189"/>
      <c r="C219" s="260" t="s">
        <v>114</v>
      </c>
      <c r="D219" s="123" t="s">
        <v>263</v>
      </c>
      <c r="E219" s="124">
        <v>21</v>
      </c>
      <c r="F219" s="124">
        <v>64</v>
      </c>
      <c r="G219" s="124">
        <v>5</v>
      </c>
      <c r="H219" s="124">
        <v>7</v>
      </c>
      <c r="I219" s="124">
        <v>100</v>
      </c>
      <c r="J219" s="124">
        <v>0</v>
      </c>
      <c r="K219" s="124">
        <v>9</v>
      </c>
      <c r="L219" s="124">
        <v>3</v>
      </c>
      <c r="M219" s="124">
        <v>35</v>
      </c>
      <c r="N219" s="124">
        <v>17</v>
      </c>
      <c r="O219" s="124">
        <v>0</v>
      </c>
      <c r="P219" s="124">
        <v>2</v>
      </c>
      <c r="Q219" s="124">
        <v>3</v>
      </c>
      <c r="R219" s="124">
        <v>2</v>
      </c>
      <c r="S219" s="124">
        <v>42</v>
      </c>
      <c r="T219" s="124">
        <v>113</v>
      </c>
      <c r="U219" s="124">
        <v>5</v>
      </c>
      <c r="V219" s="124">
        <v>6</v>
      </c>
      <c r="W219" s="124">
        <v>6</v>
      </c>
      <c r="X219" s="125">
        <v>440</v>
      </c>
      <c r="Y219" s="126">
        <v>459</v>
      </c>
      <c r="Z219" s="154">
        <f t="shared" si="13"/>
        <v>95.860566448801748</v>
      </c>
      <c r="AA219" s="194"/>
    </row>
    <row r="220" spans="1:27" ht="13.5" customHeight="1" x14ac:dyDescent="0.2">
      <c r="A220" s="189"/>
      <c r="B220" s="188"/>
      <c r="C220" s="255"/>
      <c r="D220" s="128" t="s">
        <v>38</v>
      </c>
      <c r="E220" s="129">
        <v>29</v>
      </c>
      <c r="F220" s="129">
        <v>77</v>
      </c>
      <c r="G220" s="129">
        <v>14</v>
      </c>
      <c r="H220" s="129">
        <v>7</v>
      </c>
      <c r="I220" s="129">
        <v>139</v>
      </c>
      <c r="J220" s="129">
        <v>0</v>
      </c>
      <c r="K220" s="129">
        <v>19</v>
      </c>
      <c r="L220" s="129">
        <v>3</v>
      </c>
      <c r="M220" s="129">
        <v>35</v>
      </c>
      <c r="N220" s="129">
        <v>18</v>
      </c>
      <c r="O220" s="129">
        <v>0</v>
      </c>
      <c r="P220" s="129">
        <v>4</v>
      </c>
      <c r="Q220" s="129">
        <v>18</v>
      </c>
      <c r="R220" s="129">
        <v>2</v>
      </c>
      <c r="S220" s="129">
        <v>226</v>
      </c>
      <c r="T220" s="129">
        <v>322</v>
      </c>
      <c r="U220" s="129">
        <v>20</v>
      </c>
      <c r="V220" s="129">
        <v>6</v>
      </c>
      <c r="W220" s="129">
        <v>6</v>
      </c>
      <c r="X220" s="130">
        <v>945</v>
      </c>
      <c r="Y220" s="131">
        <v>494</v>
      </c>
      <c r="Z220" s="155">
        <f t="shared" si="13"/>
        <v>191.29554655870444</v>
      </c>
      <c r="AA220" s="194"/>
    </row>
    <row r="221" spans="1:27" ht="13.5" customHeight="1" x14ac:dyDescent="0.2">
      <c r="A221" s="189"/>
      <c r="B221" s="188"/>
      <c r="C221" s="255" t="s">
        <v>216</v>
      </c>
      <c r="D221" s="128" t="s">
        <v>263</v>
      </c>
      <c r="E221" s="129">
        <v>0</v>
      </c>
      <c r="F221" s="129">
        <v>0</v>
      </c>
      <c r="G221" s="129">
        <v>0</v>
      </c>
      <c r="H221" s="129">
        <v>0</v>
      </c>
      <c r="I221" s="129">
        <v>0</v>
      </c>
      <c r="J221" s="129">
        <v>0</v>
      </c>
      <c r="K221" s="129">
        <v>0</v>
      </c>
      <c r="L221" s="129">
        <v>0</v>
      </c>
      <c r="M221" s="129">
        <v>0</v>
      </c>
      <c r="N221" s="129">
        <v>0</v>
      </c>
      <c r="O221" s="129">
        <v>0</v>
      </c>
      <c r="P221" s="129">
        <v>0</v>
      </c>
      <c r="Q221" s="129">
        <v>0</v>
      </c>
      <c r="R221" s="129">
        <v>0</v>
      </c>
      <c r="S221" s="129">
        <v>4</v>
      </c>
      <c r="T221" s="129">
        <v>0</v>
      </c>
      <c r="U221" s="129">
        <v>0</v>
      </c>
      <c r="V221" s="129">
        <v>0</v>
      </c>
      <c r="W221" s="129">
        <v>0</v>
      </c>
      <c r="X221" s="130">
        <v>4</v>
      </c>
      <c r="Y221" s="131">
        <v>44</v>
      </c>
      <c r="Z221" s="155">
        <f t="shared" si="13"/>
        <v>9.0909090909090917</v>
      </c>
      <c r="AA221" s="194"/>
    </row>
    <row r="222" spans="1:27" ht="13.5" customHeight="1" x14ac:dyDescent="0.2">
      <c r="A222" s="189"/>
      <c r="B222" s="188"/>
      <c r="C222" s="255"/>
      <c r="D222" s="128" t="s">
        <v>38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0</v>
      </c>
      <c r="K222" s="129">
        <v>0</v>
      </c>
      <c r="L222" s="129">
        <v>0</v>
      </c>
      <c r="M222" s="129">
        <v>0</v>
      </c>
      <c r="N222" s="129">
        <v>0</v>
      </c>
      <c r="O222" s="129">
        <v>0</v>
      </c>
      <c r="P222" s="129">
        <v>0</v>
      </c>
      <c r="Q222" s="129">
        <v>0</v>
      </c>
      <c r="R222" s="129">
        <v>0</v>
      </c>
      <c r="S222" s="129">
        <v>13</v>
      </c>
      <c r="T222" s="129">
        <v>0</v>
      </c>
      <c r="U222" s="129">
        <v>0</v>
      </c>
      <c r="V222" s="129">
        <v>0</v>
      </c>
      <c r="W222" s="129">
        <v>0</v>
      </c>
      <c r="X222" s="130">
        <v>13</v>
      </c>
      <c r="Y222" s="131">
        <v>203</v>
      </c>
      <c r="Z222" s="155">
        <f t="shared" si="13"/>
        <v>6.403940886699508</v>
      </c>
      <c r="AA222" s="194"/>
    </row>
    <row r="223" spans="1:27" ht="13.5" customHeight="1" x14ac:dyDescent="0.2">
      <c r="A223" s="189"/>
      <c r="B223" s="188"/>
      <c r="C223" s="255" t="s">
        <v>217</v>
      </c>
      <c r="D223" s="128" t="s">
        <v>263</v>
      </c>
      <c r="E223" s="129">
        <v>0</v>
      </c>
      <c r="F223" s="129">
        <v>0</v>
      </c>
      <c r="G223" s="129">
        <v>0</v>
      </c>
      <c r="H223" s="129">
        <v>0</v>
      </c>
      <c r="I223" s="129">
        <v>0</v>
      </c>
      <c r="J223" s="129">
        <v>0</v>
      </c>
      <c r="K223" s="129">
        <v>0</v>
      </c>
      <c r="L223" s="129">
        <v>0</v>
      </c>
      <c r="M223" s="129">
        <v>0</v>
      </c>
      <c r="N223" s="129">
        <v>0</v>
      </c>
      <c r="O223" s="129">
        <v>0</v>
      </c>
      <c r="P223" s="129">
        <v>0</v>
      </c>
      <c r="Q223" s="129">
        <v>0</v>
      </c>
      <c r="R223" s="129">
        <v>0</v>
      </c>
      <c r="S223" s="129">
        <v>0</v>
      </c>
      <c r="T223" s="129">
        <v>2</v>
      </c>
      <c r="U223" s="129">
        <v>0</v>
      </c>
      <c r="V223" s="129">
        <v>4</v>
      </c>
      <c r="W223" s="129">
        <v>1</v>
      </c>
      <c r="X223" s="130">
        <v>7</v>
      </c>
      <c r="Y223" s="131">
        <v>0</v>
      </c>
      <c r="Z223" s="155" t="str">
        <f t="shared" si="13"/>
        <v>－</v>
      </c>
      <c r="AA223" s="194"/>
    </row>
    <row r="224" spans="1:27" ht="13.5" customHeight="1" x14ac:dyDescent="0.2">
      <c r="A224" s="189"/>
      <c r="B224" s="188"/>
      <c r="C224" s="255"/>
      <c r="D224" s="128" t="s">
        <v>38</v>
      </c>
      <c r="E224" s="129">
        <v>0</v>
      </c>
      <c r="F224" s="129">
        <v>0</v>
      </c>
      <c r="G224" s="129">
        <v>0</v>
      </c>
      <c r="H224" s="129">
        <v>0</v>
      </c>
      <c r="I224" s="129">
        <v>0</v>
      </c>
      <c r="J224" s="129">
        <v>0</v>
      </c>
      <c r="K224" s="129">
        <v>0</v>
      </c>
      <c r="L224" s="129">
        <v>0</v>
      </c>
      <c r="M224" s="129">
        <v>0</v>
      </c>
      <c r="N224" s="129">
        <v>0</v>
      </c>
      <c r="O224" s="129">
        <v>0</v>
      </c>
      <c r="P224" s="129">
        <v>0</v>
      </c>
      <c r="Q224" s="129">
        <v>0</v>
      </c>
      <c r="R224" s="129">
        <v>0</v>
      </c>
      <c r="S224" s="129">
        <v>0</v>
      </c>
      <c r="T224" s="129">
        <v>2</v>
      </c>
      <c r="U224" s="129">
        <v>0</v>
      </c>
      <c r="V224" s="129">
        <v>8</v>
      </c>
      <c r="W224" s="129">
        <v>2</v>
      </c>
      <c r="X224" s="130">
        <v>12</v>
      </c>
      <c r="Y224" s="131">
        <v>0</v>
      </c>
      <c r="Z224" s="155" t="str">
        <f t="shared" si="13"/>
        <v>－</v>
      </c>
      <c r="AA224" s="194"/>
    </row>
    <row r="225" spans="1:27" ht="13.5" customHeight="1" x14ac:dyDescent="0.2">
      <c r="A225" s="189"/>
      <c r="B225" s="188"/>
      <c r="C225" s="255" t="s">
        <v>115</v>
      </c>
      <c r="D225" s="128" t="s">
        <v>263</v>
      </c>
      <c r="E225" s="129">
        <v>92</v>
      </c>
      <c r="F225" s="129">
        <v>67</v>
      </c>
      <c r="G225" s="129">
        <v>77</v>
      </c>
      <c r="H225" s="129">
        <v>75</v>
      </c>
      <c r="I225" s="129">
        <v>105</v>
      </c>
      <c r="J225" s="129">
        <v>3</v>
      </c>
      <c r="K225" s="129">
        <v>39</v>
      </c>
      <c r="L225" s="129">
        <v>6</v>
      </c>
      <c r="M225" s="129">
        <v>0</v>
      </c>
      <c r="N225" s="129">
        <v>14</v>
      </c>
      <c r="O225" s="129">
        <v>20</v>
      </c>
      <c r="P225" s="129">
        <v>35</v>
      </c>
      <c r="Q225" s="129">
        <v>25</v>
      </c>
      <c r="R225" s="129">
        <v>26</v>
      </c>
      <c r="S225" s="129">
        <v>18</v>
      </c>
      <c r="T225" s="129">
        <v>247</v>
      </c>
      <c r="U225" s="129">
        <v>20</v>
      </c>
      <c r="V225" s="129">
        <v>15</v>
      </c>
      <c r="W225" s="129">
        <v>88</v>
      </c>
      <c r="X225" s="130">
        <v>972</v>
      </c>
      <c r="Y225" s="131">
        <v>409</v>
      </c>
      <c r="Z225" s="155">
        <f t="shared" si="13"/>
        <v>237.65281173594133</v>
      </c>
      <c r="AA225" s="194"/>
    </row>
    <row r="226" spans="1:27" ht="13.5" customHeight="1" x14ac:dyDescent="0.2">
      <c r="A226" s="189"/>
      <c r="B226" s="188"/>
      <c r="C226" s="255"/>
      <c r="D226" s="128" t="s">
        <v>38</v>
      </c>
      <c r="E226" s="129">
        <v>107</v>
      </c>
      <c r="F226" s="129">
        <v>73</v>
      </c>
      <c r="G226" s="129">
        <v>106</v>
      </c>
      <c r="H226" s="129">
        <v>144</v>
      </c>
      <c r="I226" s="129">
        <v>105</v>
      </c>
      <c r="J226" s="129">
        <v>3</v>
      </c>
      <c r="K226" s="129">
        <v>64</v>
      </c>
      <c r="L226" s="129">
        <v>7</v>
      </c>
      <c r="M226" s="129">
        <v>0</v>
      </c>
      <c r="N226" s="129">
        <v>19</v>
      </c>
      <c r="O226" s="129">
        <v>37</v>
      </c>
      <c r="P226" s="129">
        <v>35</v>
      </c>
      <c r="Q226" s="129">
        <v>36</v>
      </c>
      <c r="R226" s="129">
        <v>53</v>
      </c>
      <c r="S226" s="129">
        <v>24</v>
      </c>
      <c r="T226" s="129">
        <v>332</v>
      </c>
      <c r="U226" s="129">
        <v>46</v>
      </c>
      <c r="V226" s="129">
        <v>22</v>
      </c>
      <c r="W226" s="129">
        <v>99</v>
      </c>
      <c r="X226" s="130">
        <v>1312</v>
      </c>
      <c r="Y226" s="131">
        <v>704</v>
      </c>
      <c r="Z226" s="155">
        <f t="shared" si="13"/>
        <v>186.36363636363635</v>
      </c>
      <c r="AA226" s="194"/>
    </row>
    <row r="227" spans="1:27" ht="13.5" customHeight="1" x14ac:dyDescent="0.2">
      <c r="A227" s="189"/>
      <c r="B227" s="188"/>
      <c r="C227" s="255" t="s">
        <v>116</v>
      </c>
      <c r="D227" s="128" t="s">
        <v>263</v>
      </c>
      <c r="E227" s="129">
        <v>0</v>
      </c>
      <c r="F227" s="129">
        <v>0</v>
      </c>
      <c r="G227" s="129">
        <v>0</v>
      </c>
      <c r="H227" s="129">
        <v>0</v>
      </c>
      <c r="I227" s="129">
        <v>0</v>
      </c>
      <c r="J227" s="129">
        <v>0</v>
      </c>
      <c r="K227" s="129">
        <v>0</v>
      </c>
      <c r="L227" s="129">
        <v>0</v>
      </c>
      <c r="M227" s="129">
        <v>0</v>
      </c>
      <c r="N227" s="129">
        <v>0</v>
      </c>
      <c r="O227" s="129">
        <v>0</v>
      </c>
      <c r="P227" s="129">
        <v>0</v>
      </c>
      <c r="Q227" s="129">
        <v>0</v>
      </c>
      <c r="R227" s="129">
        <v>0</v>
      </c>
      <c r="S227" s="129">
        <v>0</v>
      </c>
      <c r="T227" s="129">
        <v>0</v>
      </c>
      <c r="U227" s="129">
        <v>0</v>
      </c>
      <c r="V227" s="129">
        <v>0</v>
      </c>
      <c r="W227" s="129">
        <v>0</v>
      </c>
      <c r="X227" s="130">
        <v>0</v>
      </c>
      <c r="Y227" s="131">
        <v>0</v>
      </c>
      <c r="Z227" s="155" t="str">
        <f t="shared" si="13"/>
        <v>－</v>
      </c>
      <c r="AA227" s="194"/>
    </row>
    <row r="228" spans="1:27" ht="13.5" customHeight="1" x14ac:dyDescent="0.2">
      <c r="A228" s="189"/>
      <c r="B228" s="188"/>
      <c r="C228" s="255"/>
      <c r="D228" s="128" t="s">
        <v>38</v>
      </c>
      <c r="E228" s="129">
        <v>0</v>
      </c>
      <c r="F228" s="129">
        <v>0</v>
      </c>
      <c r="G228" s="129">
        <v>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P228" s="129">
        <v>0</v>
      </c>
      <c r="Q228" s="129">
        <v>0</v>
      </c>
      <c r="R228" s="129">
        <v>0</v>
      </c>
      <c r="S228" s="129">
        <v>0</v>
      </c>
      <c r="T228" s="129">
        <v>0</v>
      </c>
      <c r="U228" s="129">
        <v>0</v>
      </c>
      <c r="V228" s="129">
        <v>0</v>
      </c>
      <c r="W228" s="129">
        <v>0</v>
      </c>
      <c r="X228" s="130">
        <v>0</v>
      </c>
      <c r="Y228" s="131">
        <v>0</v>
      </c>
      <c r="Z228" s="155" t="str">
        <f t="shared" si="13"/>
        <v>－</v>
      </c>
      <c r="AA228" s="194"/>
    </row>
    <row r="229" spans="1:27" ht="13.5" customHeight="1" x14ac:dyDescent="0.2">
      <c r="A229" s="189"/>
      <c r="B229" s="188"/>
      <c r="C229" s="255" t="s">
        <v>117</v>
      </c>
      <c r="D229" s="128" t="s">
        <v>263</v>
      </c>
      <c r="E229" s="129">
        <v>0</v>
      </c>
      <c r="F229" s="129">
        <v>0</v>
      </c>
      <c r="G229" s="129">
        <v>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P229" s="129">
        <v>0</v>
      </c>
      <c r="Q229" s="129">
        <v>0</v>
      </c>
      <c r="R229" s="129">
        <v>0</v>
      </c>
      <c r="S229" s="129">
        <v>0</v>
      </c>
      <c r="T229" s="129">
        <v>0</v>
      </c>
      <c r="U229" s="129">
        <v>0</v>
      </c>
      <c r="V229" s="129">
        <v>0</v>
      </c>
      <c r="W229" s="129">
        <v>0</v>
      </c>
      <c r="X229" s="130">
        <v>0</v>
      </c>
      <c r="Y229" s="131">
        <v>0</v>
      </c>
      <c r="Z229" s="155" t="str">
        <f t="shared" si="13"/>
        <v>－</v>
      </c>
      <c r="AA229" s="194"/>
    </row>
    <row r="230" spans="1:27" ht="13.5" customHeight="1" x14ac:dyDescent="0.2">
      <c r="A230" s="189"/>
      <c r="B230" s="188"/>
      <c r="C230" s="255"/>
      <c r="D230" s="128" t="s">
        <v>38</v>
      </c>
      <c r="E230" s="129">
        <v>0</v>
      </c>
      <c r="F230" s="129">
        <v>0</v>
      </c>
      <c r="G230" s="129">
        <v>0</v>
      </c>
      <c r="H230" s="129"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129">
        <v>0</v>
      </c>
      <c r="O230" s="129">
        <v>0</v>
      </c>
      <c r="P230" s="129">
        <v>0</v>
      </c>
      <c r="Q230" s="129">
        <v>0</v>
      </c>
      <c r="R230" s="129">
        <v>0</v>
      </c>
      <c r="S230" s="129">
        <v>0</v>
      </c>
      <c r="T230" s="129">
        <v>0</v>
      </c>
      <c r="U230" s="129">
        <v>0</v>
      </c>
      <c r="V230" s="129">
        <v>0</v>
      </c>
      <c r="W230" s="129">
        <v>0</v>
      </c>
      <c r="X230" s="130">
        <v>0</v>
      </c>
      <c r="Y230" s="131">
        <v>0</v>
      </c>
      <c r="Z230" s="155" t="str">
        <f t="shared" si="13"/>
        <v>－</v>
      </c>
      <c r="AA230" s="194"/>
    </row>
    <row r="231" spans="1:27" ht="13.5" customHeight="1" x14ac:dyDescent="0.2">
      <c r="A231" s="189"/>
      <c r="B231" s="188"/>
      <c r="C231" s="255" t="s">
        <v>118</v>
      </c>
      <c r="D231" s="128" t="s">
        <v>263</v>
      </c>
      <c r="E231" s="129">
        <v>0</v>
      </c>
      <c r="F231" s="129">
        <v>0</v>
      </c>
      <c r="G231" s="129">
        <v>0</v>
      </c>
      <c r="H231" s="129">
        <v>0</v>
      </c>
      <c r="I231" s="129">
        <v>0</v>
      </c>
      <c r="J231" s="129">
        <v>0</v>
      </c>
      <c r="K231" s="129">
        <v>0</v>
      </c>
      <c r="L231" s="129">
        <v>0</v>
      </c>
      <c r="M231" s="129">
        <v>0</v>
      </c>
      <c r="N231" s="129">
        <v>0</v>
      </c>
      <c r="O231" s="129">
        <v>0</v>
      </c>
      <c r="P231" s="129">
        <v>0</v>
      </c>
      <c r="Q231" s="129">
        <v>0</v>
      </c>
      <c r="R231" s="129">
        <v>0</v>
      </c>
      <c r="S231" s="129">
        <v>0</v>
      </c>
      <c r="T231" s="129">
        <v>0</v>
      </c>
      <c r="U231" s="129">
        <v>0</v>
      </c>
      <c r="V231" s="129">
        <v>0</v>
      </c>
      <c r="W231" s="129">
        <v>0</v>
      </c>
      <c r="X231" s="130">
        <v>0</v>
      </c>
      <c r="Y231" s="131">
        <v>0</v>
      </c>
      <c r="Z231" s="155" t="str">
        <f t="shared" si="13"/>
        <v>－</v>
      </c>
      <c r="AA231" s="194"/>
    </row>
    <row r="232" spans="1:27" ht="13.5" customHeight="1" x14ac:dyDescent="0.2">
      <c r="A232" s="189"/>
      <c r="B232" s="188"/>
      <c r="C232" s="255"/>
      <c r="D232" s="128" t="s">
        <v>38</v>
      </c>
      <c r="E232" s="129">
        <v>0</v>
      </c>
      <c r="F232" s="129">
        <v>0</v>
      </c>
      <c r="G232" s="129">
        <v>0</v>
      </c>
      <c r="H232" s="129">
        <v>0</v>
      </c>
      <c r="I232" s="129">
        <v>0</v>
      </c>
      <c r="J232" s="129">
        <v>0</v>
      </c>
      <c r="K232" s="129">
        <v>0</v>
      </c>
      <c r="L232" s="129">
        <v>0</v>
      </c>
      <c r="M232" s="129">
        <v>0</v>
      </c>
      <c r="N232" s="129">
        <v>0</v>
      </c>
      <c r="O232" s="129">
        <v>0</v>
      </c>
      <c r="P232" s="129">
        <v>0</v>
      </c>
      <c r="Q232" s="129">
        <v>0</v>
      </c>
      <c r="R232" s="129">
        <v>0</v>
      </c>
      <c r="S232" s="129">
        <v>0</v>
      </c>
      <c r="T232" s="129">
        <v>0</v>
      </c>
      <c r="U232" s="129">
        <v>0</v>
      </c>
      <c r="V232" s="129">
        <v>0</v>
      </c>
      <c r="W232" s="129">
        <v>0</v>
      </c>
      <c r="X232" s="130">
        <v>0</v>
      </c>
      <c r="Y232" s="131">
        <v>0</v>
      </c>
      <c r="Z232" s="155" t="str">
        <f t="shared" si="13"/>
        <v>－</v>
      </c>
      <c r="AA232" s="194"/>
    </row>
    <row r="233" spans="1:27" ht="13.5" customHeight="1" x14ac:dyDescent="0.2">
      <c r="A233" s="189"/>
      <c r="B233" s="187"/>
      <c r="C233" s="255" t="s">
        <v>119</v>
      </c>
      <c r="D233" s="128" t="s">
        <v>263</v>
      </c>
      <c r="E233" s="129">
        <v>0</v>
      </c>
      <c r="F233" s="129">
        <v>0</v>
      </c>
      <c r="G233" s="129">
        <v>0</v>
      </c>
      <c r="H233" s="129"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129">
        <v>0</v>
      </c>
      <c r="O233" s="129">
        <v>0</v>
      </c>
      <c r="P233" s="129">
        <v>0</v>
      </c>
      <c r="Q233" s="129">
        <v>0</v>
      </c>
      <c r="R233" s="129">
        <v>0</v>
      </c>
      <c r="S233" s="129">
        <v>0</v>
      </c>
      <c r="T233" s="129">
        <v>0</v>
      </c>
      <c r="U233" s="129">
        <v>0</v>
      </c>
      <c r="V233" s="129">
        <v>0</v>
      </c>
      <c r="W233" s="129">
        <v>0</v>
      </c>
      <c r="X233" s="130">
        <v>0</v>
      </c>
      <c r="Y233" s="131">
        <v>0</v>
      </c>
      <c r="Z233" s="155" t="str">
        <f t="shared" si="13"/>
        <v>－</v>
      </c>
      <c r="AA233" s="194"/>
    </row>
    <row r="234" spans="1:27" ht="13.5" customHeight="1" x14ac:dyDescent="0.2">
      <c r="A234" s="189"/>
      <c r="B234" s="187"/>
      <c r="C234" s="255"/>
      <c r="D234" s="128" t="s">
        <v>38</v>
      </c>
      <c r="E234" s="129">
        <v>0</v>
      </c>
      <c r="F234" s="129">
        <v>0</v>
      </c>
      <c r="G234" s="129">
        <v>0</v>
      </c>
      <c r="H234" s="129"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129">
        <v>0</v>
      </c>
      <c r="O234" s="129">
        <v>0</v>
      </c>
      <c r="P234" s="129">
        <v>0</v>
      </c>
      <c r="Q234" s="129">
        <v>0</v>
      </c>
      <c r="R234" s="129">
        <v>0</v>
      </c>
      <c r="S234" s="129">
        <v>0</v>
      </c>
      <c r="T234" s="129">
        <v>0</v>
      </c>
      <c r="U234" s="129">
        <v>0</v>
      </c>
      <c r="V234" s="129">
        <v>0</v>
      </c>
      <c r="W234" s="129">
        <v>0</v>
      </c>
      <c r="X234" s="130">
        <v>0</v>
      </c>
      <c r="Y234" s="131">
        <v>0</v>
      </c>
      <c r="Z234" s="155" t="str">
        <f t="shared" si="13"/>
        <v>－</v>
      </c>
      <c r="AA234" s="194"/>
    </row>
    <row r="235" spans="1:27" ht="13.5" customHeight="1" x14ac:dyDescent="0.2">
      <c r="A235" s="189"/>
      <c r="B235" s="188"/>
      <c r="C235" s="255" t="s">
        <v>120</v>
      </c>
      <c r="D235" s="128" t="s">
        <v>263</v>
      </c>
      <c r="E235" s="129">
        <v>0</v>
      </c>
      <c r="F235" s="129">
        <v>0</v>
      </c>
      <c r="G235" s="129">
        <v>0</v>
      </c>
      <c r="H235" s="129">
        <v>0</v>
      </c>
      <c r="I235" s="129">
        <v>0</v>
      </c>
      <c r="J235" s="129">
        <v>0</v>
      </c>
      <c r="K235" s="129">
        <v>0</v>
      </c>
      <c r="L235" s="129">
        <v>0</v>
      </c>
      <c r="M235" s="129">
        <v>0</v>
      </c>
      <c r="N235" s="129">
        <v>0</v>
      </c>
      <c r="O235" s="129">
        <v>0</v>
      </c>
      <c r="P235" s="129">
        <v>0</v>
      </c>
      <c r="Q235" s="129">
        <v>0</v>
      </c>
      <c r="R235" s="129">
        <v>0</v>
      </c>
      <c r="S235" s="129">
        <v>0</v>
      </c>
      <c r="T235" s="129">
        <v>0</v>
      </c>
      <c r="U235" s="129">
        <v>0</v>
      </c>
      <c r="V235" s="129">
        <v>0</v>
      </c>
      <c r="W235" s="129">
        <v>0</v>
      </c>
      <c r="X235" s="130">
        <v>0</v>
      </c>
      <c r="Y235" s="131">
        <v>0</v>
      </c>
      <c r="Z235" s="155" t="str">
        <f t="shared" si="13"/>
        <v>－</v>
      </c>
      <c r="AA235" s="194"/>
    </row>
    <row r="236" spans="1:27" ht="13.5" customHeight="1" x14ac:dyDescent="0.2">
      <c r="A236" s="189"/>
      <c r="B236" s="188"/>
      <c r="C236" s="255"/>
      <c r="D236" s="128" t="s">
        <v>38</v>
      </c>
      <c r="E236" s="129">
        <v>0</v>
      </c>
      <c r="F236" s="129">
        <v>0</v>
      </c>
      <c r="G236" s="129">
        <v>0</v>
      </c>
      <c r="H236" s="129">
        <v>0</v>
      </c>
      <c r="I236" s="129">
        <v>0</v>
      </c>
      <c r="J236" s="129">
        <v>0</v>
      </c>
      <c r="K236" s="129">
        <v>0</v>
      </c>
      <c r="L236" s="129">
        <v>0</v>
      </c>
      <c r="M236" s="129">
        <v>0</v>
      </c>
      <c r="N236" s="129">
        <v>0</v>
      </c>
      <c r="O236" s="129">
        <v>0</v>
      </c>
      <c r="P236" s="129">
        <v>0</v>
      </c>
      <c r="Q236" s="129">
        <v>0</v>
      </c>
      <c r="R236" s="129">
        <v>0</v>
      </c>
      <c r="S236" s="129">
        <v>0</v>
      </c>
      <c r="T236" s="129">
        <v>0</v>
      </c>
      <c r="U236" s="129">
        <v>0</v>
      </c>
      <c r="V236" s="129">
        <v>0</v>
      </c>
      <c r="W236" s="129">
        <v>0</v>
      </c>
      <c r="X236" s="130">
        <v>0</v>
      </c>
      <c r="Y236" s="131">
        <v>0</v>
      </c>
      <c r="Z236" s="155" t="str">
        <f t="shared" si="13"/>
        <v>－</v>
      </c>
      <c r="AA236" s="194"/>
    </row>
    <row r="237" spans="1:27" ht="13.5" customHeight="1" x14ac:dyDescent="0.2">
      <c r="A237" s="189"/>
      <c r="B237" s="188"/>
      <c r="C237" s="255" t="s">
        <v>121</v>
      </c>
      <c r="D237" s="128" t="s">
        <v>263</v>
      </c>
      <c r="E237" s="129">
        <v>2</v>
      </c>
      <c r="F237" s="129">
        <v>497</v>
      </c>
      <c r="G237" s="129">
        <v>19</v>
      </c>
      <c r="H237" s="129">
        <v>11</v>
      </c>
      <c r="I237" s="129">
        <v>143</v>
      </c>
      <c r="J237" s="129">
        <v>78</v>
      </c>
      <c r="K237" s="129">
        <v>23</v>
      </c>
      <c r="L237" s="129">
        <v>0</v>
      </c>
      <c r="M237" s="129">
        <v>0</v>
      </c>
      <c r="N237" s="129">
        <v>107</v>
      </c>
      <c r="O237" s="129">
        <v>4</v>
      </c>
      <c r="P237" s="129">
        <v>0</v>
      </c>
      <c r="Q237" s="129">
        <v>0</v>
      </c>
      <c r="R237" s="129">
        <v>0</v>
      </c>
      <c r="S237" s="129">
        <v>4</v>
      </c>
      <c r="T237" s="129">
        <v>3</v>
      </c>
      <c r="U237" s="129">
        <v>0</v>
      </c>
      <c r="V237" s="129">
        <v>0</v>
      </c>
      <c r="W237" s="129">
        <v>108</v>
      </c>
      <c r="X237" s="130">
        <v>999</v>
      </c>
      <c r="Y237" s="131">
        <v>4</v>
      </c>
      <c r="Z237" s="155">
        <f t="shared" si="13"/>
        <v>24975</v>
      </c>
      <c r="AA237" s="194"/>
    </row>
    <row r="238" spans="1:27" ht="13.5" customHeight="1" x14ac:dyDescent="0.2">
      <c r="A238" s="189"/>
      <c r="B238" s="188"/>
      <c r="C238" s="255"/>
      <c r="D238" s="128" t="s">
        <v>38</v>
      </c>
      <c r="E238" s="129">
        <v>2</v>
      </c>
      <c r="F238" s="129">
        <v>497</v>
      </c>
      <c r="G238" s="129">
        <v>19</v>
      </c>
      <c r="H238" s="129">
        <v>11</v>
      </c>
      <c r="I238" s="129">
        <v>143</v>
      </c>
      <c r="J238" s="129">
        <v>78</v>
      </c>
      <c r="K238" s="129">
        <v>23</v>
      </c>
      <c r="L238" s="129">
        <v>0</v>
      </c>
      <c r="M238" s="129">
        <v>0</v>
      </c>
      <c r="N238" s="129">
        <v>107</v>
      </c>
      <c r="O238" s="129">
        <v>4</v>
      </c>
      <c r="P238" s="129">
        <v>0</v>
      </c>
      <c r="Q238" s="129">
        <v>0</v>
      </c>
      <c r="R238" s="129">
        <v>0</v>
      </c>
      <c r="S238" s="129">
        <v>4</v>
      </c>
      <c r="T238" s="129">
        <v>3</v>
      </c>
      <c r="U238" s="129">
        <v>0</v>
      </c>
      <c r="V238" s="129">
        <v>0</v>
      </c>
      <c r="W238" s="129">
        <v>108</v>
      </c>
      <c r="X238" s="130">
        <v>999</v>
      </c>
      <c r="Y238" s="131">
        <v>16</v>
      </c>
      <c r="Z238" s="155">
        <f t="shared" si="13"/>
        <v>6243.75</v>
      </c>
      <c r="AA238" s="194"/>
    </row>
    <row r="239" spans="1:27" ht="13.5" customHeight="1" x14ac:dyDescent="0.2">
      <c r="A239" s="189"/>
      <c r="B239" s="188"/>
      <c r="C239" s="255" t="s">
        <v>122</v>
      </c>
      <c r="D239" s="128" t="s">
        <v>263</v>
      </c>
      <c r="E239" s="129">
        <v>34</v>
      </c>
      <c r="F239" s="129">
        <v>19</v>
      </c>
      <c r="G239" s="129">
        <v>16</v>
      </c>
      <c r="H239" s="129">
        <v>5</v>
      </c>
      <c r="I239" s="129">
        <v>2</v>
      </c>
      <c r="J239" s="129">
        <v>2</v>
      </c>
      <c r="K239" s="129">
        <v>7</v>
      </c>
      <c r="L239" s="129">
        <v>15</v>
      </c>
      <c r="M239" s="129">
        <v>1</v>
      </c>
      <c r="N239" s="129">
        <v>6</v>
      </c>
      <c r="O239" s="129">
        <v>9</v>
      </c>
      <c r="P239" s="129">
        <v>13</v>
      </c>
      <c r="Q239" s="129">
        <v>13</v>
      </c>
      <c r="R239" s="129">
        <v>11</v>
      </c>
      <c r="S239" s="129">
        <v>19</v>
      </c>
      <c r="T239" s="129">
        <v>79</v>
      </c>
      <c r="U239" s="129">
        <v>3</v>
      </c>
      <c r="V239" s="129">
        <v>2</v>
      </c>
      <c r="W239" s="129">
        <v>300</v>
      </c>
      <c r="X239" s="130">
        <v>556</v>
      </c>
      <c r="Y239" s="131">
        <v>512</v>
      </c>
      <c r="Z239" s="155">
        <f t="shared" si="13"/>
        <v>108.59375</v>
      </c>
      <c r="AA239" s="194"/>
    </row>
    <row r="240" spans="1:27" ht="13.5" customHeight="1" x14ac:dyDescent="0.2">
      <c r="A240" s="189"/>
      <c r="B240" s="188"/>
      <c r="C240" s="255"/>
      <c r="D240" s="128" t="s">
        <v>38</v>
      </c>
      <c r="E240" s="129">
        <v>42</v>
      </c>
      <c r="F240" s="129">
        <v>22</v>
      </c>
      <c r="G240" s="129">
        <v>18</v>
      </c>
      <c r="H240" s="129">
        <v>5</v>
      </c>
      <c r="I240" s="129">
        <v>2</v>
      </c>
      <c r="J240" s="129">
        <v>2</v>
      </c>
      <c r="K240" s="129">
        <v>8</v>
      </c>
      <c r="L240" s="129">
        <v>18</v>
      </c>
      <c r="M240" s="129">
        <v>1</v>
      </c>
      <c r="N240" s="129">
        <v>7</v>
      </c>
      <c r="O240" s="129">
        <v>11</v>
      </c>
      <c r="P240" s="129">
        <v>15</v>
      </c>
      <c r="Q240" s="129">
        <v>15</v>
      </c>
      <c r="R240" s="129">
        <v>13</v>
      </c>
      <c r="S240" s="129">
        <v>23</v>
      </c>
      <c r="T240" s="129">
        <v>95</v>
      </c>
      <c r="U240" s="129">
        <v>3</v>
      </c>
      <c r="V240" s="129">
        <v>2</v>
      </c>
      <c r="W240" s="129">
        <v>309</v>
      </c>
      <c r="X240" s="130">
        <v>611</v>
      </c>
      <c r="Y240" s="131">
        <v>605</v>
      </c>
      <c r="Z240" s="155">
        <f t="shared" si="13"/>
        <v>100.99173553719008</v>
      </c>
      <c r="AA240" s="194"/>
    </row>
    <row r="241" spans="1:27" ht="13.5" customHeight="1" x14ac:dyDescent="0.2">
      <c r="A241" s="189"/>
      <c r="B241" s="188"/>
      <c r="C241" s="255" t="s">
        <v>123</v>
      </c>
      <c r="D241" s="128" t="s">
        <v>263</v>
      </c>
      <c r="E241" s="129">
        <v>3</v>
      </c>
      <c r="F241" s="129">
        <v>29</v>
      </c>
      <c r="G241" s="129">
        <v>5</v>
      </c>
      <c r="H241" s="129">
        <v>0</v>
      </c>
      <c r="I241" s="129">
        <v>4</v>
      </c>
      <c r="J241" s="129">
        <v>0</v>
      </c>
      <c r="K241" s="129">
        <v>0</v>
      </c>
      <c r="L241" s="129">
        <v>1</v>
      </c>
      <c r="M241" s="129">
        <v>0</v>
      </c>
      <c r="N241" s="129">
        <v>0</v>
      </c>
      <c r="O241" s="129">
        <v>1</v>
      </c>
      <c r="P241" s="129">
        <v>0</v>
      </c>
      <c r="Q241" s="129">
        <v>3</v>
      </c>
      <c r="R241" s="129">
        <v>2</v>
      </c>
      <c r="S241" s="129">
        <v>2</v>
      </c>
      <c r="T241" s="129">
        <v>9</v>
      </c>
      <c r="U241" s="129">
        <v>0</v>
      </c>
      <c r="V241" s="129">
        <v>1</v>
      </c>
      <c r="W241" s="129">
        <v>2</v>
      </c>
      <c r="X241" s="130">
        <v>62</v>
      </c>
      <c r="Y241" s="131">
        <v>18</v>
      </c>
      <c r="Z241" s="155">
        <f t="shared" si="13"/>
        <v>344.44444444444446</v>
      </c>
      <c r="AA241" s="194"/>
    </row>
    <row r="242" spans="1:27" ht="13.5" customHeight="1" x14ac:dyDescent="0.2">
      <c r="A242" s="189"/>
      <c r="B242" s="188"/>
      <c r="C242" s="255"/>
      <c r="D242" s="128" t="s">
        <v>38</v>
      </c>
      <c r="E242" s="129">
        <v>4</v>
      </c>
      <c r="F242" s="129">
        <v>45</v>
      </c>
      <c r="G242" s="129">
        <v>5</v>
      </c>
      <c r="H242" s="129">
        <v>0</v>
      </c>
      <c r="I242" s="129">
        <v>8</v>
      </c>
      <c r="J242" s="129">
        <v>0</v>
      </c>
      <c r="K242" s="129">
        <v>0</v>
      </c>
      <c r="L242" s="129">
        <v>1</v>
      </c>
      <c r="M242" s="129">
        <v>0</v>
      </c>
      <c r="N242" s="129">
        <v>0</v>
      </c>
      <c r="O242" s="129">
        <v>1</v>
      </c>
      <c r="P242" s="129">
        <v>0</v>
      </c>
      <c r="Q242" s="129">
        <v>5</v>
      </c>
      <c r="R242" s="129">
        <v>4</v>
      </c>
      <c r="S242" s="129">
        <v>12</v>
      </c>
      <c r="T242" s="129">
        <v>9</v>
      </c>
      <c r="U242" s="129">
        <v>0</v>
      </c>
      <c r="V242" s="129">
        <v>1</v>
      </c>
      <c r="W242" s="129">
        <v>7</v>
      </c>
      <c r="X242" s="130">
        <v>102</v>
      </c>
      <c r="Y242" s="131">
        <v>99</v>
      </c>
      <c r="Z242" s="155">
        <f t="shared" si="13"/>
        <v>103.03030303030303</v>
      </c>
      <c r="AA242" s="194"/>
    </row>
    <row r="243" spans="1:27" ht="13.5" customHeight="1" x14ac:dyDescent="0.2">
      <c r="A243" s="189"/>
      <c r="B243" s="188"/>
      <c r="C243" s="255" t="s">
        <v>124</v>
      </c>
      <c r="D243" s="128" t="s">
        <v>263</v>
      </c>
      <c r="E243" s="129">
        <v>0</v>
      </c>
      <c r="F243" s="129">
        <v>0</v>
      </c>
      <c r="G243" s="129">
        <v>8</v>
      </c>
      <c r="H243" s="129">
        <v>0</v>
      </c>
      <c r="I243" s="129">
        <v>19</v>
      </c>
      <c r="J243" s="129">
        <v>0</v>
      </c>
      <c r="K243" s="129">
        <v>0</v>
      </c>
      <c r="L243" s="129">
        <v>0</v>
      </c>
      <c r="M243" s="129">
        <v>0</v>
      </c>
      <c r="N243" s="129">
        <v>0</v>
      </c>
      <c r="O243" s="129">
        <v>0</v>
      </c>
      <c r="P243" s="129">
        <v>0</v>
      </c>
      <c r="Q243" s="129">
        <v>0</v>
      </c>
      <c r="R243" s="129">
        <v>0</v>
      </c>
      <c r="S243" s="129">
        <v>0</v>
      </c>
      <c r="T243" s="129">
        <v>1</v>
      </c>
      <c r="U243" s="129">
        <v>0</v>
      </c>
      <c r="V243" s="129">
        <v>0</v>
      </c>
      <c r="W243" s="129">
        <v>0</v>
      </c>
      <c r="X243" s="130">
        <v>28</v>
      </c>
      <c r="Y243" s="131">
        <v>25</v>
      </c>
      <c r="Z243" s="155">
        <f t="shared" si="13"/>
        <v>112.00000000000001</v>
      </c>
      <c r="AA243" s="194"/>
    </row>
    <row r="244" spans="1:27" ht="13.5" customHeight="1" x14ac:dyDescent="0.2">
      <c r="A244" s="189"/>
      <c r="B244" s="188"/>
      <c r="C244" s="255"/>
      <c r="D244" s="128" t="s">
        <v>38</v>
      </c>
      <c r="E244" s="129">
        <v>0</v>
      </c>
      <c r="F244" s="129">
        <v>0</v>
      </c>
      <c r="G244" s="129">
        <v>8</v>
      </c>
      <c r="H244" s="129">
        <v>0</v>
      </c>
      <c r="I244" s="129">
        <v>19</v>
      </c>
      <c r="J244" s="129">
        <v>0</v>
      </c>
      <c r="K244" s="129">
        <v>0</v>
      </c>
      <c r="L244" s="129">
        <v>0</v>
      </c>
      <c r="M244" s="129">
        <v>0</v>
      </c>
      <c r="N244" s="129">
        <v>0</v>
      </c>
      <c r="O244" s="129">
        <v>0</v>
      </c>
      <c r="P244" s="129">
        <v>0</v>
      </c>
      <c r="Q244" s="129">
        <v>0</v>
      </c>
      <c r="R244" s="129">
        <v>0</v>
      </c>
      <c r="S244" s="129">
        <v>0</v>
      </c>
      <c r="T244" s="129">
        <v>1</v>
      </c>
      <c r="U244" s="129">
        <v>0</v>
      </c>
      <c r="V244" s="129">
        <v>0</v>
      </c>
      <c r="W244" s="129">
        <v>0</v>
      </c>
      <c r="X244" s="130">
        <v>28</v>
      </c>
      <c r="Y244" s="131">
        <v>26</v>
      </c>
      <c r="Z244" s="155">
        <f t="shared" si="13"/>
        <v>107.69230769230769</v>
      </c>
      <c r="AA244" s="194"/>
    </row>
    <row r="245" spans="1:27" ht="13.5" customHeight="1" x14ac:dyDescent="0.2">
      <c r="A245" s="189"/>
      <c r="B245" s="188"/>
      <c r="C245" s="255" t="s">
        <v>125</v>
      </c>
      <c r="D245" s="128" t="s">
        <v>263</v>
      </c>
      <c r="E245" s="129">
        <v>6</v>
      </c>
      <c r="F245" s="129">
        <v>3</v>
      </c>
      <c r="G245" s="129">
        <v>1</v>
      </c>
      <c r="H245" s="129">
        <v>1</v>
      </c>
      <c r="I245" s="129">
        <v>1</v>
      </c>
      <c r="J245" s="129">
        <v>6</v>
      </c>
      <c r="K245" s="129">
        <v>4</v>
      </c>
      <c r="L245" s="129">
        <v>0</v>
      </c>
      <c r="M245" s="129">
        <v>0</v>
      </c>
      <c r="N245" s="129">
        <v>0</v>
      </c>
      <c r="O245" s="129">
        <v>0</v>
      </c>
      <c r="P245" s="129">
        <v>0</v>
      </c>
      <c r="Q245" s="129">
        <v>2</v>
      </c>
      <c r="R245" s="129">
        <v>2</v>
      </c>
      <c r="S245" s="129">
        <v>0</v>
      </c>
      <c r="T245" s="129">
        <v>3</v>
      </c>
      <c r="U245" s="129">
        <v>1</v>
      </c>
      <c r="V245" s="129">
        <v>1</v>
      </c>
      <c r="W245" s="129">
        <v>1</v>
      </c>
      <c r="X245" s="130">
        <v>32</v>
      </c>
      <c r="Y245" s="131">
        <v>67</v>
      </c>
      <c r="Z245" s="155">
        <f t="shared" si="13"/>
        <v>47.761194029850742</v>
      </c>
      <c r="AA245" s="194"/>
    </row>
    <row r="246" spans="1:27" ht="13.5" customHeight="1" x14ac:dyDescent="0.2">
      <c r="A246" s="189"/>
      <c r="B246" s="188"/>
      <c r="C246" s="255"/>
      <c r="D246" s="128" t="s">
        <v>38</v>
      </c>
      <c r="E246" s="129">
        <v>6</v>
      </c>
      <c r="F246" s="129">
        <v>3</v>
      </c>
      <c r="G246" s="129">
        <v>1</v>
      </c>
      <c r="H246" s="129">
        <v>1</v>
      </c>
      <c r="I246" s="129">
        <v>1</v>
      </c>
      <c r="J246" s="129">
        <v>12</v>
      </c>
      <c r="K246" s="129">
        <v>4</v>
      </c>
      <c r="L246" s="129">
        <v>0</v>
      </c>
      <c r="M246" s="129">
        <v>0</v>
      </c>
      <c r="N246" s="129">
        <v>0</v>
      </c>
      <c r="O246" s="129">
        <v>0</v>
      </c>
      <c r="P246" s="129">
        <v>0</v>
      </c>
      <c r="Q246" s="129">
        <v>10</v>
      </c>
      <c r="R246" s="129">
        <v>2</v>
      </c>
      <c r="S246" s="129">
        <v>0</v>
      </c>
      <c r="T246" s="129">
        <v>3</v>
      </c>
      <c r="U246" s="129">
        <v>2</v>
      </c>
      <c r="V246" s="129">
        <v>3</v>
      </c>
      <c r="W246" s="129">
        <v>1</v>
      </c>
      <c r="X246" s="130">
        <v>49</v>
      </c>
      <c r="Y246" s="131">
        <v>87</v>
      </c>
      <c r="Z246" s="155">
        <f t="shared" si="13"/>
        <v>56.321839080459768</v>
      </c>
      <c r="AA246" s="194"/>
    </row>
    <row r="247" spans="1:27" ht="13.5" customHeight="1" x14ac:dyDescent="0.2">
      <c r="A247" s="189"/>
      <c r="B247" s="188"/>
      <c r="C247" s="255" t="s">
        <v>126</v>
      </c>
      <c r="D247" s="128" t="s">
        <v>263</v>
      </c>
      <c r="E247" s="129">
        <v>0</v>
      </c>
      <c r="F247" s="129">
        <v>0</v>
      </c>
      <c r="G247" s="129">
        <v>1</v>
      </c>
      <c r="H247" s="129">
        <v>0</v>
      </c>
      <c r="I247" s="129">
        <v>0</v>
      </c>
      <c r="J247" s="129">
        <v>0</v>
      </c>
      <c r="K247" s="129">
        <v>0</v>
      </c>
      <c r="L247" s="129">
        <v>0</v>
      </c>
      <c r="M247" s="129">
        <v>0</v>
      </c>
      <c r="N247" s="129">
        <v>0</v>
      </c>
      <c r="O247" s="129">
        <v>8</v>
      </c>
      <c r="P247" s="129">
        <v>0</v>
      </c>
      <c r="Q247" s="129">
        <v>0</v>
      </c>
      <c r="R247" s="129">
        <v>0</v>
      </c>
      <c r="S247" s="129">
        <v>0</v>
      </c>
      <c r="T247" s="129">
        <v>0</v>
      </c>
      <c r="U247" s="129">
        <v>0</v>
      </c>
      <c r="V247" s="129">
        <v>0</v>
      </c>
      <c r="W247" s="129">
        <v>0</v>
      </c>
      <c r="X247" s="130">
        <v>9</v>
      </c>
      <c r="Y247" s="131">
        <v>0</v>
      </c>
      <c r="Z247" s="155" t="str">
        <f t="shared" si="13"/>
        <v>－</v>
      </c>
      <c r="AA247" s="194"/>
    </row>
    <row r="248" spans="1:27" ht="13.5" customHeight="1" x14ac:dyDescent="0.2">
      <c r="A248" s="189"/>
      <c r="B248" s="188"/>
      <c r="C248" s="255"/>
      <c r="D248" s="128" t="s">
        <v>38</v>
      </c>
      <c r="E248" s="129">
        <v>0</v>
      </c>
      <c r="F248" s="129">
        <v>0</v>
      </c>
      <c r="G248" s="129">
        <v>2</v>
      </c>
      <c r="H248" s="129">
        <v>0</v>
      </c>
      <c r="I248" s="129">
        <v>0</v>
      </c>
      <c r="J248" s="129">
        <v>0</v>
      </c>
      <c r="K248" s="129">
        <v>0</v>
      </c>
      <c r="L248" s="129">
        <v>0</v>
      </c>
      <c r="M248" s="129">
        <v>0</v>
      </c>
      <c r="N248" s="129">
        <v>0</v>
      </c>
      <c r="O248" s="129">
        <v>8</v>
      </c>
      <c r="P248" s="129">
        <v>0</v>
      </c>
      <c r="Q248" s="129">
        <v>0</v>
      </c>
      <c r="R248" s="129">
        <v>0</v>
      </c>
      <c r="S248" s="129">
        <v>0</v>
      </c>
      <c r="T248" s="129">
        <v>0</v>
      </c>
      <c r="U248" s="129">
        <v>0</v>
      </c>
      <c r="V248" s="129">
        <v>0</v>
      </c>
      <c r="W248" s="129">
        <v>0</v>
      </c>
      <c r="X248" s="130">
        <v>10</v>
      </c>
      <c r="Y248" s="131">
        <v>0</v>
      </c>
      <c r="Z248" s="155" t="str">
        <f t="shared" si="13"/>
        <v>－</v>
      </c>
      <c r="AA248" s="194"/>
    </row>
    <row r="249" spans="1:27" ht="13.5" customHeight="1" x14ac:dyDescent="0.2">
      <c r="A249" s="189"/>
      <c r="B249" s="188"/>
      <c r="C249" s="255" t="s">
        <v>127</v>
      </c>
      <c r="D249" s="128" t="s">
        <v>263</v>
      </c>
      <c r="E249" s="129">
        <v>71</v>
      </c>
      <c r="F249" s="129">
        <v>18</v>
      </c>
      <c r="G249" s="129">
        <v>10</v>
      </c>
      <c r="H249" s="129">
        <v>22</v>
      </c>
      <c r="I249" s="129">
        <v>44</v>
      </c>
      <c r="J249" s="129">
        <v>0</v>
      </c>
      <c r="K249" s="129">
        <v>10</v>
      </c>
      <c r="L249" s="129">
        <v>0</v>
      </c>
      <c r="M249" s="129">
        <v>0</v>
      </c>
      <c r="N249" s="129">
        <v>0</v>
      </c>
      <c r="O249" s="129">
        <v>0</v>
      </c>
      <c r="P249" s="129">
        <v>0</v>
      </c>
      <c r="Q249" s="129">
        <v>2</v>
      </c>
      <c r="R249" s="129">
        <v>0</v>
      </c>
      <c r="S249" s="129">
        <v>0</v>
      </c>
      <c r="T249" s="129">
        <v>87</v>
      </c>
      <c r="U249" s="129">
        <v>0</v>
      </c>
      <c r="V249" s="129">
        <v>0</v>
      </c>
      <c r="W249" s="129">
        <v>81</v>
      </c>
      <c r="X249" s="130">
        <v>345</v>
      </c>
      <c r="Y249" s="131">
        <v>128</v>
      </c>
      <c r="Z249" s="155">
        <f t="shared" si="13"/>
        <v>269.53125</v>
      </c>
      <c r="AA249" s="194"/>
    </row>
    <row r="250" spans="1:27" ht="13.5" customHeight="1" x14ac:dyDescent="0.2">
      <c r="A250" s="189"/>
      <c r="B250" s="188"/>
      <c r="C250" s="255"/>
      <c r="D250" s="128" t="s">
        <v>38</v>
      </c>
      <c r="E250" s="129">
        <v>87</v>
      </c>
      <c r="F250" s="129">
        <v>35</v>
      </c>
      <c r="G250" s="129">
        <v>10</v>
      </c>
      <c r="H250" s="129">
        <v>46</v>
      </c>
      <c r="I250" s="129">
        <v>143</v>
      </c>
      <c r="J250" s="129">
        <v>0</v>
      </c>
      <c r="K250" s="129">
        <v>16</v>
      </c>
      <c r="L250" s="129">
        <v>0</v>
      </c>
      <c r="M250" s="129">
        <v>0</v>
      </c>
      <c r="N250" s="129">
        <v>0</v>
      </c>
      <c r="O250" s="129">
        <v>0</v>
      </c>
      <c r="P250" s="129">
        <v>0</v>
      </c>
      <c r="Q250" s="129">
        <v>16</v>
      </c>
      <c r="R250" s="129">
        <v>0</v>
      </c>
      <c r="S250" s="129">
        <v>0</v>
      </c>
      <c r="T250" s="129">
        <v>104</v>
      </c>
      <c r="U250" s="129">
        <v>0</v>
      </c>
      <c r="V250" s="129">
        <v>0</v>
      </c>
      <c r="W250" s="129">
        <v>98</v>
      </c>
      <c r="X250" s="130">
        <v>555</v>
      </c>
      <c r="Y250" s="131">
        <v>419</v>
      </c>
      <c r="Z250" s="155">
        <f t="shared" si="13"/>
        <v>132.45823389021481</v>
      </c>
      <c r="AA250" s="194"/>
    </row>
    <row r="251" spans="1:27" ht="13.5" customHeight="1" x14ac:dyDescent="0.2">
      <c r="A251" s="189"/>
      <c r="B251" s="187"/>
      <c r="C251" s="255" t="s">
        <v>128</v>
      </c>
      <c r="D251" s="128" t="s">
        <v>263</v>
      </c>
      <c r="E251" s="129">
        <v>0</v>
      </c>
      <c r="F251" s="129">
        <v>0</v>
      </c>
      <c r="G251" s="129">
        <v>0</v>
      </c>
      <c r="H251" s="129">
        <v>0</v>
      </c>
      <c r="I251" s="129">
        <v>0</v>
      </c>
      <c r="J251" s="129">
        <v>0</v>
      </c>
      <c r="K251" s="129">
        <v>0</v>
      </c>
      <c r="L251" s="129">
        <v>0</v>
      </c>
      <c r="M251" s="129">
        <v>0</v>
      </c>
      <c r="N251" s="129">
        <v>0</v>
      </c>
      <c r="O251" s="129">
        <v>0</v>
      </c>
      <c r="P251" s="129">
        <v>0</v>
      </c>
      <c r="Q251" s="129">
        <v>0</v>
      </c>
      <c r="R251" s="129">
        <v>0</v>
      </c>
      <c r="S251" s="129">
        <v>0</v>
      </c>
      <c r="T251" s="129">
        <v>0</v>
      </c>
      <c r="U251" s="129">
        <v>0</v>
      </c>
      <c r="V251" s="129">
        <v>0</v>
      </c>
      <c r="W251" s="129">
        <v>0</v>
      </c>
      <c r="X251" s="130">
        <v>0</v>
      </c>
      <c r="Y251" s="131">
        <v>0</v>
      </c>
      <c r="Z251" s="155" t="str">
        <f t="shared" si="13"/>
        <v>－</v>
      </c>
      <c r="AA251" s="194"/>
    </row>
    <row r="252" spans="1:27" ht="13.5" customHeight="1" x14ac:dyDescent="0.2">
      <c r="A252" s="189"/>
      <c r="B252" s="187"/>
      <c r="C252" s="255"/>
      <c r="D252" s="128" t="s">
        <v>38</v>
      </c>
      <c r="E252" s="129">
        <v>0</v>
      </c>
      <c r="F252" s="129">
        <v>0</v>
      </c>
      <c r="G252" s="129">
        <v>0</v>
      </c>
      <c r="H252" s="129">
        <v>0</v>
      </c>
      <c r="I252" s="129">
        <v>0</v>
      </c>
      <c r="J252" s="129">
        <v>0</v>
      </c>
      <c r="K252" s="129">
        <v>0</v>
      </c>
      <c r="L252" s="129">
        <v>0</v>
      </c>
      <c r="M252" s="129">
        <v>0</v>
      </c>
      <c r="N252" s="129">
        <v>0</v>
      </c>
      <c r="O252" s="129">
        <v>0</v>
      </c>
      <c r="P252" s="129">
        <v>0</v>
      </c>
      <c r="Q252" s="129">
        <v>0</v>
      </c>
      <c r="R252" s="129">
        <v>0</v>
      </c>
      <c r="S252" s="129">
        <v>0</v>
      </c>
      <c r="T252" s="129">
        <v>0</v>
      </c>
      <c r="U252" s="129">
        <v>0</v>
      </c>
      <c r="V252" s="129">
        <v>0</v>
      </c>
      <c r="W252" s="129">
        <v>0</v>
      </c>
      <c r="X252" s="130">
        <v>0</v>
      </c>
      <c r="Y252" s="131">
        <v>0</v>
      </c>
      <c r="Z252" s="155" t="str">
        <f t="shared" si="13"/>
        <v>－</v>
      </c>
      <c r="AA252" s="194"/>
    </row>
    <row r="253" spans="1:27" ht="13.5" customHeight="1" x14ac:dyDescent="0.2">
      <c r="A253" s="189"/>
      <c r="B253" s="188"/>
      <c r="C253" s="255" t="s">
        <v>129</v>
      </c>
      <c r="D253" s="128" t="s">
        <v>263</v>
      </c>
      <c r="E253" s="129">
        <v>0</v>
      </c>
      <c r="F253" s="129">
        <v>0</v>
      </c>
      <c r="G253" s="129">
        <v>0</v>
      </c>
      <c r="H253" s="129">
        <v>0</v>
      </c>
      <c r="I253" s="129">
        <v>0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29">
        <v>0</v>
      </c>
      <c r="P253" s="129">
        <v>0</v>
      </c>
      <c r="Q253" s="129">
        <v>0</v>
      </c>
      <c r="R253" s="129">
        <v>0</v>
      </c>
      <c r="S253" s="129">
        <v>0</v>
      </c>
      <c r="T253" s="129">
        <v>0</v>
      </c>
      <c r="U253" s="129">
        <v>0</v>
      </c>
      <c r="V253" s="129">
        <v>0</v>
      </c>
      <c r="W253" s="129">
        <v>0</v>
      </c>
      <c r="X253" s="130">
        <v>0</v>
      </c>
      <c r="Y253" s="131">
        <v>0</v>
      </c>
      <c r="Z253" s="155" t="str">
        <f t="shared" si="13"/>
        <v>－</v>
      </c>
      <c r="AA253" s="194"/>
    </row>
    <row r="254" spans="1:27" ht="13.5" customHeight="1" x14ac:dyDescent="0.2">
      <c r="A254" s="189"/>
      <c r="B254" s="188"/>
      <c r="C254" s="255"/>
      <c r="D254" s="128" t="s">
        <v>38</v>
      </c>
      <c r="E254" s="129">
        <v>0</v>
      </c>
      <c r="F254" s="129">
        <v>0</v>
      </c>
      <c r="G254" s="129">
        <v>0</v>
      </c>
      <c r="H254" s="129">
        <v>0</v>
      </c>
      <c r="I254" s="129">
        <v>0</v>
      </c>
      <c r="J254" s="129">
        <v>0</v>
      </c>
      <c r="K254" s="129">
        <v>0</v>
      </c>
      <c r="L254" s="129">
        <v>0</v>
      </c>
      <c r="M254" s="129">
        <v>0</v>
      </c>
      <c r="N254" s="129">
        <v>0</v>
      </c>
      <c r="O254" s="129">
        <v>0</v>
      </c>
      <c r="P254" s="129">
        <v>0</v>
      </c>
      <c r="Q254" s="129">
        <v>0</v>
      </c>
      <c r="R254" s="129">
        <v>0</v>
      </c>
      <c r="S254" s="129">
        <v>0</v>
      </c>
      <c r="T254" s="129">
        <v>0</v>
      </c>
      <c r="U254" s="129">
        <v>0</v>
      </c>
      <c r="V254" s="129">
        <v>0</v>
      </c>
      <c r="W254" s="129">
        <v>0</v>
      </c>
      <c r="X254" s="130">
        <v>0</v>
      </c>
      <c r="Y254" s="131">
        <v>0</v>
      </c>
      <c r="Z254" s="155" t="str">
        <f t="shared" si="13"/>
        <v>－</v>
      </c>
      <c r="AA254" s="194"/>
    </row>
    <row r="255" spans="1:27" ht="13.5" customHeight="1" x14ac:dyDescent="0.2">
      <c r="A255" s="189"/>
      <c r="B255" s="188"/>
      <c r="C255" s="255" t="s">
        <v>130</v>
      </c>
      <c r="D255" s="128" t="s">
        <v>263</v>
      </c>
      <c r="E255" s="129">
        <v>0</v>
      </c>
      <c r="F255" s="129">
        <v>0</v>
      </c>
      <c r="G255" s="129">
        <v>0</v>
      </c>
      <c r="H255" s="129">
        <v>0</v>
      </c>
      <c r="I255" s="129">
        <v>0</v>
      </c>
      <c r="J255" s="129">
        <v>0</v>
      </c>
      <c r="K255" s="129">
        <v>0</v>
      </c>
      <c r="L255" s="129">
        <v>0</v>
      </c>
      <c r="M255" s="129">
        <v>0</v>
      </c>
      <c r="N255" s="129">
        <v>0</v>
      </c>
      <c r="O255" s="129">
        <v>0</v>
      </c>
      <c r="P255" s="129">
        <v>0</v>
      </c>
      <c r="Q255" s="129">
        <v>0</v>
      </c>
      <c r="R255" s="129">
        <v>0</v>
      </c>
      <c r="S255" s="129">
        <v>0</v>
      </c>
      <c r="T255" s="129">
        <v>0</v>
      </c>
      <c r="U255" s="129">
        <v>0</v>
      </c>
      <c r="V255" s="129">
        <v>0</v>
      </c>
      <c r="W255" s="129">
        <v>0</v>
      </c>
      <c r="X255" s="130">
        <v>0</v>
      </c>
      <c r="Y255" s="131">
        <v>0</v>
      </c>
      <c r="Z255" s="155" t="str">
        <f t="shared" si="13"/>
        <v>－</v>
      </c>
      <c r="AA255" s="194"/>
    </row>
    <row r="256" spans="1:27" ht="13.5" customHeight="1" x14ac:dyDescent="0.2">
      <c r="A256" s="189"/>
      <c r="B256" s="188"/>
      <c r="C256" s="255"/>
      <c r="D256" s="128" t="s">
        <v>38</v>
      </c>
      <c r="E256" s="129">
        <v>0</v>
      </c>
      <c r="F256" s="129">
        <v>0</v>
      </c>
      <c r="G256" s="129">
        <v>0</v>
      </c>
      <c r="H256" s="129">
        <v>0</v>
      </c>
      <c r="I256" s="129">
        <v>0</v>
      </c>
      <c r="J256" s="129">
        <v>0</v>
      </c>
      <c r="K256" s="129">
        <v>0</v>
      </c>
      <c r="L256" s="129">
        <v>0</v>
      </c>
      <c r="M256" s="129">
        <v>0</v>
      </c>
      <c r="N256" s="129">
        <v>0</v>
      </c>
      <c r="O256" s="129">
        <v>0</v>
      </c>
      <c r="P256" s="129">
        <v>0</v>
      </c>
      <c r="Q256" s="129">
        <v>0</v>
      </c>
      <c r="R256" s="129">
        <v>0</v>
      </c>
      <c r="S256" s="129">
        <v>0</v>
      </c>
      <c r="T256" s="129">
        <v>0</v>
      </c>
      <c r="U256" s="129">
        <v>0</v>
      </c>
      <c r="V256" s="129">
        <v>0</v>
      </c>
      <c r="W256" s="129">
        <v>0</v>
      </c>
      <c r="X256" s="130">
        <v>0</v>
      </c>
      <c r="Y256" s="131">
        <v>0</v>
      </c>
      <c r="Z256" s="155" t="str">
        <f t="shared" si="13"/>
        <v>－</v>
      </c>
      <c r="AA256" s="194"/>
    </row>
    <row r="257" spans="1:27" ht="13.5" customHeight="1" x14ac:dyDescent="0.2">
      <c r="A257" s="189"/>
      <c r="B257" s="188"/>
      <c r="C257" s="255" t="s">
        <v>131</v>
      </c>
      <c r="D257" s="128" t="s">
        <v>263</v>
      </c>
      <c r="E257" s="129">
        <v>0</v>
      </c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129">
        <v>0</v>
      </c>
      <c r="O257" s="129">
        <v>0</v>
      </c>
      <c r="P257" s="129">
        <v>0</v>
      </c>
      <c r="Q257" s="129">
        <v>0</v>
      </c>
      <c r="R257" s="129">
        <v>0</v>
      </c>
      <c r="S257" s="129">
        <v>0</v>
      </c>
      <c r="T257" s="129">
        <v>0</v>
      </c>
      <c r="U257" s="129">
        <v>0</v>
      </c>
      <c r="V257" s="129">
        <v>0</v>
      </c>
      <c r="W257" s="129">
        <v>0</v>
      </c>
      <c r="X257" s="130">
        <v>0</v>
      </c>
      <c r="Y257" s="131">
        <v>0</v>
      </c>
      <c r="Z257" s="155" t="str">
        <f t="shared" si="13"/>
        <v>－</v>
      </c>
      <c r="AA257" s="194"/>
    </row>
    <row r="258" spans="1:27" ht="13.5" customHeight="1" x14ac:dyDescent="0.2">
      <c r="A258" s="189"/>
      <c r="B258" s="188"/>
      <c r="C258" s="255"/>
      <c r="D258" s="128" t="s">
        <v>38</v>
      </c>
      <c r="E258" s="129">
        <v>0</v>
      </c>
      <c r="F258" s="129">
        <v>0</v>
      </c>
      <c r="G258" s="129">
        <v>0</v>
      </c>
      <c r="H258" s="129"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129">
        <v>0</v>
      </c>
      <c r="O258" s="129">
        <v>0</v>
      </c>
      <c r="P258" s="129">
        <v>0</v>
      </c>
      <c r="Q258" s="129">
        <v>0</v>
      </c>
      <c r="R258" s="129">
        <v>0</v>
      </c>
      <c r="S258" s="129">
        <v>0</v>
      </c>
      <c r="T258" s="129">
        <v>0</v>
      </c>
      <c r="U258" s="129">
        <v>0</v>
      </c>
      <c r="V258" s="129">
        <v>0</v>
      </c>
      <c r="W258" s="129">
        <v>0</v>
      </c>
      <c r="X258" s="130">
        <v>0</v>
      </c>
      <c r="Y258" s="131">
        <v>0</v>
      </c>
      <c r="Z258" s="155" t="str">
        <f t="shared" si="13"/>
        <v>－</v>
      </c>
      <c r="AA258" s="194"/>
    </row>
    <row r="259" spans="1:27" s="148" customFormat="1" ht="6" customHeight="1" x14ac:dyDescent="0.2">
      <c r="A259" s="188"/>
      <c r="B259" s="188"/>
      <c r="C259" s="144"/>
      <c r="D259" s="145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47"/>
      <c r="AA259" s="150"/>
    </row>
    <row r="260" spans="1:27" s="148" customFormat="1" ht="13.5" customHeight="1" x14ac:dyDescent="0.2">
      <c r="A260" s="188"/>
      <c r="B260" s="188"/>
      <c r="C260" s="149"/>
      <c r="D260" s="18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50"/>
      <c r="AA260" s="150"/>
    </row>
    <row r="261" spans="1:27" ht="18.75" customHeight="1" x14ac:dyDescent="0.2">
      <c r="A261" s="105" t="str">
        <f>A1</f>
        <v>４　令和４年度（２０２２年度）上期　市町村別・国別訪日外国人宿泊者数</v>
      </c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07"/>
      <c r="AA261" s="107"/>
    </row>
    <row r="262" spans="1:27" ht="13.5" customHeight="1" thickBot="1" x14ac:dyDescent="0.25">
      <c r="A262" s="106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51" t="str">
        <f>Z197</f>
        <v>単位：宿泊客数→人、宿泊客延数→人泊、対前年比→％</v>
      </c>
      <c r="AA262" s="151"/>
    </row>
    <row r="263" spans="1:27" s="115" customFormat="1" ht="13.5" customHeight="1" thickBot="1" x14ac:dyDescent="0.25">
      <c r="A263" s="108" t="s">
        <v>20</v>
      </c>
      <c r="B263" s="108" t="s">
        <v>266</v>
      </c>
      <c r="C263" s="108" t="s">
        <v>21</v>
      </c>
      <c r="D263" s="169" t="s">
        <v>22</v>
      </c>
      <c r="E263" s="110" t="s">
        <v>284</v>
      </c>
      <c r="F263" s="110" t="s">
        <v>285</v>
      </c>
      <c r="G263" s="110" t="s">
        <v>286</v>
      </c>
      <c r="H263" s="110" t="s">
        <v>287</v>
      </c>
      <c r="I263" s="110" t="s">
        <v>204</v>
      </c>
      <c r="J263" s="110" t="s">
        <v>235</v>
      </c>
      <c r="K263" s="110" t="s">
        <v>236</v>
      </c>
      <c r="L263" s="110" t="s">
        <v>237</v>
      </c>
      <c r="M263" s="111" t="s">
        <v>291</v>
      </c>
      <c r="N263" s="110" t="s">
        <v>310</v>
      </c>
      <c r="O263" s="110" t="s">
        <v>311</v>
      </c>
      <c r="P263" s="110" t="s">
        <v>205</v>
      </c>
      <c r="Q263" s="110" t="s">
        <v>206</v>
      </c>
      <c r="R263" s="110" t="s">
        <v>207</v>
      </c>
      <c r="S263" s="110" t="s">
        <v>208</v>
      </c>
      <c r="T263" s="110" t="s">
        <v>282</v>
      </c>
      <c r="U263" s="110" t="s">
        <v>209</v>
      </c>
      <c r="V263" s="110" t="s">
        <v>283</v>
      </c>
      <c r="W263" s="110" t="s">
        <v>240</v>
      </c>
      <c r="X263" s="113" t="s">
        <v>265</v>
      </c>
      <c r="Y263" s="152" t="str">
        <f>Y198</f>
        <v>R３年度上期</v>
      </c>
      <c r="Z263" s="153" t="str">
        <f>Z198</f>
        <v>対前年比</v>
      </c>
      <c r="AA263" s="193"/>
    </row>
    <row r="264" spans="1:27" ht="13.5" customHeight="1" x14ac:dyDescent="0.2">
      <c r="A264" s="273" t="s">
        <v>255</v>
      </c>
      <c r="B264" s="273" t="s">
        <v>256</v>
      </c>
      <c r="C264" s="255" t="s">
        <v>132</v>
      </c>
      <c r="D264" s="123" t="s">
        <v>263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24">
        <v>0</v>
      </c>
      <c r="Q264" s="124">
        <v>0</v>
      </c>
      <c r="R264" s="124">
        <v>0</v>
      </c>
      <c r="S264" s="124">
        <v>0</v>
      </c>
      <c r="T264" s="124">
        <v>0</v>
      </c>
      <c r="U264" s="124">
        <v>0</v>
      </c>
      <c r="V264" s="124">
        <v>0</v>
      </c>
      <c r="W264" s="124">
        <v>0</v>
      </c>
      <c r="X264" s="125">
        <v>0</v>
      </c>
      <c r="Y264" s="142">
        <v>0</v>
      </c>
      <c r="Z264" s="159" t="str">
        <f t="shared" ref="Z264:Z323" si="16">IF(Y264=0,"－",X264/Y264*100)</f>
        <v>－</v>
      </c>
      <c r="AA264" s="194"/>
    </row>
    <row r="265" spans="1:27" ht="13.5" customHeight="1" x14ac:dyDescent="0.2">
      <c r="A265" s="264"/>
      <c r="B265" s="264"/>
      <c r="C265" s="255"/>
      <c r="D265" s="128" t="s">
        <v>38</v>
      </c>
      <c r="E265" s="129">
        <v>0</v>
      </c>
      <c r="F265" s="129">
        <v>0</v>
      </c>
      <c r="G265" s="129">
        <v>0</v>
      </c>
      <c r="H265" s="129"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129">
        <v>0</v>
      </c>
      <c r="O265" s="129">
        <v>0</v>
      </c>
      <c r="P265" s="129">
        <v>0</v>
      </c>
      <c r="Q265" s="129">
        <v>0</v>
      </c>
      <c r="R265" s="129">
        <v>0</v>
      </c>
      <c r="S265" s="129">
        <v>0</v>
      </c>
      <c r="T265" s="129">
        <v>0</v>
      </c>
      <c r="U265" s="129">
        <v>0</v>
      </c>
      <c r="V265" s="129">
        <v>0</v>
      </c>
      <c r="W265" s="129">
        <v>0</v>
      </c>
      <c r="X265" s="130">
        <v>0</v>
      </c>
      <c r="Y265" s="131">
        <v>0</v>
      </c>
      <c r="Z265" s="155" t="str">
        <f t="shared" si="16"/>
        <v>－</v>
      </c>
      <c r="AA265" s="194"/>
    </row>
    <row r="266" spans="1:27" ht="13.5" customHeight="1" x14ac:dyDescent="0.2">
      <c r="A266" s="189"/>
      <c r="B266" s="188"/>
      <c r="C266" s="255" t="s">
        <v>133</v>
      </c>
      <c r="D266" s="128" t="s">
        <v>263</v>
      </c>
      <c r="E266" s="129">
        <v>0</v>
      </c>
      <c r="F266" s="129">
        <v>0</v>
      </c>
      <c r="G266" s="129">
        <v>0</v>
      </c>
      <c r="H266" s="129">
        <v>0</v>
      </c>
      <c r="I266" s="129">
        <v>0</v>
      </c>
      <c r="J266" s="129">
        <v>0</v>
      </c>
      <c r="K266" s="129">
        <v>0</v>
      </c>
      <c r="L266" s="129">
        <v>0</v>
      </c>
      <c r="M266" s="129">
        <v>0</v>
      </c>
      <c r="N266" s="129">
        <v>0</v>
      </c>
      <c r="O266" s="129">
        <v>0</v>
      </c>
      <c r="P266" s="129">
        <v>0</v>
      </c>
      <c r="Q266" s="129">
        <v>0</v>
      </c>
      <c r="R266" s="129">
        <v>0</v>
      </c>
      <c r="S266" s="129">
        <v>0</v>
      </c>
      <c r="T266" s="129">
        <v>0</v>
      </c>
      <c r="U266" s="129">
        <v>0</v>
      </c>
      <c r="V266" s="129">
        <v>0</v>
      </c>
      <c r="W266" s="129">
        <v>0</v>
      </c>
      <c r="X266" s="130">
        <v>0</v>
      </c>
      <c r="Y266" s="131">
        <v>0</v>
      </c>
      <c r="Z266" s="155" t="str">
        <f t="shared" si="16"/>
        <v>－</v>
      </c>
      <c r="AA266" s="194"/>
    </row>
    <row r="267" spans="1:27" ht="13.5" customHeight="1" x14ac:dyDescent="0.2">
      <c r="A267" s="189"/>
      <c r="B267" s="188"/>
      <c r="C267" s="255"/>
      <c r="D267" s="128" t="s">
        <v>38</v>
      </c>
      <c r="E267" s="129">
        <v>0</v>
      </c>
      <c r="F267" s="129">
        <v>0</v>
      </c>
      <c r="G267" s="129">
        <v>0</v>
      </c>
      <c r="H267" s="129">
        <v>0</v>
      </c>
      <c r="I267" s="129">
        <v>0</v>
      </c>
      <c r="J267" s="129">
        <v>0</v>
      </c>
      <c r="K267" s="129">
        <v>0</v>
      </c>
      <c r="L267" s="129">
        <v>0</v>
      </c>
      <c r="M267" s="129">
        <v>0</v>
      </c>
      <c r="N267" s="129">
        <v>0</v>
      </c>
      <c r="O267" s="129">
        <v>0</v>
      </c>
      <c r="P267" s="129">
        <v>0</v>
      </c>
      <c r="Q267" s="129">
        <v>0</v>
      </c>
      <c r="R267" s="129">
        <v>0</v>
      </c>
      <c r="S267" s="129">
        <v>0</v>
      </c>
      <c r="T267" s="129">
        <v>0</v>
      </c>
      <c r="U267" s="129">
        <v>0</v>
      </c>
      <c r="V267" s="129">
        <v>0</v>
      </c>
      <c r="W267" s="129">
        <v>0</v>
      </c>
      <c r="X267" s="130">
        <v>0</v>
      </c>
      <c r="Y267" s="131">
        <v>0</v>
      </c>
      <c r="Z267" s="155" t="str">
        <f t="shared" si="16"/>
        <v>－</v>
      </c>
      <c r="AA267" s="194"/>
    </row>
    <row r="268" spans="1:27" ht="13.5" customHeight="1" x14ac:dyDescent="0.2">
      <c r="A268" s="189"/>
      <c r="B268" s="187"/>
      <c r="C268" s="255" t="s">
        <v>102</v>
      </c>
      <c r="D268" s="128" t="s">
        <v>263</v>
      </c>
      <c r="E268" s="129">
        <v>0</v>
      </c>
      <c r="F268" s="129">
        <v>0</v>
      </c>
      <c r="G268" s="129">
        <v>0</v>
      </c>
      <c r="H268" s="129">
        <v>0</v>
      </c>
      <c r="I268" s="129">
        <v>0</v>
      </c>
      <c r="J268" s="129">
        <v>0</v>
      </c>
      <c r="K268" s="129">
        <v>0</v>
      </c>
      <c r="L268" s="129">
        <v>0</v>
      </c>
      <c r="M268" s="129">
        <v>0</v>
      </c>
      <c r="N268" s="129">
        <v>0</v>
      </c>
      <c r="O268" s="129">
        <v>0</v>
      </c>
      <c r="P268" s="129">
        <v>0</v>
      </c>
      <c r="Q268" s="129">
        <v>0</v>
      </c>
      <c r="R268" s="129">
        <v>0</v>
      </c>
      <c r="S268" s="129">
        <v>0</v>
      </c>
      <c r="T268" s="129">
        <v>0</v>
      </c>
      <c r="U268" s="129">
        <v>0</v>
      </c>
      <c r="V268" s="129">
        <v>0</v>
      </c>
      <c r="W268" s="129">
        <v>0</v>
      </c>
      <c r="X268" s="130">
        <v>0</v>
      </c>
      <c r="Y268" s="131">
        <v>0</v>
      </c>
      <c r="Z268" s="155" t="str">
        <f t="shared" si="16"/>
        <v>－</v>
      </c>
      <c r="AA268" s="194"/>
    </row>
    <row r="269" spans="1:27" ht="13.5" customHeight="1" thickBot="1" x14ac:dyDescent="0.25">
      <c r="A269" s="189"/>
      <c r="B269" s="187"/>
      <c r="C269" s="256"/>
      <c r="D269" s="133" t="s">
        <v>38</v>
      </c>
      <c r="E269" s="120">
        <v>0</v>
      </c>
      <c r="F269" s="120">
        <v>0</v>
      </c>
      <c r="G269" s="120">
        <v>0</v>
      </c>
      <c r="H269" s="120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v>0</v>
      </c>
      <c r="V269" s="120">
        <v>0</v>
      </c>
      <c r="W269" s="120">
        <v>0</v>
      </c>
      <c r="X269" s="134">
        <v>0</v>
      </c>
      <c r="Y269" s="135">
        <v>0</v>
      </c>
      <c r="Z269" s="162" t="str">
        <f t="shared" si="16"/>
        <v>－</v>
      </c>
      <c r="AA269" s="194"/>
    </row>
    <row r="270" spans="1:27" ht="13.5" customHeight="1" x14ac:dyDescent="0.2">
      <c r="A270" s="189"/>
      <c r="B270" s="257" t="s">
        <v>257</v>
      </c>
      <c r="C270" s="258"/>
      <c r="D270" s="123" t="s">
        <v>263</v>
      </c>
      <c r="E270" s="124">
        <f>E272+E274+E276+E278+E280+E282+E284+E286</f>
        <v>3</v>
      </c>
      <c r="F270" s="124">
        <f t="shared" ref="F270:W271" si="17">F272+F274+F276+F278+F280+F282+F284+F286</f>
        <v>2</v>
      </c>
      <c r="G270" s="124">
        <f t="shared" si="17"/>
        <v>0</v>
      </c>
      <c r="H270" s="124">
        <f t="shared" si="17"/>
        <v>1</v>
      </c>
      <c r="I270" s="124">
        <f t="shared" si="17"/>
        <v>0</v>
      </c>
      <c r="J270" s="124">
        <f t="shared" si="17"/>
        <v>0</v>
      </c>
      <c r="K270" s="124">
        <f t="shared" si="17"/>
        <v>0</v>
      </c>
      <c r="L270" s="124">
        <f t="shared" si="17"/>
        <v>0</v>
      </c>
      <c r="M270" s="124">
        <f t="shared" si="17"/>
        <v>0</v>
      </c>
      <c r="N270" s="124">
        <f t="shared" si="17"/>
        <v>9</v>
      </c>
      <c r="O270" s="124">
        <f t="shared" si="17"/>
        <v>5</v>
      </c>
      <c r="P270" s="124">
        <f t="shared" si="17"/>
        <v>0</v>
      </c>
      <c r="Q270" s="124">
        <f t="shared" si="17"/>
        <v>1</v>
      </c>
      <c r="R270" s="124">
        <f t="shared" si="17"/>
        <v>0</v>
      </c>
      <c r="S270" s="124">
        <f t="shared" si="17"/>
        <v>6</v>
      </c>
      <c r="T270" s="124">
        <f t="shared" si="17"/>
        <v>5</v>
      </c>
      <c r="U270" s="124">
        <f t="shared" si="17"/>
        <v>1</v>
      </c>
      <c r="V270" s="124">
        <f t="shared" si="17"/>
        <v>0</v>
      </c>
      <c r="W270" s="124">
        <f t="shared" si="17"/>
        <v>33</v>
      </c>
      <c r="X270" s="136">
        <f>X272+X274+X276+X278+X280+X282+X284+X286</f>
        <v>66</v>
      </c>
      <c r="Y270" s="136">
        <f>Y272+Y274+Y276+Y278+Y280+Y282+Y284+Y286</f>
        <v>61</v>
      </c>
      <c r="Z270" s="154">
        <f t="shared" si="16"/>
        <v>108.19672131147541</v>
      </c>
      <c r="AA270" s="194"/>
    </row>
    <row r="271" spans="1:27" ht="13.5" customHeight="1" thickBot="1" x14ac:dyDescent="0.25">
      <c r="A271" s="189"/>
      <c r="B271" s="259"/>
      <c r="C271" s="258"/>
      <c r="D271" s="137" t="s">
        <v>38</v>
      </c>
      <c r="E271" s="124">
        <f>E273+E275+E277+E279+E281+E283+E285+E287</f>
        <v>3</v>
      </c>
      <c r="F271" s="124">
        <f t="shared" si="17"/>
        <v>2</v>
      </c>
      <c r="G271" s="124">
        <f t="shared" si="17"/>
        <v>0</v>
      </c>
      <c r="H271" s="124">
        <f t="shared" si="17"/>
        <v>1</v>
      </c>
      <c r="I271" s="124">
        <f t="shared" si="17"/>
        <v>0</v>
      </c>
      <c r="J271" s="124">
        <f t="shared" si="17"/>
        <v>0</v>
      </c>
      <c r="K271" s="124">
        <f t="shared" si="17"/>
        <v>0</v>
      </c>
      <c r="L271" s="124">
        <f t="shared" si="17"/>
        <v>0</v>
      </c>
      <c r="M271" s="124">
        <f t="shared" si="17"/>
        <v>0</v>
      </c>
      <c r="N271" s="124">
        <f t="shared" si="17"/>
        <v>47</v>
      </c>
      <c r="O271" s="124">
        <f t="shared" si="17"/>
        <v>11</v>
      </c>
      <c r="P271" s="124">
        <f t="shared" si="17"/>
        <v>0</v>
      </c>
      <c r="Q271" s="124">
        <f t="shared" si="17"/>
        <v>1</v>
      </c>
      <c r="R271" s="124">
        <f t="shared" si="17"/>
        <v>0</v>
      </c>
      <c r="S271" s="124">
        <f t="shared" si="17"/>
        <v>6</v>
      </c>
      <c r="T271" s="124">
        <f t="shared" si="17"/>
        <v>5</v>
      </c>
      <c r="U271" s="124">
        <f t="shared" si="17"/>
        <v>1</v>
      </c>
      <c r="V271" s="124">
        <f t="shared" si="17"/>
        <v>0</v>
      </c>
      <c r="W271" s="124">
        <f t="shared" si="17"/>
        <v>73</v>
      </c>
      <c r="X271" s="136">
        <f>X273+X275+X277+X279+X281+X283+X285+X287</f>
        <v>150</v>
      </c>
      <c r="Y271" s="136">
        <f>Y273+Y275+Y277+Y279+Y281+Y283+Y285+Y287</f>
        <v>82</v>
      </c>
      <c r="Z271" s="157">
        <f t="shared" si="16"/>
        <v>182.92682926829269</v>
      </c>
      <c r="AA271" s="194"/>
    </row>
    <row r="272" spans="1:27" ht="13.5" customHeight="1" x14ac:dyDescent="0.2">
      <c r="A272" s="189"/>
      <c r="B272" s="189"/>
      <c r="C272" s="260" t="s">
        <v>134</v>
      </c>
      <c r="D272" s="139" t="s">
        <v>263</v>
      </c>
      <c r="E272" s="117">
        <v>3</v>
      </c>
      <c r="F272" s="117">
        <v>2</v>
      </c>
      <c r="G272" s="117">
        <v>0</v>
      </c>
      <c r="H272" s="117">
        <v>1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3</v>
      </c>
      <c r="P272" s="117">
        <v>0</v>
      </c>
      <c r="Q272" s="117">
        <v>1</v>
      </c>
      <c r="R272" s="117">
        <v>0</v>
      </c>
      <c r="S272" s="117">
        <v>0</v>
      </c>
      <c r="T272" s="117">
        <v>0</v>
      </c>
      <c r="U272" s="117">
        <v>1</v>
      </c>
      <c r="V272" s="117">
        <v>0</v>
      </c>
      <c r="W272" s="117">
        <v>30</v>
      </c>
      <c r="X272" s="141">
        <v>50</v>
      </c>
      <c r="Y272" s="142">
        <v>29</v>
      </c>
      <c r="Z272" s="159">
        <f t="shared" si="16"/>
        <v>172.41379310344826</v>
      </c>
      <c r="AA272" s="194"/>
    </row>
    <row r="273" spans="1:27" ht="13.5" customHeight="1" x14ac:dyDescent="0.2">
      <c r="A273" s="189"/>
      <c r="B273" s="188"/>
      <c r="C273" s="255"/>
      <c r="D273" s="128" t="s">
        <v>38</v>
      </c>
      <c r="E273" s="129">
        <v>3</v>
      </c>
      <c r="F273" s="129">
        <v>2</v>
      </c>
      <c r="G273" s="129">
        <v>0</v>
      </c>
      <c r="H273" s="129">
        <v>1</v>
      </c>
      <c r="I273" s="129">
        <v>0</v>
      </c>
      <c r="J273" s="129">
        <v>0</v>
      </c>
      <c r="K273" s="129">
        <v>0</v>
      </c>
      <c r="L273" s="129">
        <v>0</v>
      </c>
      <c r="M273" s="129">
        <v>0</v>
      </c>
      <c r="N273" s="129">
        <v>47</v>
      </c>
      <c r="O273" s="129">
        <v>9</v>
      </c>
      <c r="P273" s="129">
        <v>0</v>
      </c>
      <c r="Q273" s="129">
        <v>1</v>
      </c>
      <c r="R273" s="129">
        <v>0</v>
      </c>
      <c r="S273" s="129">
        <v>0</v>
      </c>
      <c r="T273" s="129">
        <v>0</v>
      </c>
      <c r="U273" s="129">
        <v>1</v>
      </c>
      <c r="V273" s="129">
        <v>0</v>
      </c>
      <c r="W273" s="129">
        <v>70</v>
      </c>
      <c r="X273" s="130">
        <v>134</v>
      </c>
      <c r="Y273" s="131">
        <v>50</v>
      </c>
      <c r="Z273" s="155">
        <f t="shared" si="16"/>
        <v>268</v>
      </c>
      <c r="AA273" s="194"/>
    </row>
    <row r="274" spans="1:27" ht="13.5" customHeight="1" x14ac:dyDescent="0.2">
      <c r="A274" s="189"/>
      <c r="B274" s="188"/>
      <c r="C274" s="255" t="s">
        <v>135</v>
      </c>
      <c r="D274" s="128" t="s">
        <v>263</v>
      </c>
      <c r="E274" s="129">
        <v>0</v>
      </c>
      <c r="F274" s="129">
        <v>0</v>
      </c>
      <c r="G274" s="129">
        <v>0</v>
      </c>
      <c r="H274" s="129">
        <v>0</v>
      </c>
      <c r="I274" s="129">
        <v>0</v>
      </c>
      <c r="J274" s="129">
        <v>0</v>
      </c>
      <c r="K274" s="129">
        <v>0</v>
      </c>
      <c r="L274" s="129">
        <v>0</v>
      </c>
      <c r="M274" s="129">
        <v>0</v>
      </c>
      <c r="N274" s="129">
        <v>0</v>
      </c>
      <c r="O274" s="129">
        <v>0</v>
      </c>
      <c r="P274" s="129">
        <v>0</v>
      </c>
      <c r="Q274" s="129">
        <v>0</v>
      </c>
      <c r="R274" s="129">
        <v>0</v>
      </c>
      <c r="S274" s="129">
        <v>6</v>
      </c>
      <c r="T274" s="129">
        <v>0</v>
      </c>
      <c r="U274" s="129">
        <v>0</v>
      </c>
      <c r="V274" s="129">
        <v>0</v>
      </c>
      <c r="W274" s="129">
        <v>1</v>
      </c>
      <c r="X274" s="130">
        <v>7</v>
      </c>
      <c r="Y274" s="131">
        <v>0</v>
      </c>
      <c r="Z274" s="155" t="str">
        <f t="shared" si="16"/>
        <v>－</v>
      </c>
      <c r="AA274" s="194"/>
    </row>
    <row r="275" spans="1:27" ht="13.5" customHeight="1" x14ac:dyDescent="0.2">
      <c r="A275" s="189"/>
      <c r="B275" s="188"/>
      <c r="C275" s="255"/>
      <c r="D275" s="128" t="s">
        <v>38</v>
      </c>
      <c r="E275" s="129">
        <v>0</v>
      </c>
      <c r="F275" s="129">
        <v>0</v>
      </c>
      <c r="G275" s="129">
        <v>0</v>
      </c>
      <c r="H275" s="129">
        <v>0</v>
      </c>
      <c r="I275" s="129">
        <v>0</v>
      </c>
      <c r="J275" s="129">
        <v>0</v>
      </c>
      <c r="K275" s="129">
        <v>0</v>
      </c>
      <c r="L275" s="129">
        <v>0</v>
      </c>
      <c r="M275" s="129">
        <v>0</v>
      </c>
      <c r="N275" s="129">
        <v>0</v>
      </c>
      <c r="O275" s="129">
        <v>0</v>
      </c>
      <c r="P275" s="129">
        <v>0</v>
      </c>
      <c r="Q275" s="129">
        <v>0</v>
      </c>
      <c r="R275" s="129">
        <v>0</v>
      </c>
      <c r="S275" s="129">
        <v>6</v>
      </c>
      <c r="T275" s="129">
        <v>0</v>
      </c>
      <c r="U275" s="129">
        <v>0</v>
      </c>
      <c r="V275" s="129">
        <v>0</v>
      </c>
      <c r="W275" s="129">
        <v>1</v>
      </c>
      <c r="X275" s="130">
        <v>7</v>
      </c>
      <c r="Y275" s="131">
        <v>0</v>
      </c>
      <c r="Z275" s="155" t="str">
        <f t="shared" si="16"/>
        <v>－</v>
      </c>
      <c r="AA275" s="194"/>
    </row>
    <row r="276" spans="1:27" ht="13.5" customHeight="1" x14ac:dyDescent="0.2">
      <c r="A276" s="189"/>
      <c r="B276" s="188"/>
      <c r="C276" s="255" t="s">
        <v>136</v>
      </c>
      <c r="D276" s="128" t="s">
        <v>263</v>
      </c>
      <c r="E276" s="129">
        <v>0</v>
      </c>
      <c r="F276" s="129">
        <v>0</v>
      </c>
      <c r="G276" s="129">
        <v>0</v>
      </c>
      <c r="H276" s="129">
        <v>0</v>
      </c>
      <c r="I276" s="129">
        <v>0</v>
      </c>
      <c r="J276" s="129">
        <v>0</v>
      </c>
      <c r="K276" s="129">
        <v>0</v>
      </c>
      <c r="L276" s="129">
        <v>0</v>
      </c>
      <c r="M276" s="129">
        <v>0</v>
      </c>
      <c r="N276" s="129">
        <v>0</v>
      </c>
      <c r="O276" s="129">
        <v>0</v>
      </c>
      <c r="P276" s="129">
        <v>0</v>
      </c>
      <c r="Q276" s="129">
        <v>0</v>
      </c>
      <c r="R276" s="129">
        <v>0</v>
      </c>
      <c r="S276" s="129">
        <v>0</v>
      </c>
      <c r="T276" s="129">
        <v>0</v>
      </c>
      <c r="U276" s="129">
        <v>0</v>
      </c>
      <c r="V276" s="129">
        <v>0</v>
      </c>
      <c r="W276" s="129">
        <v>0</v>
      </c>
      <c r="X276" s="130">
        <v>0</v>
      </c>
      <c r="Y276" s="131">
        <v>0</v>
      </c>
      <c r="Z276" s="155" t="str">
        <f t="shared" si="16"/>
        <v>－</v>
      </c>
      <c r="AA276" s="194"/>
    </row>
    <row r="277" spans="1:27" ht="13.5" customHeight="1" x14ac:dyDescent="0.2">
      <c r="A277" s="189"/>
      <c r="B277" s="188"/>
      <c r="C277" s="255"/>
      <c r="D277" s="128" t="s">
        <v>38</v>
      </c>
      <c r="E277" s="129">
        <v>0</v>
      </c>
      <c r="F277" s="129">
        <v>0</v>
      </c>
      <c r="G277" s="129">
        <v>0</v>
      </c>
      <c r="H277" s="129">
        <v>0</v>
      </c>
      <c r="I277" s="129">
        <v>0</v>
      </c>
      <c r="J277" s="129">
        <v>0</v>
      </c>
      <c r="K277" s="129">
        <v>0</v>
      </c>
      <c r="L277" s="129">
        <v>0</v>
      </c>
      <c r="M277" s="129">
        <v>0</v>
      </c>
      <c r="N277" s="129">
        <v>0</v>
      </c>
      <c r="O277" s="129">
        <v>0</v>
      </c>
      <c r="P277" s="129">
        <v>0</v>
      </c>
      <c r="Q277" s="129">
        <v>0</v>
      </c>
      <c r="R277" s="129">
        <v>0</v>
      </c>
      <c r="S277" s="129">
        <v>0</v>
      </c>
      <c r="T277" s="129">
        <v>0</v>
      </c>
      <c r="U277" s="129">
        <v>0</v>
      </c>
      <c r="V277" s="129">
        <v>0</v>
      </c>
      <c r="W277" s="129">
        <v>0</v>
      </c>
      <c r="X277" s="130">
        <v>0</v>
      </c>
      <c r="Y277" s="131">
        <v>0</v>
      </c>
      <c r="Z277" s="155" t="str">
        <f t="shared" si="16"/>
        <v>－</v>
      </c>
      <c r="AA277" s="194"/>
    </row>
    <row r="278" spans="1:27" ht="13.5" customHeight="1" x14ac:dyDescent="0.2">
      <c r="A278" s="189"/>
      <c r="B278" s="188"/>
      <c r="C278" s="255" t="s">
        <v>137</v>
      </c>
      <c r="D278" s="128" t="s">
        <v>263</v>
      </c>
      <c r="E278" s="129">
        <v>0</v>
      </c>
      <c r="F278" s="129">
        <v>0</v>
      </c>
      <c r="G278" s="129">
        <v>0</v>
      </c>
      <c r="H278" s="129">
        <v>0</v>
      </c>
      <c r="I278" s="129">
        <v>0</v>
      </c>
      <c r="J278" s="129">
        <v>0</v>
      </c>
      <c r="K278" s="129">
        <v>0</v>
      </c>
      <c r="L278" s="129">
        <v>0</v>
      </c>
      <c r="M278" s="129">
        <v>0</v>
      </c>
      <c r="N278" s="129">
        <v>0</v>
      </c>
      <c r="O278" s="129">
        <v>0</v>
      </c>
      <c r="P278" s="129">
        <v>0</v>
      </c>
      <c r="Q278" s="129">
        <v>0</v>
      </c>
      <c r="R278" s="129">
        <v>0</v>
      </c>
      <c r="S278" s="129">
        <v>0</v>
      </c>
      <c r="T278" s="129">
        <v>0</v>
      </c>
      <c r="U278" s="129">
        <v>0</v>
      </c>
      <c r="V278" s="129">
        <v>0</v>
      </c>
      <c r="W278" s="129">
        <v>0</v>
      </c>
      <c r="X278" s="130">
        <v>0</v>
      </c>
      <c r="Y278" s="131">
        <v>0</v>
      </c>
      <c r="Z278" s="155" t="str">
        <f t="shared" si="16"/>
        <v>－</v>
      </c>
      <c r="AA278" s="194"/>
    </row>
    <row r="279" spans="1:27" ht="13.5" customHeight="1" x14ac:dyDescent="0.2">
      <c r="A279" s="189"/>
      <c r="B279" s="188"/>
      <c r="C279" s="255"/>
      <c r="D279" s="128" t="s">
        <v>38</v>
      </c>
      <c r="E279" s="129">
        <v>0</v>
      </c>
      <c r="F279" s="129">
        <v>0</v>
      </c>
      <c r="G279" s="129">
        <v>0</v>
      </c>
      <c r="H279" s="129">
        <v>0</v>
      </c>
      <c r="I279" s="129">
        <v>0</v>
      </c>
      <c r="J279" s="129">
        <v>0</v>
      </c>
      <c r="K279" s="129">
        <v>0</v>
      </c>
      <c r="L279" s="129">
        <v>0</v>
      </c>
      <c r="M279" s="129">
        <v>0</v>
      </c>
      <c r="N279" s="129">
        <v>0</v>
      </c>
      <c r="O279" s="129">
        <v>0</v>
      </c>
      <c r="P279" s="129">
        <v>0</v>
      </c>
      <c r="Q279" s="129">
        <v>0</v>
      </c>
      <c r="R279" s="129">
        <v>0</v>
      </c>
      <c r="S279" s="129">
        <v>0</v>
      </c>
      <c r="T279" s="129">
        <v>0</v>
      </c>
      <c r="U279" s="129">
        <v>0</v>
      </c>
      <c r="V279" s="129">
        <v>0</v>
      </c>
      <c r="W279" s="129">
        <v>0</v>
      </c>
      <c r="X279" s="130">
        <v>0</v>
      </c>
      <c r="Y279" s="131">
        <v>0</v>
      </c>
      <c r="Z279" s="155" t="str">
        <f t="shared" si="16"/>
        <v>－</v>
      </c>
      <c r="AA279" s="194"/>
    </row>
    <row r="280" spans="1:27" ht="13.5" customHeight="1" x14ac:dyDescent="0.2">
      <c r="A280" s="189"/>
      <c r="B280" s="188"/>
      <c r="C280" s="255" t="s">
        <v>138</v>
      </c>
      <c r="D280" s="128" t="s">
        <v>263</v>
      </c>
      <c r="E280" s="129">
        <v>0</v>
      </c>
      <c r="F280" s="129">
        <v>0</v>
      </c>
      <c r="G280" s="129">
        <v>0</v>
      </c>
      <c r="H280" s="129">
        <v>0</v>
      </c>
      <c r="I280" s="129">
        <v>0</v>
      </c>
      <c r="J280" s="129">
        <v>0</v>
      </c>
      <c r="K280" s="129">
        <v>0</v>
      </c>
      <c r="L280" s="129">
        <v>0</v>
      </c>
      <c r="M280" s="129">
        <v>0</v>
      </c>
      <c r="N280" s="129">
        <v>0</v>
      </c>
      <c r="O280" s="129">
        <v>0</v>
      </c>
      <c r="P280" s="129">
        <v>0</v>
      </c>
      <c r="Q280" s="129">
        <v>0</v>
      </c>
      <c r="R280" s="129">
        <v>0</v>
      </c>
      <c r="S280" s="129">
        <v>0</v>
      </c>
      <c r="T280" s="129">
        <v>0</v>
      </c>
      <c r="U280" s="129">
        <v>0</v>
      </c>
      <c r="V280" s="129">
        <v>0</v>
      </c>
      <c r="W280" s="129">
        <v>0</v>
      </c>
      <c r="X280" s="130">
        <v>0</v>
      </c>
      <c r="Y280" s="131">
        <v>0</v>
      </c>
      <c r="Z280" s="155" t="str">
        <f t="shared" si="16"/>
        <v>－</v>
      </c>
      <c r="AA280" s="194"/>
    </row>
    <row r="281" spans="1:27" ht="13.5" customHeight="1" x14ac:dyDescent="0.2">
      <c r="A281" s="189"/>
      <c r="B281" s="188"/>
      <c r="C281" s="255"/>
      <c r="D281" s="128" t="s">
        <v>38</v>
      </c>
      <c r="E281" s="129">
        <v>0</v>
      </c>
      <c r="F281" s="129">
        <v>0</v>
      </c>
      <c r="G281" s="129">
        <v>0</v>
      </c>
      <c r="H281" s="129">
        <v>0</v>
      </c>
      <c r="I281" s="129">
        <v>0</v>
      </c>
      <c r="J281" s="129">
        <v>0</v>
      </c>
      <c r="K281" s="129">
        <v>0</v>
      </c>
      <c r="L281" s="129">
        <v>0</v>
      </c>
      <c r="M281" s="129">
        <v>0</v>
      </c>
      <c r="N281" s="129">
        <v>0</v>
      </c>
      <c r="O281" s="129">
        <v>0</v>
      </c>
      <c r="P281" s="129">
        <v>0</v>
      </c>
      <c r="Q281" s="129">
        <v>0</v>
      </c>
      <c r="R281" s="129">
        <v>0</v>
      </c>
      <c r="S281" s="129">
        <v>0</v>
      </c>
      <c r="T281" s="129">
        <v>0</v>
      </c>
      <c r="U281" s="129">
        <v>0</v>
      </c>
      <c r="V281" s="129">
        <v>0</v>
      </c>
      <c r="W281" s="129">
        <v>0</v>
      </c>
      <c r="X281" s="130">
        <v>0</v>
      </c>
      <c r="Y281" s="131">
        <v>0</v>
      </c>
      <c r="Z281" s="155" t="str">
        <f t="shared" si="16"/>
        <v>－</v>
      </c>
      <c r="AA281" s="194"/>
    </row>
    <row r="282" spans="1:27" ht="13.5" customHeight="1" x14ac:dyDescent="0.2">
      <c r="A282" s="189"/>
      <c r="B282" s="188"/>
      <c r="C282" s="255" t="s">
        <v>139</v>
      </c>
      <c r="D282" s="128" t="s">
        <v>263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129">
        <v>0</v>
      </c>
      <c r="O282" s="129">
        <v>0</v>
      </c>
      <c r="P282" s="129">
        <v>0</v>
      </c>
      <c r="Q282" s="129">
        <v>0</v>
      </c>
      <c r="R282" s="129">
        <v>0</v>
      </c>
      <c r="S282" s="129">
        <v>0</v>
      </c>
      <c r="T282" s="129">
        <v>0</v>
      </c>
      <c r="U282" s="129">
        <v>0</v>
      </c>
      <c r="V282" s="129">
        <v>0</v>
      </c>
      <c r="W282" s="129">
        <v>0</v>
      </c>
      <c r="X282" s="130">
        <v>0</v>
      </c>
      <c r="Y282" s="131">
        <v>0</v>
      </c>
      <c r="Z282" s="155" t="str">
        <f t="shared" si="16"/>
        <v>－</v>
      </c>
      <c r="AA282" s="194"/>
    </row>
    <row r="283" spans="1:27" ht="13.5" customHeight="1" x14ac:dyDescent="0.2">
      <c r="A283" s="189"/>
      <c r="B283" s="188"/>
      <c r="C283" s="255"/>
      <c r="D283" s="128" t="s">
        <v>38</v>
      </c>
      <c r="E283" s="129">
        <v>0</v>
      </c>
      <c r="F283" s="129">
        <v>0</v>
      </c>
      <c r="G283" s="129">
        <v>0</v>
      </c>
      <c r="H283" s="129">
        <v>0</v>
      </c>
      <c r="I283" s="129">
        <v>0</v>
      </c>
      <c r="J283" s="129">
        <v>0</v>
      </c>
      <c r="K283" s="129">
        <v>0</v>
      </c>
      <c r="L283" s="129">
        <v>0</v>
      </c>
      <c r="M283" s="129">
        <v>0</v>
      </c>
      <c r="N283" s="129">
        <v>0</v>
      </c>
      <c r="O283" s="129">
        <v>0</v>
      </c>
      <c r="P283" s="129">
        <v>0</v>
      </c>
      <c r="Q283" s="129">
        <v>0</v>
      </c>
      <c r="R283" s="129">
        <v>0</v>
      </c>
      <c r="S283" s="129">
        <v>0</v>
      </c>
      <c r="T283" s="129">
        <v>0</v>
      </c>
      <c r="U283" s="129">
        <v>0</v>
      </c>
      <c r="V283" s="129">
        <v>0</v>
      </c>
      <c r="W283" s="129">
        <v>0</v>
      </c>
      <c r="X283" s="130">
        <v>0</v>
      </c>
      <c r="Y283" s="131">
        <v>0</v>
      </c>
      <c r="Z283" s="155" t="str">
        <f t="shared" si="16"/>
        <v>－</v>
      </c>
      <c r="AA283" s="194"/>
    </row>
    <row r="284" spans="1:27" ht="13.5" customHeight="1" x14ac:dyDescent="0.2">
      <c r="A284" s="189"/>
      <c r="B284" s="188"/>
      <c r="C284" s="255" t="s">
        <v>140</v>
      </c>
      <c r="D284" s="128" t="s">
        <v>263</v>
      </c>
      <c r="E284" s="129">
        <v>0</v>
      </c>
      <c r="F284" s="129">
        <v>0</v>
      </c>
      <c r="G284" s="129">
        <v>0</v>
      </c>
      <c r="H284" s="129">
        <v>0</v>
      </c>
      <c r="I284" s="129">
        <v>0</v>
      </c>
      <c r="J284" s="129">
        <v>0</v>
      </c>
      <c r="K284" s="129">
        <v>0</v>
      </c>
      <c r="L284" s="129">
        <v>0</v>
      </c>
      <c r="M284" s="129">
        <v>0</v>
      </c>
      <c r="N284" s="129">
        <v>0</v>
      </c>
      <c r="O284" s="129">
        <v>0</v>
      </c>
      <c r="P284" s="129">
        <v>0</v>
      </c>
      <c r="Q284" s="129">
        <v>0</v>
      </c>
      <c r="R284" s="129">
        <v>0</v>
      </c>
      <c r="S284" s="129">
        <v>0</v>
      </c>
      <c r="T284" s="129">
        <v>0</v>
      </c>
      <c r="U284" s="129">
        <v>0</v>
      </c>
      <c r="V284" s="129">
        <v>0</v>
      </c>
      <c r="W284" s="129">
        <v>0</v>
      </c>
      <c r="X284" s="130">
        <v>0</v>
      </c>
      <c r="Y284" s="131">
        <v>10</v>
      </c>
      <c r="Z284" s="155">
        <f t="shared" si="16"/>
        <v>0</v>
      </c>
      <c r="AA284" s="194"/>
    </row>
    <row r="285" spans="1:27" ht="13.5" customHeight="1" x14ac:dyDescent="0.2">
      <c r="A285" s="189"/>
      <c r="B285" s="188"/>
      <c r="C285" s="255"/>
      <c r="D285" s="128" t="s">
        <v>38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0</v>
      </c>
      <c r="K285" s="129">
        <v>0</v>
      </c>
      <c r="L285" s="129">
        <v>0</v>
      </c>
      <c r="M285" s="129">
        <v>0</v>
      </c>
      <c r="N285" s="129">
        <v>0</v>
      </c>
      <c r="O285" s="129">
        <v>0</v>
      </c>
      <c r="P285" s="129">
        <v>0</v>
      </c>
      <c r="Q285" s="129">
        <v>0</v>
      </c>
      <c r="R285" s="129">
        <v>0</v>
      </c>
      <c r="S285" s="129">
        <v>0</v>
      </c>
      <c r="T285" s="129">
        <v>0</v>
      </c>
      <c r="U285" s="129">
        <v>0</v>
      </c>
      <c r="V285" s="129">
        <v>0</v>
      </c>
      <c r="W285" s="129">
        <v>0</v>
      </c>
      <c r="X285" s="130">
        <v>0</v>
      </c>
      <c r="Y285" s="131">
        <v>10</v>
      </c>
      <c r="Z285" s="155">
        <f t="shared" si="16"/>
        <v>0</v>
      </c>
      <c r="AA285" s="194"/>
    </row>
    <row r="286" spans="1:27" ht="13.5" customHeight="1" x14ac:dyDescent="0.2">
      <c r="A286" s="189"/>
      <c r="B286" s="188"/>
      <c r="C286" s="255" t="s">
        <v>141</v>
      </c>
      <c r="D286" s="128" t="s">
        <v>263</v>
      </c>
      <c r="E286" s="129">
        <v>0</v>
      </c>
      <c r="F286" s="129">
        <v>0</v>
      </c>
      <c r="G286" s="129">
        <v>0</v>
      </c>
      <c r="H286" s="129">
        <v>0</v>
      </c>
      <c r="I286" s="129">
        <v>0</v>
      </c>
      <c r="J286" s="129">
        <v>0</v>
      </c>
      <c r="K286" s="129">
        <v>0</v>
      </c>
      <c r="L286" s="129">
        <v>0</v>
      </c>
      <c r="M286" s="129">
        <v>0</v>
      </c>
      <c r="N286" s="129">
        <v>0</v>
      </c>
      <c r="O286" s="129">
        <v>2</v>
      </c>
      <c r="P286" s="129">
        <v>0</v>
      </c>
      <c r="Q286" s="129">
        <v>0</v>
      </c>
      <c r="R286" s="129">
        <v>0</v>
      </c>
      <c r="S286" s="129">
        <v>0</v>
      </c>
      <c r="T286" s="129">
        <v>5</v>
      </c>
      <c r="U286" s="129">
        <v>0</v>
      </c>
      <c r="V286" s="129">
        <v>0</v>
      </c>
      <c r="W286" s="129">
        <v>2</v>
      </c>
      <c r="X286" s="130">
        <v>9</v>
      </c>
      <c r="Y286" s="131">
        <v>22</v>
      </c>
      <c r="Z286" s="155">
        <f t="shared" si="16"/>
        <v>40.909090909090914</v>
      </c>
      <c r="AA286" s="194"/>
    </row>
    <row r="287" spans="1:27" ht="13.5" customHeight="1" thickBot="1" x14ac:dyDescent="0.25">
      <c r="A287" s="189"/>
      <c r="B287" s="188"/>
      <c r="C287" s="256"/>
      <c r="D287" s="133" t="s">
        <v>38</v>
      </c>
      <c r="E287" s="120">
        <v>0</v>
      </c>
      <c r="F287" s="120"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2</v>
      </c>
      <c r="P287" s="120">
        <v>0</v>
      </c>
      <c r="Q287" s="120">
        <v>0</v>
      </c>
      <c r="R287" s="120">
        <v>0</v>
      </c>
      <c r="S287" s="120">
        <v>0</v>
      </c>
      <c r="T287" s="120">
        <v>5</v>
      </c>
      <c r="U287" s="120">
        <v>0</v>
      </c>
      <c r="V287" s="120">
        <v>0</v>
      </c>
      <c r="W287" s="120">
        <v>2</v>
      </c>
      <c r="X287" s="134">
        <v>9</v>
      </c>
      <c r="Y287" s="135">
        <v>22</v>
      </c>
      <c r="Z287" s="162">
        <f t="shared" si="16"/>
        <v>40.909090909090914</v>
      </c>
      <c r="AA287" s="194"/>
    </row>
    <row r="288" spans="1:27" ht="13.5" customHeight="1" x14ac:dyDescent="0.2">
      <c r="A288" s="189"/>
      <c r="B288" s="257" t="s">
        <v>258</v>
      </c>
      <c r="C288" s="258"/>
      <c r="D288" s="123" t="s">
        <v>263</v>
      </c>
      <c r="E288" s="124">
        <f>E290+E292+E294+E296+E298+E300+E302+E304+E306+E308</f>
        <v>124</v>
      </c>
      <c r="F288" s="124">
        <f t="shared" ref="F288:W289" si="18">F290+F292+F294+F296+F298+F300+F302+F304+F306+F308</f>
        <v>8</v>
      </c>
      <c r="G288" s="124">
        <f t="shared" si="18"/>
        <v>37</v>
      </c>
      <c r="H288" s="124">
        <f t="shared" si="18"/>
        <v>10</v>
      </c>
      <c r="I288" s="124">
        <f t="shared" si="18"/>
        <v>4</v>
      </c>
      <c r="J288" s="124">
        <f t="shared" si="18"/>
        <v>1</v>
      </c>
      <c r="K288" s="124">
        <f t="shared" si="18"/>
        <v>21</v>
      </c>
      <c r="L288" s="124">
        <f t="shared" si="18"/>
        <v>3</v>
      </c>
      <c r="M288" s="124">
        <f t="shared" si="18"/>
        <v>21</v>
      </c>
      <c r="N288" s="124">
        <f t="shared" si="18"/>
        <v>5</v>
      </c>
      <c r="O288" s="124">
        <f t="shared" si="18"/>
        <v>35</v>
      </c>
      <c r="P288" s="124">
        <f t="shared" si="18"/>
        <v>1</v>
      </c>
      <c r="Q288" s="124">
        <f t="shared" si="18"/>
        <v>2</v>
      </c>
      <c r="R288" s="124">
        <f t="shared" si="18"/>
        <v>0</v>
      </c>
      <c r="S288" s="124">
        <f t="shared" si="18"/>
        <v>8</v>
      </c>
      <c r="T288" s="124">
        <f t="shared" si="18"/>
        <v>223</v>
      </c>
      <c r="U288" s="124">
        <f t="shared" si="18"/>
        <v>5</v>
      </c>
      <c r="V288" s="124">
        <f t="shared" si="18"/>
        <v>5</v>
      </c>
      <c r="W288" s="124">
        <f t="shared" si="18"/>
        <v>153</v>
      </c>
      <c r="X288" s="136">
        <f>X290+X292+X294+X296+X298+X300+X302+X304+X306+X308</f>
        <v>666</v>
      </c>
      <c r="Y288" s="136">
        <f>Y290+Y292+Y294+Y296+Y298+Y300+Y302+Y304+Y306+Y308</f>
        <v>395</v>
      </c>
      <c r="Z288" s="154">
        <f t="shared" si="16"/>
        <v>168.60759493670886</v>
      </c>
      <c r="AA288" s="194"/>
    </row>
    <row r="289" spans="1:27" ht="13.5" customHeight="1" thickBot="1" x14ac:dyDescent="0.25">
      <c r="A289" s="189"/>
      <c r="B289" s="259"/>
      <c r="C289" s="258"/>
      <c r="D289" s="137" t="s">
        <v>38</v>
      </c>
      <c r="E289" s="124">
        <f>E291+E293+E295+E297+E299+E301+E303+E305+E307+E309</f>
        <v>161</v>
      </c>
      <c r="F289" s="124">
        <f t="shared" si="18"/>
        <v>12</v>
      </c>
      <c r="G289" s="124">
        <f t="shared" si="18"/>
        <v>45</v>
      </c>
      <c r="H289" s="124">
        <f t="shared" si="18"/>
        <v>15</v>
      </c>
      <c r="I289" s="124">
        <f t="shared" si="18"/>
        <v>20</v>
      </c>
      <c r="J289" s="124">
        <f t="shared" si="18"/>
        <v>1</v>
      </c>
      <c r="K289" s="124">
        <f t="shared" si="18"/>
        <v>39</v>
      </c>
      <c r="L289" s="124">
        <f t="shared" si="18"/>
        <v>5</v>
      </c>
      <c r="M289" s="124">
        <f t="shared" si="18"/>
        <v>26</v>
      </c>
      <c r="N289" s="124">
        <f t="shared" si="18"/>
        <v>15</v>
      </c>
      <c r="O289" s="124">
        <f t="shared" si="18"/>
        <v>45</v>
      </c>
      <c r="P289" s="124">
        <f t="shared" si="18"/>
        <v>1</v>
      </c>
      <c r="Q289" s="124">
        <f t="shared" si="18"/>
        <v>3</v>
      </c>
      <c r="R289" s="124">
        <f t="shared" si="18"/>
        <v>0</v>
      </c>
      <c r="S289" s="124">
        <f t="shared" si="18"/>
        <v>11</v>
      </c>
      <c r="T289" s="124">
        <f t="shared" si="18"/>
        <v>274</v>
      </c>
      <c r="U289" s="124">
        <f t="shared" si="18"/>
        <v>13</v>
      </c>
      <c r="V289" s="124">
        <f t="shared" si="18"/>
        <v>17</v>
      </c>
      <c r="W289" s="124">
        <f t="shared" si="18"/>
        <v>160</v>
      </c>
      <c r="X289" s="136">
        <f>X291+X293+X295+X297+X299+X301+X303+X305+X307+X309</f>
        <v>863</v>
      </c>
      <c r="Y289" s="136">
        <f>Y291+Y293+Y295+Y297+Y299+Y301+Y303+Y305+Y307+Y309</f>
        <v>648</v>
      </c>
      <c r="Z289" s="157">
        <f t="shared" si="16"/>
        <v>133.17901234567901</v>
      </c>
      <c r="AA289" s="194"/>
    </row>
    <row r="290" spans="1:27" ht="13.5" customHeight="1" x14ac:dyDescent="0.2">
      <c r="A290" s="189"/>
      <c r="B290" s="189"/>
      <c r="C290" s="260" t="s">
        <v>143</v>
      </c>
      <c r="D290" s="139" t="s">
        <v>263</v>
      </c>
      <c r="E290" s="117">
        <v>86</v>
      </c>
      <c r="F290" s="117">
        <v>1</v>
      </c>
      <c r="G290" s="117">
        <v>15</v>
      </c>
      <c r="H290" s="117">
        <v>2</v>
      </c>
      <c r="I290" s="117">
        <v>0</v>
      </c>
      <c r="J290" s="117">
        <v>0</v>
      </c>
      <c r="K290" s="117">
        <v>20</v>
      </c>
      <c r="L290" s="117">
        <v>0</v>
      </c>
      <c r="M290" s="117">
        <v>18</v>
      </c>
      <c r="N290" s="117">
        <v>1</v>
      </c>
      <c r="O290" s="117">
        <v>18</v>
      </c>
      <c r="P290" s="117">
        <v>0</v>
      </c>
      <c r="Q290" s="117">
        <v>2</v>
      </c>
      <c r="R290" s="117">
        <v>0</v>
      </c>
      <c r="S290" s="117">
        <v>5</v>
      </c>
      <c r="T290" s="117">
        <v>128</v>
      </c>
      <c r="U290" s="117">
        <v>1</v>
      </c>
      <c r="V290" s="117">
        <v>3</v>
      </c>
      <c r="W290" s="117">
        <v>34</v>
      </c>
      <c r="X290" s="141">
        <v>334</v>
      </c>
      <c r="Y290" s="142">
        <v>275</v>
      </c>
      <c r="Z290" s="159">
        <f t="shared" si="16"/>
        <v>121.45454545454545</v>
      </c>
      <c r="AA290" s="194"/>
    </row>
    <row r="291" spans="1:27" ht="13.5" customHeight="1" x14ac:dyDescent="0.2">
      <c r="A291" s="189"/>
      <c r="B291" s="188"/>
      <c r="C291" s="255"/>
      <c r="D291" s="128" t="s">
        <v>38</v>
      </c>
      <c r="E291" s="129">
        <v>98</v>
      </c>
      <c r="F291" s="129">
        <v>1</v>
      </c>
      <c r="G291" s="129">
        <v>19</v>
      </c>
      <c r="H291" s="129">
        <v>7</v>
      </c>
      <c r="I291" s="129">
        <v>0</v>
      </c>
      <c r="J291" s="129">
        <v>0</v>
      </c>
      <c r="K291" s="129">
        <v>37</v>
      </c>
      <c r="L291" s="129">
        <v>0</v>
      </c>
      <c r="M291" s="129">
        <v>23</v>
      </c>
      <c r="N291" s="129">
        <v>7</v>
      </c>
      <c r="O291" s="129">
        <v>27</v>
      </c>
      <c r="P291" s="129">
        <v>0</v>
      </c>
      <c r="Q291" s="129">
        <v>3</v>
      </c>
      <c r="R291" s="129">
        <v>0</v>
      </c>
      <c r="S291" s="129">
        <v>6</v>
      </c>
      <c r="T291" s="129">
        <v>167</v>
      </c>
      <c r="U291" s="129">
        <v>1</v>
      </c>
      <c r="V291" s="129">
        <v>13</v>
      </c>
      <c r="W291" s="129">
        <v>37</v>
      </c>
      <c r="X291" s="130">
        <v>446</v>
      </c>
      <c r="Y291" s="131">
        <v>441</v>
      </c>
      <c r="Z291" s="155">
        <f t="shared" si="16"/>
        <v>101.13378684807257</v>
      </c>
      <c r="AA291" s="194"/>
    </row>
    <row r="292" spans="1:27" ht="13.5" customHeight="1" x14ac:dyDescent="0.2">
      <c r="A292" s="189"/>
      <c r="B292" s="188"/>
      <c r="C292" s="255" t="s">
        <v>142</v>
      </c>
      <c r="D292" s="128" t="s">
        <v>263</v>
      </c>
      <c r="E292" s="129">
        <v>5</v>
      </c>
      <c r="F292" s="129">
        <v>0</v>
      </c>
      <c r="G292" s="129">
        <v>0</v>
      </c>
      <c r="H292" s="129">
        <v>0</v>
      </c>
      <c r="I292" s="129">
        <v>0</v>
      </c>
      <c r="J292" s="129">
        <v>0</v>
      </c>
      <c r="K292" s="129">
        <v>0</v>
      </c>
      <c r="L292" s="129">
        <v>0</v>
      </c>
      <c r="M292" s="129">
        <v>3</v>
      </c>
      <c r="N292" s="129">
        <v>0</v>
      </c>
      <c r="O292" s="129">
        <v>1</v>
      </c>
      <c r="P292" s="129">
        <v>0</v>
      </c>
      <c r="Q292" s="129">
        <v>0</v>
      </c>
      <c r="R292" s="129">
        <v>0</v>
      </c>
      <c r="S292" s="129">
        <v>0</v>
      </c>
      <c r="T292" s="129">
        <v>0</v>
      </c>
      <c r="U292" s="129">
        <v>0</v>
      </c>
      <c r="V292" s="129">
        <v>0</v>
      </c>
      <c r="W292" s="129">
        <v>2</v>
      </c>
      <c r="X292" s="130">
        <v>11</v>
      </c>
      <c r="Y292" s="131">
        <v>11</v>
      </c>
      <c r="Z292" s="155">
        <f t="shared" si="16"/>
        <v>100</v>
      </c>
      <c r="AA292" s="194"/>
    </row>
    <row r="293" spans="1:27" ht="13.5" customHeight="1" x14ac:dyDescent="0.2">
      <c r="A293" s="189"/>
      <c r="B293" s="188"/>
      <c r="C293" s="255"/>
      <c r="D293" s="128" t="s">
        <v>38</v>
      </c>
      <c r="E293" s="129">
        <v>5</v>
      </c>
      <c r="F293" s="129">
        <v>0</v>
      </c>
      <c r="G293" s="129">
        <v>0</v>
      </c>
      <c r="H293" s="129"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3</v>
      </c>
      <c r="N293" s="129">
        <v>0</v>
      </c>
      <c r="O293" s="129">
        <v>1</v>
      </c>
      <c r="P293" s="129">
        <v>0</v>
      </c>
      <c r="Q293" s="129">
        <v>0</v>
      </c>
      <c r="R293" s="129">
        <v>0</v>
      </c>
      <c r="S293" s="129">
        <v>0</v>
      </c>
      <c r="T293" s="129">
        <v>0</v>
      </c>
      <c r="U293" s="129">
        <v>0</v>
      </c>
      <c r="V293" s="129">
        <v>0</v>
      </c>
      <c r="W293" s="129">
        <v>2</v>
      </c>
      <c r="X293" s="130">
        <v>11</v>
      </c>
      <c r="Y293" s="131">
        <v>11</v>
      </c>
      <c r="Z293" s="155">
        <f t="shared" si="16"/>
        <v>100</v>
      </c>
      <c r="AA293" s="194"/>
    </row>
    <row r="294" spans="1:27" ht="13.5" customHeight="1" x14ac:dyDescent="0.2">
      <c r="A294" s="189"/>
      <c r="B294" s="188"/>
      <c r="C294" s="255" t="s">
        <v>144</v>
      </c>
      <c r="D294" s="128" t="s">
        <v>263</v>
      </c>
      <c r="E294" s="129">
        <v>0</v>
      </c>
      <c r="F294" s="129">
        <v>0</v>
      </c>
      <c r="G294" s="129">
        <v>0</v>
      </c>
      <c r="H294" s="129">
        <v>0</v>
      </c>
      <c r="I294" s="129">
        <v>0</v>
      </c>
      <c r="J294" s="129">
        <v>0</v>
      </c>
      <c r="K294" s="129">
        <v>0</v>
      </c>
      <c r="L294" s="129">
        <v>0</v>
      </c>
      <c r="M294" s="129">
        <v>0</v>
      </c>
      <c r="N294" s="129">
        <v>0</v>
      </c>
      <c r="O294" s="129">
        <v>15</v>
      </c>
      <c r="P294" s="129">
        <v>0</v>
      </c>
      <c r="Q294" s="129">
        <v>0</v>
      </c>
      <c r="R294" s="129">
        <v>0</v>
      </c>
      <c r="S294" s="129">
        <v>0</v>
      </c>
      <c r="T294" s="129">
        <v>0</v>
      </c>
      <c r="U294" s="129">
        <v>0</v>
      </c>
      <c r="V294" s="129">
        <v>0</v>
      </c>
      <c r="W294" s="129">
        <v>0</v>
      </c>
      <c r="X294" s="130">
        <v>15</v>
      </c>
      <c r="Y294" s="131">
        <v>0</v>
      </c>
      <c r="Z294" s="155" t="str">
        <f t="shared" si="16"/>
        <v>－</v>
      </c>
      <c r="AA294" s="194"/>
    </row>
    <row r="295" spans="1:27" ht="13.5" customHeight="1" x14ac:dyDescent="0.2">
      <c r="A295" s="189"/>
      <c r="B295" s="188"/>
      <c r="C295" s="255"/>
      <c r="D295" s="128" t="s">
        <v>38</v>
      </c>
      <c r="E295" s="129">
        <v>0</v>
      </c>
      <c r="F295" s="129">
        <v>0</v>
      </c>
      <c r="G295" s="129">
        <v>0</v>
      </c>
      <c r="H295" s="129">
        <v>0</v>
      </c>
      <c r="I295" s="129">
        <v>0</v>
      </c>
      <c r="J295" s="129">
        <v>0</v>
      </c>
      <c r="K295" s="129">
        <v>0</v>
      </c>
      <c r="L295" s="129">
        <v>0</v>
      </c>
      <c r="M295" s="129">
        <v>0</v>
      </c>
      <c r="N295" s="129">
        <v>0</v>
      </c>
      <c r="O295" s="129">
        <v>15</v>
      </c>
      <c r="P295" s="129">
        <v>0</v>
      </c>
      <c r="Q295" s="129">
        <v>0</v>
      </c>
      <c r="R295" s="129">
        <v>0</v>
      </c>
      <c r="S295" s="129">
        <v>0</v>
      </c>
      <c r="T295" s="129">
        <v>0</v>
      </c>
      <c r="U295" s="129">
        <v>0</v>
      </c>
      <c r="V295" s="129">
        <v>0</v>
      </c>
      <c r="W295" s="129">
        <v>0</v>
      </c>
      <c r="X295" s="130">
        <v>15</v>
      </c>
      <c r="Y295" s="131">
        <v>0</v>
      </c>
      <c r="Z295" s="155" t="str">
        <f t="shared" si="16"/>
        <v>－</v>
      </c>
      <c r="AA295" s="194"/>
    </row>
    <row r="296" spans="1:27" ht="13.5" customHeight="1" x14ac:dyDescent="0.2">
      <c r="A296" s="189"/>
      <c r="B296" s="188"/>
      <c r="C296" s="255" t="s">
        <v>145</v>
      </c>
      <c r="D296" s="128" t="s">
        <v>263</v>
      </c>
      <c r="E296" s="129">
        <v>0</v>
      </c>
      <c r="F296" s="129">
        <v>0</v>
      </c>
      <c r="G296" s="129">
        <v>0</v>
      </c>
      <c r="H296" s="129">
        <v>0</v>
      </c>
      <c r="I296" s="129">
        <v>0</v>
      </c>
      <c r="J296" s="129">
        <v>0</v>
      </c>
      <c r="K296" s="129">
        <v>0</v>
      </c>
      <c r="L296" s="129">
        <v>0</v>
      </c>
      <c r="M296" s="129">
        <v>0</v>
      </c>
      <c r="N296" s="129">
        <v>0</v>
      </c>
      <c r="O296" s="129">
        <v>0</v>
      </c>
      <c r="P296" s="129">
        <v>0</v>
      </c>
      <c r="Q296" s="129">
        <v>0</v>
      </c>
      <c r="R296" s="129">
        <v>0</v>
      </c>
      <c r="S296" s="129">
        <v>0</v>
      </c>
      <c r="T296" s="129">
        <v>0</v>
      </c>
      <c r="U296" s="129">
        <v>0</v>
      </c>
      <c r="V296" s="129">
        <v>0</v>
      </c>
      <c r="W296" s="129">
        <v>0</v>
      </c>
      <c r="X296" s="130">
        <v>0</v>
      </c>
      <c r="Y296" s="131">
        <v>0</v>
      </c>
      <c r="Z296" s="155" t="str">
        <f t="shared" si="16"/>
        <v>－</v>
      </c>
      <c r="AA296" s="194"/>
    </row>
    <row r="297" spans="1:27" ht="13.5" customHeight="1" x14ac:dyDescent="0.2">
      <c r="A297" s="189"/>
      <c r="B297" s="188"/>
      <c r="C297" s="255"/>
      <c r="D297" s="128" t="s">
        <v>38</v>
      </c>
      <c r="E297" s="129">
        <v>0</v>
      </c>
      <c r="F297" s="129">
        <v>0</v>
      </c>
      <c r="G297" s="129">
        <v>0</v>
      </c>
      <c r="H297" s="129">
        <v>0</v>
      </c>
      <c r="I297" s="129">
        <v>0</v>
      </c>
      <c r="J297" s="129">
        <v>0</v>
      </c>
      <c r="K297" s="129">
        <v>0</v>
      </c>
      <c r="L297" s="129">
        <v>0</v>
      </c>
      <c r="M297" s="129">
        <v>0</v>
      </c>
      <c r="N297" s="129">
        <v>0</v>
      </c>
      <c r="O297" s="129">
        <v>0</v>
      </c>
      <c r="P297" s="129">
        <v>0</v>
      </c>
      <c r="Q297" s="129">
        <v>0</v>
      </c>
      <c r="R297" s="129">
        <v>0</v>
      </c>
      <c r="S297" s="129">
        <v>0</v>
      </c>
      <c r="T297" s="129">
        <v>0</v>
      </c>
      <c r="U297" s="129">
        <v>0</v>
      </c>
      <c r="V297" s="129">
        <v>0</v>
      </c>
      <c r="W297" s="129">
        <v>0</v>
      </c>
      <c r="X297" s="130">
        <v>0</v>
      </c>
      <c r="Y297" s="131">
        <v>0</v>
      </c>
      <c r="Z297" s="155" t="str">
        <f t="shared" si="16"/>
        <v>－</v>
      </c>
      <c r="AA297" s="194"/>
    </row>
    <row r="298" spans="1:27" ht="13.5" customHeight="1" x14ac:dyDescent="0.2">
      <c r="A298" s="189"/>
      <c r="B298" s="188"/>
      <c r="C298" s="255" t="s">
        <v>146</v>
      </c>
      <c r="D298" s="128" t="s">
        <v>263</v>
      </c>
      <c r="E298" s="129">
        <v>0</v>
      </c>
      <c r="F298" s="129">
        <v>0</v>
      </c>
      <c r="G298" s="129">
        <v>0</v>
      </c>
      <c r="H298" s="129"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0</v>
      </c>
      <c r="N298" s="129">
        <v>0</v>
      </c>
      <c r="O298" s="129">
        <v>0</v>
      </c>
      <c r="P298" s="129">
        <v>0</v>
      </c>
      <c r="Q298" s="129">
        <v>0</v>
      </c>
      <c r="R298" s="129">
        <v>0</v>
      </c>
      <c r="S298" s="129">
        <v>0</v>
      </c>
      <c r="T298" s="129">
        <v>0</v>
      </c>
      <c r="U298" s="129">
        <v>0</v>
      </c>
      <c r="V298" s="129">
        <v>0</v>
      </c>
      <c r="W298" s="129">
        <v>0</v>
      </c>
      <c r="X298" s="130">
        <v>0</v>
      </c>
      <c r="Y298" s="131">
        <v>0</v>
      </c>
      <c r="Z298" s="155" t="str">
        <f t="shared" si="16"/>
        <v>－</v>
      </c>
      <c r="AA298" s="194"/>
    </row>
    <row r="299" spans="1:27" ht="13.5" customHeight="1" x14ac:dyDescent="0.2">
      <c r="A299" s="189"/>
      <c r="B299" s="188"/>
      <c r="C299" s="255"/>
      <c r="D299" s="128" t="s">
        <v>38</v>
      </c>
      <c r="E299" s="129">
        <v>0</v>
      </c>
      <c r="F299" s="129">
        <v>0</v>
      </c>
      <c r="G299" s="129">
        <v>0</v>
      </c>
      <c r="H299" s="129">
        <v>0</v>
      </c>
      <c r="I299" s="129">
        <v>0</v>
      </c>
      <c r="J299" s="129">
        <v>0</v>
      </c>
      <c r="K299" s="129">
        <v>0</v>
      </c>
      <c r="L299" s="129">
        <v>0</v>
      </c>
      <c r="M299" s="129">
        <v>0</v>
      </c>
      <c r="N299" s="129">
        <v>0</v>
      </c>
      <c r="O299" s="129">
        <v>0</v>
      </c>
      <c r="P299" s="129">
        <v>0</v>
      </c>
      <c r="Q299" s="129">
        <v>0</v>
      </c>
      <c r="R299" s="129">
        <v>0</v>
      </c>
      <c r="S299" s="129">
        <v>0</v>
      </c>
      <c r="T299" s="129">
        <v>0</v>
      </c>
      <c r="U299" s="129">
        <v>0</v>
      </c>
      <c r="V299" s="129">
        <v>0</v>
      </c>
      <c r="W299" s="129">
        <v>0</v>
      </c>
      <c r="X299" s="130">
        <v>0</v>
      </c>
      <c r="Y299" s="131">
        <v>0</v>
      </c>
      <c r="Z299" s="155" t="str">
        <f t="shared" si="16"/>
        <v>－</v>
      </c>
      <c r="AA299" s="194"/>
    </row>
    <row r="300" spans="1:27" ht="13.5" customHeight="1" x14ac:dyDescent="0.2">
      <c r="A300" s="189"/>
      <c r="B300" s="188"/>
      <c r="C300" s="255" t="s">
        <v>218</v>
      </c>
      <c r="D300" s="128" t="s">
        <v>263</v>
      </c>
      <c r="E300" s="129">
        <v>0</v>
      </c>
      <c r="F300" s="129">
        <v>0</v>
      </c>
      <c r="G300" s="129">
        <v>0</v>
      </c>
      <c r="H300" s="129">
        <v>0</v>
      </c>
      <c r="I300" s="129">
        <v>0</v>
      </c>
      <c r="J300" s="129">
        <v>0</v>
      </c>
      <c r="K300" s="129">
        <v>0</v>
      </c>
      <c r="L300" s="129">
        <v>0</v>
      </c>
      <c r="M300" s="129">
        <v>0</v>
      </c>
      <c r="N300" s="129">
        <v>0</v>
      </c>
      <c r="O300" s="129">
        <v>0</v>
      </c>
      <c r="P300" s="129">
        <v>0</v>
      </c>
      <c r="Q300" s="129">
        <v>0</v>
      </c>
      <c r="R300" s="129">
        <v>0</v>
      </c>
      <c r="S300" s="129">
        <v>0</v>
      </c>
      <c r="T300" s="129">
        <v>0</v>
      </c>
      <c r="U300" s="129">
        <v>0</v>
      </c>
      <c r="V300" s="129">
        <v>0</v>
      </c>
      <c r="W300" s="129">
        <v>0</v>
      </c>
      <c r="X300" s="130">
        <v>0</v>
      </c>
      <c r="Y300" s="131">
        <v>0</v>
      </c>
      <c r="Z300" s="155" t="str">
        <f t="shared" si="16"/>
        <v>－</v>
      </c>
      <c r="AA300" s="194"/>
    </row>
    <row r="301" spans="1:27" ht="13.5" customHeight="1" x14ac:dyDescent="0.2">
      <c r="A301" s="189"/>
      <c r="B301" s="188"/>
      <c r="C301" s="255"/>
      <c r="D301" s="128" t="s">
        <v>38</v>
      </c>
      <c r="E301" s="129">
        <v>0</v>
      </c>
      <c r="F301" s="129">
        <v>0</v>
      </c>
      <c r="G301" s="129">
        <v>0</v>
      </c>
      <c r="H301" s="129">
        <v>0</v>
      </c>
      <c r="I301" s="129">
        <v>0</v>
      </c>
      <c r="J301" s="129">
        <v>0</v>
      </c>
      <c r="K301" s="129">
        <v>0</v>
      </c>
      <c r="L301" s="129">
        <v>0</v>
      </c>
      <c r="M301" s="129">
        <v>0</v>
      </c>
      <c r="N301" s="129">
        <v>0</v>
      </c>
      <c r="O301" s="129">
        <v>0</v>
      </c>
      <c r="P301" s="129">
        <v>0</v>
      </c>
      <c r="Q301" s="129">
        <v>0</v>
      </c>
      <c r="R301" s="129">
        <v>0</v>
      </c>
      <c r="S301" s="129">
        <v>0</v>
      </c>
      <c r="T301" s="129">
        <v>0</v>
      </c>
      <c r="U301" s="129">
        <v>0</v>
      </c>
      <c r="V301" s="129">
        <v>0</v>
      </c>
      <c r="W301" s="129">
        <v>0</v>
      </c>
      <c r="X301" s="130">
        <v>0</v>
      </c>
      <c r="Y301" s="131">
        <v>0</v>
      </c>
      <c r="Z301" s="155" t="str">
        <f t="shared" si="16"/>
        <v>－</v>
      </c>
      <c r="AA301" s="194"/>
    </row>
    <row r="302" spans="1:27" ht="13.5" customHeight="1" x14ac:dyDescent="0.2">
      <c r="A302" s="189"/>
      <c r="B302" s="188"/>
      <c r="C302" s="255" t="s">
        <v>147</v>
      </c>
      <c r="D302" s="128" t="s">
        <v>263</v>
      </c>
      <c r="E302" s="129">
        <v>0</v>
      </c>
      <c r="F302" s="129">
        <v>0</v>
      </c>
      <c r="G302" s="129">
        <v>0</v>
      </c>
      <c r="H302" s="129">
        <v>0</v>
      </c>
      <c r="I302" s="129">
        <v>0</v>
      </c>
      <c r="J302" s="129">
        <v>0</v>
      </c>
      <c r="K302" s="129">
        <v>0</v>
      </c>
      <c r="L302" s="129">
        <v>0</v>
      </c>
      <c r="M302" s="129">
        <v>0</v>
      </c>
      <c r="N302" s="129">
        <v>0</v>
      </c>
      <c r="O302" s="129">
        <v>0</v>
      </c>
      <c r="P302" s="129">
        <v>0</v>
      </c>
      <c r="Q302" s="129">
        <v>0</v>
      </c>
      <c r="R302" s="129">
        <v>0</v>
      </c>
      <c r="S302" s="129">
        <v>0</v>
      </c>
      <c r="T302" s="129">
        <v>0</v>
      </c>
      <c r="U302" s="129">
        <v>0</v>
      </c>
      <c r="V302" s="129">
        <v>0</v>
      </c>
      <c r="W302" s="129">
        <v>0</v>
      </c>
      <c r="X302" s="130">
        <v>0</v>
      </c>
      <c r="Y302" s="131">
        <v>0</v>
      </c>
      <c r="Z302" s="155" t="str">
        <f t="shared" si="16"/>
        <v>－</v>
      </c>
      <c r="AA302" s="194"/>
    </row>
    <row r="303" spans="1:27" ht="13.5" customHeight="1" x14ac:dyDescent="0.2">
      <c r="A303" s="189"/>
      <c r="B303" s="188"/>
      <c r="C303" s="255"/>
      <c r="D303" s="128" t="s">
        <v>38</v>
      </c>
      <c r="E303" s="129">
        <v>0</v>
      </c>
      <c r="F303" s="129">
        <v>0</v>
      </c>
      <c r="G303" s="129">
        <v>0</v>
      </c>
      <c r="H303" s="129">
        <v>0</v>
      </c>
      <c r="I303" s="129">
        <v>0</v>
      </c>
      <c r="J303" s="129">
        <v>0</v>
      </c>
      <c r="K303" s="129">
        <v>0</v>
      </c>
      <c r="L303" s="129">
        <v>0</v>
      </c>
      <c r="M303" s="129">
        <v>0</v>
      </c>
      <c r="N303" s="129">
        <v>0</v>
      </c>
      <c r="O303" s="129">
        <v>0</v>
      </c>
      <c r="P303" s="129">
        <v>0</v>
      </c>
      <c r="Q303" s="129">
        <v>0</v>
      </c>
      <c r="R303" s="129">
        <v>0</v>
      </c>
      <c r="S303" s="129">
        <v>0</v>
      </c>
      <c r="T303" s="129">
        <v>0</v>
      </c>
      <c r="U303" s="129">
        <v>0</v>
      </c>
      <c r="V303" s="129">
        <v>0</v>
      </c>
      <c r="W303" s="129">
        <v>0</v>
      </c>
      <c r="X303" s="130">
        <v>0</v>
      </c>
      <c r="Y303" s="131">
        <v>0</v>
      </c>
      <c r="Z303" s="155" t="str">
        <f t="shared" si="16"/>
        <v>－</v>
      </c>
      <c r="AA303" s="194"/>
    </row>
    <row r="304" spans="1:27" ht="13.5" customHeight="1" x14ac:dyDescent="0.2">
      <c r="A304" s="189"/>
      <c r="B304" s="188"/>
      <c r="C304" s="255" t="s">
        <v>148</v>
      </c>
      <c r="D304" s="128" t="s">
        <v>263</v>
      </c>
      <c r="E304" s="129">
        <v>20</v>
      </c>
      <c r="F304" s="129">
        <v>4</v>
      </c>
      <c r="G304" s="129">
        <v>3</v>
      </c>
      <c r="H304" s="129">
        <v>0</v>
      </c>
      <c r="I304" s="129">
        <v>4</v>
      </c>
      <c r="J304" s="129">
        <v>0</v>
      </c>
      <c r="K304" s="129">
        <v>1</v>
      </c>
      <c r="L304" s="129">
        <v>2</v>
      </c>
      <c r="M304" s="129">
        <v>0</v>
      </c>
      <c r="N304" s="129">
        <v>2</v>
      </c>
      <c r="O304" s="129">
        <v>0</v>
      </c>
      <c r="P304" s="129">
        <v>0</v>
      </c>
      <c r="Q304" s="129">
        <v>0</v>
      </c>
      <c r="R304" s="129">
        <v>0</v>
      </c>
      <c r="S304" s="129">
        <v>0</v>
      </c>
      <c r="T304" s="129">
        <v>90</v>
      </c>
      <c r="U304" s="129">
        <v>0</v>
      </c>
      <c r="V304" s="129">
        <v>2</v>
      </c>
      <c r="W304" s="129">
        <v>1</v>
      </c>
      <c r="X304" s="130">
        <v>129</v>
      </c>
      <c r="Y304" s="131">
        <v>35</v>
      </c>
      <c r="Z304" s="155">
        <f t="shared" si="16"/>
        <v>368.57142857142856</v>
      </c>
      <c r="AA304" s="194"/>
    </row>
    <row r="305" spans="1:27" ht="13.5" customHeight="1" x14ac:dyDescent="0.2">
      <c r="A305" s="189"/>
      <c r="B305" s="188"/>
      <c r="C305" s="255"/>
      <c r="D305" s="128" t="s">
        <v>38</v>
      </c>
      <c r="E305" s="129">
        <v>39</v>
      </c>
      <c r="F305" s="129">
        <v>6</v>
      </c>
      <c r="G305" s="129">
        <v>5</v>
      </c>
      <c r="H305" s="129">
        <v>0</v>
      </c>
      <c r="I305" s="129">
        <v>20</v>
      </c>
      <c r="J305" s="129">
        <v>0</v>
      </c>
      <c r="K305" s="129">
        <v>2</v>
      </c>
      <c r="L305" s="129">
        <v>4</v>
      </c>
      <c r="M305" s="129">
        <v>0</v>
      </c>
      <c r="N305" s="129">
        <v>4</v>
      </c>
      <c r="O305" s="129">
        <v>0</v>
      </c>
      <c r="P305" s="129">
        <v>0</v>
      </c>
      <c r="Q305" s="129">
        <v>0</v>
      </c>
      <c r="R305" s="129">
        <v>0</v>
      </c>
      <c r="S305" s="129">
        <v>0</v>
      </c>
      <c r="T305" s="129">
        <v>96</v>
      </c>
      <c r="U305" s="129">
        <v>0</v>
      </c>
      <c r="V305" s="129">
        <v>4</v>
      </c>
      <c r="W305" s="129">
        <v>2</v>
      </c>
      <c r="X305" s="130">
        <v>182</v>
      </c>
      <c r="Y305" s="131">
        <v>43</v>
      </c>
      <c r="Z305" s="155">
        <f t="shared" si="16"/>
        <v>423.25581395348843</v>
      </c>
      <c r="AA305" s="194"/>
    </row>
    <row r="306" spans="1:27" ht="13.5" customHeight="1" x14ac:dyDescent="0.2">
      <c r="A306" s="189"/>
      <c r="B306" s="187"/>
      <c r="C306" s="255" t="s">
        <v>149</v>
      </c>
      <c r="D306" s="128" t="s">
        <v>263</v>
      </c>
      <c r="E306" s="129">
        <v>3</v>
      </c>
      <c r="F306" s="129">
        <v>0</v>
      </c>
      <c r="G306" s="129">
        <v>2</v>
      </c>
      <c r="H306" s="129">
        <v>0</v>
      </c>
      <c r="I306" s="129">
        <v>0</v>
      </c>
      <c r="J306" s="129">
        <v>0</v>
      </c>
      <c r="K306" s="129">
        <v>0</v>
      </c>
      <c r="L306" s="129">
        <v>0</v>
      </c>
      <c r="M306" s="129">
        <v>0</v>
      </c>
      <c r="N306" s="129">
        <v>0</v>
      </c>
      <c r="O306" s="129">
        <v>1</v>
      </c>
      <c r="P306" s="129">
        <v>1</v>
      </c>
      <c r="Q306" s="129">
        <v>0</v>
      </c>
      <c r="R306" s="129">
        <v>0</v>
      </c>
      <c r="S306" s="129">
        <v>1</v>
      </c>
      <c r="T306" s="129">
        <v>3</v>
      </c>
      <c r="U306" s="129">
        <v>0</v>
      </c>
      <c r="V306" s="129">
        <v>0</v>
      </c>
      <c r="W306" s="129">
        <v>112</v>
      </c>
      <c r="X306" s="130">
        <v>123</v>
      </c>
      <c r="Y306" s="131">
        <v>15</v>
      </c>
      <c r="Z306" s="155">
        <f t="shared" si="16"/>
        <v>819.99999999999989</v>
      </c>
      <c r="AA306" s="194"/>
    </row>
    <row r="307" spans="1:27" ht="13.5" customHeight="1" x14ac:dyDescent="0.2">
      <c r="A307" s="189"/>
      <c r="B307" s="187"/>
      <c r="C307" s="255"/>
      <c r="D307" s="128" t="s">
        <v>38</v>
      </c>
      <c r="E307" s="129">
        <v>5</v>
      </c>
      <c r="F307" s="129">
        <v>0</v>
      </c>
      <c r="G307" s="129">
        <v>4</v>
      </c>
      <c r="H307" s="129">
        <v>0</v>
      </c>
      <c r="I307" s="129">
        <v>0</v>
      </c>
      <c r="J307" s="129">
        <v>0</v>
      </c>
      <c r="K307" s="129">
        <v>0</v>
      </c>
      <c r="L307" s="129">
        <v>0</v>
      </c>
      <c r="M307" s="129">
        <v>0</v>
      </c>
      <c r="N307" s="129">
        <v>0</v>
      </c>
      <c r="O307" s="129">
        <v>2</v>
      </c>
      <c r="P307" s="129">
        <v>1</v>
      </c>
      <c r="Q307" s="129">
        <v>0</v>
      </c>
      <c r="R307" s="129">
        <v>0</v>
      </c>
      <c r="S307" s="129">
        <v>2</v>
      </c>
      <c r="T307" s="129">
        <v>5</v>
      </c>
      <c r="U307" s="129">
        <v>0</v>
      </c>
      <c r="V307" s="129">
        <v>0</v>
      </c>
      <c r="W307" s="129">
        <v>114</v>
      </c>
      <c r="X307" s="130">
        <v>133</v>
      </c>
      <c r="Y307" s="131">
        <v>27</v>
      </c>
      <c r="Z307" s="155">
        <f t="shared" si="16"/>
        <v>492.59259259259255</v>
      </c>
      <c r="AA307" s="194"/>
    </row>
    <row r="308" spans="1:27" ht="13.5" customHeight="1" x14ac:dyDescent="0.2">
      <c r="A308" s="189"/>
      <c r="B308" s="187"/>
      <c r="C308" s="255" t="s">
        <v>150</v>
      </c>
      <c r="D308" s="128" t="s">
        <v>263</v>
      </c>
      <c r="E308" s="129">
        <v>10</v>
      </c>
      <c r="F308" s="129">
        <v>3</v>
      </c>
      <c r="G308" s="129">
        <v>17</v>
      </c>
      <c r="H308" s="129">
        <v>8</v>
      </c>
      <c r="I308" s="129">
        <v>0</v>
      </c>
      <c r="J308" s="129">
        <v>1</v>
      </c>
      <c r="K308" s="129">
        <v>0</v>
      </c>
      <c r="L308" s="129">
        <v>1</v>
      </c>
      <c r="M308" s="129">
        <v>0</v>
      </c>
      <c r="N308" s="129">
        <v>2</v>
      </c>
      <c r="O308" s="129">
        <v>0</v>
      </c>
      <c r="P308" s="129">
        <v>0</v>
      </c>
      <c r="Q308" s="129">
        <v>0</v>
      </c>
      <c r="R308" s="129">
        <v>0</v>
      </c>
      <c r="S308" s="129">
        <v>2</v>
      </c>
      <c r="T308" s="129">
        <v>2</v>
      </c>
      <c r="U308" s="129">
        <v>4</v>
      </c>
      <c r="V308" s="129">
        <v>0</v>
      </c>
      <c r="W308" s="129">
        <v>4</v>
      </c>
      <c r="X308" s="130">
        <v>54</v>
      </c>
      <c r="Y308" s="131">
        <v>59</v>
      </c>
      <c r="Z308" s="155">
        <f t="shared" si="16"/>
        <v>91.525423728813564</v>
      </c>
      <c r="AA308" s="194"/>
    </row>
    <row r="309" spans="1:27" ht="13.5" customHeight="1" thickBot="1" x14ac:dyDescent="0.25">
      <c r="A309" s="189"/>
      <c r="B309" s="187"/>
      <c r="C309" s="256"/>
      <c r="D309" s="133" t="s">
        <v>38</v>
      </c>
      <c r="E309" s="120">
        <v>14</v>
      </c>
      <c r="F309" s="120">
        <v>5</v>
      </c>
      <c r="G309" s="120">
        <v>17</v>
      </c>
      <c r="H309" s="120">
        <v>8</v>
      </c>
      <c r="I309" s="120">
        <v>0</v>
      </c>
      <c r="J309" s="120">
        <v>1</v>
      </c>
      <c r="K309" s="120">
        <v>0</v>
      </c>
      <c r="L309" s="120">
        <v>1</v>
      </c>
      <c r="M309" s="120">
        <v>0</v>
      </c>
      <c r="N309" s="120">
        <v>4</v>
      </c>
      <c r="O309" s="120">
        <v>0</v>
      </c>
      <c r="P309" s="120">
        <v>0</v>
      </c>
      <c r="Q309" s="120">
        <v>0</v>
      </c>
      <c r="R309" s="120">
        <v>0</v>
      </c>
      <c r="S309" s="120">
        <v>3</v>
      </c>
      <c r="T309" s="120">
        <v>6</v>
      </c>
      <c r="U309" s="120">
        <v>12</v>
      </c>
      <c r="V309" s="120">
        <v>0</v>
      </c>
      <c r="W309" s="120">
        <v>5</v>
      </c>
      <c r="X309" s="134">
        <v>76</v>
      </c>
      <c r="Y309" s="135">
        <v>126</v>
      </c>
      <c r="Z309" s="162">
        <f t="shared" si="16"/>
        <v>60.317460317460316</v>
      </c>
      <c r="AA309" s="194"/>
    </row>
    <row r="310" spans="1:27" ht="13.5" customHeight="1" x14ac:dyDescent="0.2">
      <c r="A310" s="257" t="s">
        <v>5</v>
      </c>
      <c r="B310" s="261"/>
      <c r="C310" s="258"/>
      <c r="D310" s="123" t="s">
        <v>263</v>
      </c>
      <c r="E310" s="124">
        <f>E312</f>
        <v>177</v>
      </c>
      <c r="F310" s="124">
        <f t="shared" ref="F310:W311" si="19">F312</f>
        <v>24</v>
      </c>
      <c r="G310" s="124">
        <f t="shared" si="19"/>
        <v>10</v>
      </c>
      <c r="H310" s="124">
        <f t="shared" si="19"/>
        <v>84</v>
      </c>
      <c r="I310" s="124">
        <f t="shared" si="19"/>
        <v>44</v>
      </c>
      <c r="J310" s="124">
        <f t="shared" si="19"/>
        <v>99</v>
      </c>
      <c r="K310" s="124">
        <f t="shared" si="19"/>
        <v>23</v>
      </c>
      <c r="L310" s="124">
        <f t="shared" si="19"/>
        <v>0</v>
      </c>
      <c r="M310" s="124">
        <f t="shared" si="19"/>
        <v>12</v>
      </c>
      <c r="N310" s="124">
        <f t="shared" si="19"/>
        <v>39</v>
      </c>
      <c r="O310" s="124">
        <f t="shared" si="19"/>
        <v>16</v>
      </c>
      <c r="P310" s="124">
        <f t="shared" si="19"/>
        <v>0</v>
      </c>
      <c r="Q310" s="124">
        <f t="shared" si="19"/>
        <v>9</v>
      </c>
      <c r="R310" s="124">
        <f t="shared" si="19"/>
        <v>21</v>
      </c>
      <c r="S310" s="124">
        <f t="shared" si="19"/>
        <v>25</v>
      </c>
      <c r="T310" s="124">
        <f t="shared" si="19"/>
        <v>171</v>
      </c>
      <c r="U310" s="124">
        <f t="shared" si="19"/>
        <v>25</v>
      </c>
      <c r="V310" s="124">
        <f t="shared" si="19"/>
        <v>20</v>
      </c>
      <c r="W310" s="124">
        <f t="shared" si="19"/>
        <v>97</v>
      </c>
      <c r="X310" s="136">
        <f>X312</f>
        <v>896</v>
      </c>
      <c r="Y310" s="136">
        <f>Y312</f>
        <v>356</v>
      </c>
      <c r="Z310" s="154">
        <f t="shared" si="16"/>
        <v>251.68539325842696</v>
      </c>
      <c r="AA310" s="194"/>
    </row>
    <row r="311" spans="1:27" ht="13.5" customHeight="1" thickBot="1" x14ac:dyDescent="0.25">
      <c r="A311" s="259"/>
      <c r="B311" s="262"/>
      <c r="C311" s="258"/>
      <c r="D311" s="137" t="s">
        <v>38</v>
      </c>
      <c r="E311" s="175">
        <f>E313</f>
        <v>252</v>
      </c>
      <c r="F311" s="175">
        <f t="shared" si="19"/>
        <v>24</v>
      </c>
      <c r="G311" s="175">
        <f t="shared" si="19"/>
        <v>12</v>
      </c>
      <c r="H311" s="175">
        <f t="shared" si="19"/>
        <v>84</v>
      </c>
      <c r="I311" s="175">
        <f t="shared" si="19"/>
        <v>48</v>
      </c>
      <c r="J311" s="175">
        <f t="shared" si="19"/>
        <v>99</v>
      </c>
      <c r="K311" s="175">
        <f t="shared" si="19"/>
        <v>23</v>
      </c>
      <c r="L311" s="175">
        <f t="shared" si="19"/>
        <v>0</v>
      </c>
      <c r="M311" s="175">
        <f t="shared" si="19"/>
        <v>20</v>
      </c>
      <c r="N311" s="175">
        <f t="shared" si="19"/>
        <v>100</v>
      </c>
      <c r="O311" s="175">
        <f t="shared" si="19"/>
        <v>58</v>
      </c>
      <c r="P311" s="175">
        <f t="shared" si="19"/>
        <v>0</v>
      </c>
      <c r="Q311" s="175">
        <f t="shared" si="19"/>
        <v>9</v>
      </c>
      <c r="R311" s="175">
        <f t="shared" si="19"/>
        <v>21</v>
      </c>
      <c r="S311" s="175">
        <f t="shared" si="19"/>
        <v>31</v>
      </c>
      <c r="T311" s="175">
        <f t="shared" si="19"/>
        <v>183</v>
      </c>
      <c r="U311" s="175">
        <f t="shared" si="19"/>
        <v>30</v>
      </c>
      <c r="V311" s="175">
        <f t="shared" si="19"/>
        <v>38</v>
      </c>
      <c r="W311" s="175">
        <f t="shared" si="19"/>
        <v>110</v>
      </c>
      <c r="X311" s="176">
        <f>X313</f>
        <v>1142</v>
      </c>
      <c r="Y311" s="176">
        <f>Y313</f>
        <v>763</v>
      </c>
      <c r="Z311" s="157">
        <f t="shared" si="16"/>
        <v>149.67234600262123</v>
      </c>
      <c r="AA311" s="194"/>
    </row>
    <row r="312" spans="1:27" ht="13.5" customHeight="1" x14ac:dyDescent="0.2">
      <c r="A312" s="189"/>
      <c r="B312" s="269" t="s">
        <v>259</v>
      </c>
      <c r="C312" s="270"/>
      <c r="D312" s="116" t="s">
        <v>263</v>
      </c>
      <c r="E312" s="117">
        <f>E314+E316+E318+E320+E322+E329+E331+E333+E335+E337+E339+E341+E343+E345+E347+E349+E351+E353</f>
        <v>177</v>
      </c>
      <c r="F312" s="117">
        <f t="shared" ref="F312:W313" si="20">F314+F316+F318+F320+F322+F329+F331+F333+F335+F337+F339+F341+F343+F345+F347+F349+F351+F353</f>
        <v>24</v>
      </c>
      <c r="G312" s="117">
        <f t="shared" si="20"/>
        <v>10</v>
      </c>
      <c r="H312" s="117">
        <f t="shared" si="20"/>
        <v>84</v>
      </c>
      <c r="I312" s="117">
        <f t="shared" si="20"/>
        <v>44</v>
      </c>
      <c r="J312" s="117">
        <f t="shared" si="20"/>
        <v>99</v>
      </c>
      <c r="K312" s="117">
        <f t="shared" si="20"/>
        <v>23</v>
      </c>
      <c r="L312" s="117">
        <f t="shared" si="20"/>
        <v>0</v>
      </c>
      <c r="M312" s="117">
        <f t="shared" si="20"/>
        <v>12</v>
      </c>
      <c r="N312" s="117">
        <f t="shared" si="20"/>
        <v>39</v>
      </c>
      <c r="O312" s="117">
        <f t="shared" si="20"/>
        <v>16</v>
      </c>
      <c r="P312" s="117">
        <f t="shared" si="20"/>
        <v>0</v>
      </c>
      <c r="Q312" s="117">
        <f t="shared" si="20"/>
        <v>9</v>
      </c>
      <c r="R312" s="117">
        <f t="shared" si="20"/>
        <v>21</v>
      </c>
      <c r="S312" s="117">
        <f t="shared" si="20"/>
        <v>25</v>
      </c>
      <c r="T312" s="117">
        <f t="shared" si="20"/>
        <v>171</v>
      </c>
      <c r="U312" s="117">
        <f t="shared" si="20"/>
        <v>25</v>
      </c>
      <c r="V312" s="117">
        <f t="shared" si="20"/>
        <v>20</v>
      </c>
      <c r="W312" s="117">
        <f t="shared" si="20"/>
        <v>97</v>
      </c>
      <c r="X312" s="158">
        <f>X314+X316+X318+X320+X322+X329+X331+X333+X335+X337+X339+X341+X343+X345+X347+X349+X351+X353</f>
        <v>896</v>
      </c>
      <c r="Y312" s="158">
        <f>Y314+Y316+Y318+Y320+Y322+Y329+Y331+Y333+Y335+Y337+Y339+Y341+Y343+Y345+Y347+Y349+Y351+Y353</f>
        <v>356</v>
      </c>
      <c r="Z312" s="159">
        <f t="shared" si="16"/>
        <v>251.68539325842696</v>
      </c>
      <c r="AA312" s="194"/>
    </row>
    <row r="313" spans="1:27" ht="13.5" customHeight="1" thickBot="1" x14ac:dyDescent="0.25">
      <c r="A313" s="189"/>
      <c r="B313" s="271"/>
      <c r="C313" s="272"/>
      <c r="D313" s="119" t="s">
        <v>38</v>
      </c>
      <c r="E313" s="120">
        <f>E315+E317+E319+E321+E323+E330+E332+E334+E336+E338+E340+E342+E344+E346+E348+E350+E352+E354</f>
        <v>252</v>
      </c>
      <c r="F313" s="120">
        <f t="shared" si="20"/>
        <v>24</v>
      </c>
      <c r="G313" s="120">
        <f t="shared" si="20"/>
        <v>12</v>
      </c>
      <c r="H313" s="120">
        <f t="shared" si="20"/>
        <v>84</v>
      </c>
      <c r="I313" s="120">
        <f t="shared" si="20"/>
        <v>48</v>
      </c>
      <c r="J313" s="120">
        <f t="shared" si="20"/>
        <v>99</v>
      </c>
      <c r="K313" s="120">
        <f t="shared" si="20"/>
        <v>23</v>
      </c>
      <c r="L313" s="120">
        <f t="shared" si="20"/>
        <v>0</v>
      </c>
      <c r="M313" s="120">
        <f t="shared" si="20"/>
        <v>20</v>
      </c>
      <c r="N313" s="120">
        <f t="shared" si="20"/>
        <v>100</v>
      </c>
      <c r="O313" s="120">
        <f t="shared" si="20"/>
        <v>58</v>
      </c>
      <c r="P313" s="120">
        <f t="shared" si="20"/>
        <v>0</v>
      </c>
      <c r="Q313" s="120">
        <f t="shared" si="20"/>
        <v>9</v>
      </c>
      <c r="R313" s="120">
        <f t="shared" si="20"/>
        <v>21</v>
      </c>
      <c r="S313" s="120">
        <f t="shared" si="20"/>
        <v>31</v>
      </c>
      <c r="T313" s="120">
        <f t="shared" si="20"/>
        <v>183</v>
      </c>
      <c r="U313" s="120">
        <f t="shared" si="20"/>
        <v>30</v>
      </c>
      <c r="V313" s="120">
        <f t="shared" si="20"/>
        <v>38</v>
      </c>
      <c r="W313" s="120">
        <f t="shared" si="20"/>
        <v>110</v>
      </c>
      <c r="X313" s="172">
        <f>X315+X317+X319+X321+X323+X330+X332+X334+X336+X338+X340+X342+X344+X346+X348+X350+X352+X354</f>
        <v>1142</v>
      </c>
      <c r="Y313" s="172">
        <f>Y315+Y317+Y319+Y321+Y323+Y330+Y332+Y334+Y336+Y338+Y340+Y342+Y344+Y346+Y348+Y350+Y352+Y354</f>
        <v>763</v>
      </c>
      <c r="Z313" s="162">
        <f t="shared" si="16"/>
        <v>149.67234600262123</v>
      </c>
      <c r="AA313" s="194"/>
    </row>
    <row r="314" spans="1:27" ht="13.5" customHeight="1" x14ac:dyDescent="0.2">
      <c r="A314" s="189"/>
      <c r="B314" s="189"/>
      <c r="C314" s="260" t="s">
        <v>219</v>
      </c>
      <c r="D314" s="123" t="s">
        <v>263</v>
      </c>
      <c r="E314" s="124">
        <v>53</v>
      </c>
      <c r="F314" s="124">
        <v>11</v>
      </c>
      <c r="G314" s="124">
        <v>0</v>
      </c>
      <c r="H314" s="124">
        <v>0</v>
      </c>
      <c r="I314" s="124">
        <v>0</v>
      </c>
      <c r="J314" s="124">
        <v>0</v>
      </c>
      <c r="K314" s="124">
        <v>11</v>
      </c>
      <c r="L314" s="124">
        <v>0</v>
      </c>
      <c r="M314" s="124">
        <v>5</v>
      </c>
      <c r="N314" s="124">
        <v>28</v>
      </c>
      <c r="O314" s="124">
        <v>8</v>
      </c>
      <c r="P314" s="124">
        <v>0</v>
      </c>
      <c r="Q314" s="124">
        <v>0</v>
      </c>
      <c r="R314" s="124">
        <v>1</v>
      </c>
      <c r="S314" s="124">
        <v>9</v>
      </c>
      <c r="T314" s="124">
        <v>4</v>
      </c>
      <c r="U314" s="124">
        <v>2</v>
      </c>
      <c r="V314" s="124">
        <v>1</v>
      </c>
      <c r="W314" s="124">
        <v>30</v>
      </c>
      <c r="X314" s="125">
        <v>163</v>
      </c>
      <c r="Y314" s="126">
        <v>48</v>
      </c>
      <c r="Z314" s="154">
        <f t="shared" si="16"/>
        <v>339.58333333333337</v>
      </c>
      <c r="AA314" s="194"/>
    </row>
    <row r="315" spans="1:27" ht="13.5" customHeight="1" x14ac:dyDescent="0.2">
      <c r="A315" s="189"/>
      <c r="B315" s="188"/>
      <c r="C315" s="255"/>
      <c r="D315" s="128" t="s">
        <v>38</v>
      </c>
      <c r="E315" s="129">
        <v>102</v>
      </c>
      <c r="F315" s="129">
        <v>11</v>
      </c>
      <c r="G315" s="129">
        <v>0</v>
      </c>
      <c r="H315" s="129">
        <v>0</v>
      </c>
      <c r="I315" s="129">
        <v>0</v>
      </c>
      <c r="J315" s="129">
        <v>0</v>
      </c>
      <c r="K315" s="129">
        <v>11</v>
      </c>
      <c r="L315" s="129">
        <v>0</v>
      </c>
      <c r="M315" s="129">
        <v>6</v>
      </c>
      <c r="N315" s="129">
        <v>84</v>
      </c>
      <c r="O315" s="129">
        <v>9</v>
      </c>
      <c r="P315" s="129">
        <v>0</v>
      </c>
      <c r="Q315" s="129">
        <v>0</v>
      </c>
      <c r="R315" s="129">
        <v>1</v>
      </c>
      <c r="S315" s="129">
        <v>15</v>
      </c>
      <c r="T315" s="129">
        <v>5</v>
      </c>
      <c r="U315" s="129">
        <v>7</v>
      </c>
      <c r="V315" s="129">
        <v>1</v>
      </c>
      <c r="W315" s="129">
        <v>37</v>
      </c>
      <c r="X315" s="130">
        <v>289</v>
      </c>
      <c r="Y315" s="131">
        <v>388</v>
      </c>
      <c r="Z315" s="155">
        <f t="shared" si="16"/>
        <v>74.484536082474222</v>
      </c>
      <c r="AA315" s="194"/>
    </row>
    <row r="316" spans="1:27" ht="13.5" customHeight="1" x14ac:dyDescent="0.2">
      <c r="A316" s="189"/>
      <c r="B316" s="188"/>
      <c r="C316" s="255" t="s">
        <v>151</v>
      </c>
      <c r="D316" s="128" t="s">
        <v>263</v>
      </c>
      <c r="E316" s="129">
        <v>79</v>
      </c>
      <c r="F316" s="129">
        <v>2</v>
      </c>
      <c r="G316" s="129">
        <v>6</v>
      </c>
      <c r="H316" s="129">
        <v>16</v>
      </c>
      <c r="I316" s="129">
        <v>37</v>
      </c>
      <c r="J316" s="129">
        <v>0</v>
      </c>
      <c r="K316" s="129">
        <v>0</v>
      </c>
      <c r="L316" s="129">
        <v>0</v>
      </c>
      <c r="M316" s="129">
        <v>0</v>
      </c>
      <c r="N316" s="129">
        <v>0</v>
      </c>
      <c r="O316" s="129">
        <v>4</v>
      </c>
      <c r="P316" s="129">
        <v>0</v>
      </c>
      <c r="Q316" s="129">
        <v>2</v>
      </c>
      <c r="R316" s="129">
        <v>0</v>
      </c>
      <c r="S316" s="129">
        <v>4</v>
      </c>
      <c r="T316" s="129">
        <v>98</v>
      </c>
      <c r="U316" s="129">
        <v>0</v>
      </c>
      <c r="V316" s="129">
        <v>0</v>
      </c>
      <c r="W316" s="129">
        <v>10</v>
      </c>
      <c r="X316" s="130">
        <v>258</v>
      </c>
      <c r="Y316" s="131">
        <v>149</v>
      </c>
      <c r="Z316" s="155">
        <f t="shared" si="16"/>
        <v>173.15436241610738</v>
      </c>
      <c r="AA316" s="194"/>
    </row>
    <row r="317" spans="1:27" ht="13.5" customHeight="1" x14ac:dyDescent="0.2">
      <c r="A317" s="189"/>
      <c r="B317" s="188"/>
      <c r="C317" s="255"/>
      <c r="D317" s="128" t="s">
        <v>38</v>
      </c>
      <c r="E317" s="129">
        <v>99</v>
      </c>
      <c r="F317" s="129">
        <v>2</v>
      </c>
      <c r="G317" s="129">
        <v>8</v>
      </c>
      <c r="H317" s="129">
        <v>16</v>
      </c>
      <c r="I317" s="129">
        <v>41</v>
      </c>
      <c r="J317" s="129">
        <v>0</v>
      </c>
      <c r="K317" s="129">
        <v>0</v>
      </c>
      <c r="L317" s="129">
        <v>0</v>
      </c>
      <c r="M317" s="129">
        <v>0</v>
      </c>
      <c r="N317" s="129">
        <v>0</v>
      </c>
      <c r="O317" s="129">
        <v>42</v>
      </c>
      <c r="P317" s="129">
        <v>0</v>
      </c>
      <c r="Q317" s="129">
        <v>2</v>
      </c>
      <c r="R317" s="129">
        <v>0</v>
      </c>
      <c r="S317" s="129">
        <v>4</v>
      </c>
      <c r="T317" s="129">
        <v>108</v>
      </c>
      <c r="U317" s="129">
        <v>0</v>
      </c>
      <c r="V317" s="129">
        <v>0</v>
      </c>
      <c r="W317" s="129">
        <v>14</v>
      </c>
      <c r="X317" s="130">
        <v>336</v>
      </c>
      <c r="Y317" s="131">
        <v>203</v>
      </c>
      <c r="Z317" s="155">
        <f t="shared" si="16"/>
        <v>165.51724137931035</v>
      </c>
      <c r="AA317" s="194"/>
    </row>
    <row r="318" spans="1:27" ht="13.5" customHeight="1" x14ac:dyDescent="0.2">
      <c r="A318" s="189"/>
      <c r="B318" s="188"/>
      <c r="C318" s="255" t="s">
        <v>152</v>
      </c>
      <c r="D318" s="128" t="s">
        <v>263</v>
      </c>
      <c r="E318" s="129">
        <v>1</v>
      </c>
      <c r="F318" s="129">
        <v>0</v>
      </c>
      <c r="G318" s="129">
        <v>0</v>
      </c>
      <c r="H318" s="129">
        <v>0</v>
      </c>
      <c r="I318" s="129">
        <v>0</v>
      </c>
      <c r="J318" s="129">
        <v>97</v>
      </c>
      <c r="K318" s="129">
        <v>0</v>
      </c>
      <c r="L318" s="129">
        <v>0</v>
      </c>
      <c r="M318" s="129">
        <v>1</v>
      </c>
      <c r="N318" s="129">
        <v>0</v>
      </c>
      <c r="O318" s="129">
        <v>1</v>
      </c>
      <c r="P318" s="129">
        <v>0</v>
      </c>
      <c r="Q318" s="129">
        <v>0</v>
      </c>
      <c r="R318" s="129">
        <v>0</v>
      </c>
      <c r="S318" s="129">
        <v>0</v>
      </c>
      <c r="T318" s="129">
        <v>0</v>
      </c>
      <c r="U318" s="129">
        <v>1</v>
      </c>
      <c r="V318" s="129">
        <v>0</v>
      </c>
      <c r="W318" s="129">
        <v>11</v>
      </c>
      <c r="X318" s="130">
        <v>112</v>
      </c>
      <c r="Y318" s="131">
        <v>46</v>
      </c>
      <c r="Z318" s="155">
        <f t="shared" si="16"/>
        <v>243.47826086956525</v>
      </c>
      <c r="AA318" s="194"/>
    </row>
    <row r="319" spans="1:27" ht="13.5" customHeight="1" x14ac:dyDescent="0.2">
      <c r="A319" s="189"/>
      <c r="B319" s="188"/>
      <c r="C319" s="255"/>
      <c r="D319" s="128" t="s">
        <v>38</v>
      </c>
      <c r="E319" s="129">
        <v>1</v>
      </c>
      <c r="F319" s="129">
        <v>0</v>
      </c>
      <c r="G319" s="129">
        <v>0</v>
      </c>
      <c r="H319" s="129">
        <v>0</v>
      </c>
      <c r="I319" s="129">
        <v>0</v>
      </c>
      <c r="J319" s="129">
        <v>97</v>
      </c>
      <c r="K319" s="129">
        <v>0</v>
      </c>
      <c r="L319" s="129">
        <v>0</v>
      </c>
      <c r="M319" s="129">
        <v>1</v>
      </c>
      <c r="N319" s="129">
        <v>0</v>
      </c>
      <c r="O319" s="129">
        <v>1</v>
      </c>
      <c r="P319" s="129">
        <v>0</v>
      </c>
      <c r="Q319" s="129">
        <v>0</v>
      </c>
      <c r="R319" s="129">
        <v>0</v>
      </c>
      <c r="S319" s="129">
        <v>0</v>
      </c>
      <c r="T319" s="129">
        <v>0</v>
      </c>
      <c r="U319" s="129">
        <v>1</v>
      </c>
      <c r="V319" s="129">
        <v>0</v>
      </c>
      <c r="W319" s="129">
        <v>11</v>
      </c>
      <c r="X319" s="130">
        <v>112</v>
      </c>
      <c r="Y319" s="131">
        <v>55</v>
      </c>
      <c r="Z319" s="155">
        <f t="shared" si="16"/>
        <v>203.63636363636363</v>
      </c>
      <c r="AA319" s="194"/>
    </row>
    <row r="320" spans="1:27" ht="13.5" customHeight="1" x14ac:dyDescent="0.2">
      <c r="A320" s="189"/>
      <c r="B320" s="188"/>
      <c r="C320" s="255" t="s">
        <v>153</v>
      </c>
      <c r="D320" s="128" t="s">
        <v>263</v>
      </c>
      <c r="E320" s="129">
        <v>7</v>
      </c>
      <c r="F320" s="129">
        <v>0</v>
      </c>
      <c r="G320" s="129">
        <v>0</v>
      </c>
      <c r="H320" s="129">
        <v>0</v>
      </c>
      <c r="I320" s="129">
        <v>0</v>
      </c>
      <c r="J320" s="129">
        <v>0</v>
      </c>
      <c r="K320" s="129">
        <v>0</v>
      </c>
      <c r="L320" s="129">
        <v>0</v>
      </c>
      <c r="M320" s="129">
        <v>0</v>
      </c>
      <c r="N320" s="129">
        <v>0</v>
      </c>
      <c r="O320" s="129">
        <v>2</v>
      </c>
      <c r="P320" s="129">
        <v>0</v>
      </c>
      <c r="Q320" s="129">
        <v>0</v>
      </c>
      <c r="R320" s="129">
        <v>0</v>
      </c>
      <c r="S320" s="129">
        <v>0</v>
      </c>
      <c r="T320" s="129">
        <v>0</v>
      </c>
      <c r="U320" s="129">
        <v>0</v>
      </c>
      <c r="V320" s="129">
        <v>0</v>
      </c>
      <c r="W320" s="129">
        <v>0</v>
      </c>
      <c r="X320" s="130">
        <v>9</v>
      </c>
      <c r="Y320" s="131">
        <v>0</v>
      </c>
      <c r="Z320" s="155" t="str">
        <f t="shared" si="16"/>
        <v>－</v>
      </c>
      <c r="AA320" s="194"/>
    </row>
    <row r="321" spans="1:27" ht="13.5" customHeight="1" x14ac:dyDescent="0.2">
      <c r="A321" s="189"/>
      <c r="B321" s="188"/>
      <c r="C321" s="255"/>
      <c r="D321" s="128" t="s">
        <v>38</v>
      </c>
      <c r="E321" s="129">
        <v>13</v>
      </c>
      <c r="F321" s="129">
        <v>0</v>
      </c>
      <c r="G321" s="129">
        <v>0</v>
      </c>
      <c r="H321" s="129"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129">
        <v>0</v>
      </c>
      <c r="O321" s="129">
        <v>4</v>
      </c>
      <c r="P321" s="129">
        <v>0</v>
      </c>
      <c r="Q321" s="129">
        <v>0</v>
      </c>
      <c r="R321" s="129">
        <v>0</v>
      </c>
      <c r="S321" s="129">
        <v>0</v>
      </c>
      <c r="T321" s="129">
        <v>0</v>
      </c>
      <c r="U321" s="129">
        <v>0</v>
      </c>
      <c r="V321" s="129">
        <v>0</v>
      </c>
      <c r="W321" s="129">
        <v>0</v>
      </c>
      <c r="X321" s="130">
        <v>17</v>
      </c>
      <c r="Y321" s="131">
        <v>0</v>
      </c>
      <c r="Z321" s="155" t="str">
        <f t="shared" si="16"/>
        <v>－</v>
      </c>
      <c r="AA321" s="194"/>
    </row>
    <row r="322" spans="1:27" ht="13.5" customHeight="1" x14ac:dyDescent="0.2">
      <c r="A322" s="189"/>
      <c r="B322" s="187"/>
      <c r="C322" s="255" t="s">
        <v>154</v>
      </c>
      <c r="D322" s="128" t="s">
        <v>263</v>
      </c>
      <c r="E322" s="129">
        <v>0</v>
      </c>
      <c r="F322" s="129">
        <v>10</v>
      </c>
      <c r="G322" s="129">
        <v>0</v>
      </c>
      <c r="H322" s="129">
        <v>0</v>
      </c>
      <c r="I322" s="129">
        <v>0</v>
      </c>
      <c r="J322" s="129">
        <v>0</v>
      </c>
      <c r="K322" s="129">
        <v>0</v>
      </c>
      <c r="L322" s="129">
        <v>0</v>
      </c>
      <c r="M322" s="129">
        <v>0</v>
      </c>
      <c r="N322" s="129">
        <v>0</v>
      </c>
      <c r="O322" s="129">
        <v>0</v>
      </c>
      <c r="P322" s="129">
        <v>0</v>
      </c>
      <c r="Q322" s="129">
        <v>0</v>
      </c>
      <c r="R322" s="129">
        <v>0</v>
      </c>
      <c r="S322" s="129">
        <v>0</v>
      </c>
      <c r="T322" s="129">
        <v>0</v>
      </c>
      <c r="U322" s="129">
        <v>0</v>
      </c>
      <c r="V322" s="129">
        <v>0</v>
      </c>
      <c r="W322" s="129">
        <v>0</v>
      </c>
      <c r="X322" s="130">
        <v>10</v>
      </c>
      <c r="Y322" s="131">
        <v>0</v>
      </c>
      <c r="Z322" s="155" t="str">
        <f t="shared" si="16"/>
        <v>－</v>
      </c>
      <c r="AA322" s="194"/>
    </row>
    <row r="323" spans="1:27" ht="13.5" customHeight="1" x14ac:dyDescent="0.2">
      <c r="A323" s="189"/>
      <c r="B323" s="187"/>
      <c r="C323" s="255"/>
      <c r="D323" s="128" t="s">
        <v>38</v>
      </c>
      <c r="E323" s="129">
        <v>0</v>
      </c>
      <c r="F323" s="129">
        <v>10</v>
      </c>
      <c r="G323" s="129">
        <v>0</v>
      </c>
      <c r="H323" s="129">
        <v>0</v>
      </c>
      <c r="I323" s="129">
        <v>0</v>
      </c>
      <c r="J323" s="129">
        <v>0</v>
      </c>
      <c r="K323" s="129">
        <v>0</v>
      </c>
      <c r="L323" s="129">
        <v>0</v>
      </c>
      <c r="M323" s="129">
        <v>0</v>
      </c>
      <c r="N323" s="129">
        <v>0</v>
      </c>
      <c r="O323" s="129">
        <v>0</v>
      </c>
      <c r="P323" s="129">
        <v>0</v>
      </c>
      <c r="Q323" s="129">
        <v>0</v>
      </c>
      <c r="R323" s="129">
        <v>0</v>
      </c>
      <c r="S323" s="129">
        <v>0</v>
      </c>
      <c r="T323" s="129">
        <v>0</v>
      </c>
      <c r="U323" s="129">
        <v>0</v>
      </c>
      <c r="V323" s="129">
        <v>0</v>
      </c>
      <c r="W323" s="129">
        <v>0</v>
      </c>
      <c r="X323" s="130">
        <v>10</v>
      </c>
      <c r="Y323" s="131">
        <v>0</v>
      </c>
      <c r="Z323" s="155" t="str">
        <f t="shared" si="16"/>
        <v>－</v>
      </c>
      <c r="AA323" s="194"/>
    </row>
    <row r="324" spans="1:27" s="148" customFormat="1" ht="6" customHeight="1" x14ac:dyDescent="0.2">
      <c r="A324" s="188"/>
      <c r="B324" s="188"/>
      <c r="C324" s="144"/>
      <c r="D324" s="145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47"/>
      <c r="AA324" s="150"/>
    </row>
    <row r="325" spans="1:27" s="148" customFormat="1" ht="13.5" customHeight="1" x14ac:dyDescent="0.2">
      <c r="A325" s="188"/>
      <c r="B325" s="188"/>
      <c r="C325" s="149"/>
      <c r="D325" s="18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50"/>
      <c r="AA325" s="150"/>
    </row>
    <row r="326" spans="1:27" ht="18.75" customHeight="1" x14ac:dyDescent="0.2">
      <c r="A326" s="105" t="str">
        <f>A1</f>
        <v>４　令和４年度（２０２２年度）上期　市町村別・国別訪日外国人宿泊者数</v>
      </c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07"/>
      <c r="AA326" s="107"/>
    </row>
    <row r="327" spans="1:27" ht="13.5" customHeight="1" thickBot="1" x14ac:dyDescent="0.25">
      <c r="A327" s="106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51" t="str">
        <f>Z262</f>
        <v>単位：宿泊客数→人、宿泊客延数→人泊、対前年比→％</v>
      </c>
      <c r="AA327" s="151"/>
    </row>
    <row r="328" spans="1:27" s="115" customFormat="1" ht="13.5" customHeight="1" thickBot="1" x14ac:dyDescent="0.25">
      <c r="A328" s="108" t="s">
        <v>20</v>
      </c>
      <c r="B328" s="108" t="s">
        <v>266</v>
      </c>
      <c r="C328" s="108" t="s">
        <v>21</v>
      </c>
      <c r="D328" s="169" t="s">
        <v>22</v>
      </c>
      <c r="E328" s="110" t="s">
        <v>284</v>
      </c>
      <c r="F328" s="110" t="s">
        <v>285</v>
      </c>
      <c r="G328" s="110" t="s">
        <v>286</v>
      </c>
      <c r="H328" s="110" t="s">
        <v>287</v>
      </c>
      <c r="I328" s="110" t="s">
        <v>204</v>
      </c>
      <c r="J328" s="110" t="s">
        <v>235</v>
      </c>
      <c r="K328" s="110" t="s">
        <v>236</v>
      </c>
      <c r="L328" s="110" t="s">
        <v>237</v>
      </c>
      <c r="M328" s="111" t="s">
        <v>291</v>
      </c>
      <c r="N328" s="110" t="s">
        <v>310</v>
      </c>
      <c r="O328" s="110" t="s">
        <v>311</v>
      </c>
      <c r="P328" s="110" t="s">
        <v>205</v>
      </c>
      <c r="Q328" s="110" t="s">
        <v>206</v>
      </c>
      <c r="R328" s="110" t="s">
        <v>207</v>
      </c>
      <c r="S328" s="110" t="s">
        <v>208</v>
      </c>
      <c r="T328" s="110" t="s">
        <v>282</v>
      </c>
      <c r="U328" s="110" t="s">
        <v>209</v>
      </c>
      <c r="V328" s="110" t="s">
        <v>283</v>
      </c>
      <c r="W328" s="110" t="s">
        <v>240</v>
      </c>
      <c r="X328" s="113" t="s">
        <v>265</v>
      </c>
      <c r="Y328" s="152" t="str">
        <f>Y263</f>
        <v>R３年度上期</v>
      </c>
      <c r="Z328" s="153" t="str">
        <f>Z263</f>
        <v>対前年比</v>
      </c>
      <c r="AA328" s="193"/>
    </row>
    <row r="329" spans="1:27" ht="13.5" customHeight="1" x14ac:dyDescent="0.2">
      <c r="A329" s="267" t="s">
        <v>306</v>
      </c>
      <c r="B329" s="267" t="s">
        <v>306</v>
      </c>
      <c r="C329" s="255" t="s">
        <v>155</v>
      </c>
      <c r="D329" s="123" t="s">
        <v>263</v>
      </c>
      <c r="E329" s="124">
        <v>28</v>
      </c>
      <c r="F329" s="124">
        <v>0</v>
      </c>
      <c r="G329" s="124">
        <v>1</v>
      </c>
      <c r="H329" s="124">
        <v>68</v>
      </c>
      <c r="I329" s="124">
        <v>7</v>
      </c>
      <c r="J329" s="124">
        <v>2</v>
      </c>
      <c r="K329" s="124">
        <v>12</v>
      </c>
      <c r="L329" s="124">
        <v>0</v>
      </c>
      <c r="M329" s="124">
        <v>0</v>
      </c>
      <c r="N329" s="124">
        <v>0</v>
      </c>
      <c r="O329" s="124">
        <v>0</v>
      </c>
      <c r="P329" s="124">
        <v>0</v>
      </c>
      <c r="Q329" s="124">
        <v>7</v>
      </c>
      <c r="R329" s="124">
        <v>16</v>
      </c>
      <c r="S329" s="124">
        <v>11</v>
      </c>
      <c r="T329" s="124">
        <v>65</v>
      </c>
      <c r="U329" s="124">
        <v>22</v>
      </c>
      <c r="V329" s="124">
        <v>13</v>
      </c>
      <c r="W329" s="124">
        <v>42</v>
      </c>
      <c r="X329" s="125">
        <v>294</v>
      </c>
      <c r="Y329" s="142">
        <v>93</v>
      </c>
      <c r="Z329" s="159">
        <f t="shared" ref="Z329:Z388" si="21">IF(Y329=0,"－",X329/Y329*100)</f>
        <v>316.12903225806451</v>
      </c>
      <c r="AA329" s="194"/>
    </row>
    <row r="330" spans="1:27" ht="13.5" customHeight="1" x14ac:dyDescent="0.2">
      <c r="A330" s="268"/>
      <c r="B330" s="268"/>
      <c r="C330" s="255"/>
      <c r="D330" s="128" t="s">
        <v>38</v>
      </c>
      <c r="E330" s="129">
        <v>28</v>
      </c>
      <c r="F330" s="129">
        <v>0</v>
      </c>
      <c r="G330" s="129">
        <v>1</v>
      </c>
      <c r="H330" s="129">
        <v>68</v>
      </c>
      <c r="I330" s="129">
        <v>7</v>
      </c>
      <c r="J330" s="129">
        <v>2</v>
      </c>
      <c r="K330" s="129">
        <v>12</v>
      </c>
      <c r="L330" s="129">
        <v>0</v>
      </c>
      <c r="M330" s="129">
        <v>0</v>
      </c>
      <c r="N330" s="129">
        <v>0</v>
      </c>
      <c r="O330" s="129">
        <v>0</v>
      </c>
      <c r="P330" s="129">
        <v>0</v>
      </c>
      <c r="Q330" s="129">
        <v>7</v>
      </c>
      <c r="R330" s="129">
        <v>16</v>
      </c>
      <c r="S330" s="129">
        <v>11</v>
      </c>
      <c r="T330" s="129">
        <v>65</v>
      </c>
      <c r="U330" s="129">
        <v>22</v>
      </c>
      <c r="V330" s="129">
        <v>13</v>
      </c>
      <c r="W330" s="129">
        <v>42</v>
      </c>
      <c r="X330" s="130">
        <v>294</v>
      </c>
      <c r="Y330" s="131">
        <v>94</v>
      </c>
      <c r="Z330" s="155">
        <f t="shared" si="21"/>
        <v>312.7659574468085</v>
      </c>
      <c r="AA330" s="194"/>
    </row>
    <row r="331" spans="1:27" ht="13.5" customHeight="1" x14ac:dyDescent="0.2">
      <c r="A331" s="189"/>
      <c r="B331" s="188"/>
      <c r="C331" s="255" t="s">
        <v>156</v>
      </c>
      <c r="D331" s="128" t="s">
        <v>263</v>
      </c>
      <c r="E331" s="129">
        <v>6</v>
      </c>
      <c r="F331" s="129">
        <v>1</v>
      </c>
      <c r="G331" s="129">
        <v>0</v>
      </c>
      <c r="H331" s="129">
        <v>0</v>
      </c>
      <c r="I331" s="129">
        <v>0</v>
      </c>
      <c r="J331" s="129">
        <v>0</v>
      </c>
      <c r="K331" s="129">
        <v>0</v>
      </c>
      <c r="L331" s="129">
        <v>0</v>
      </c>
      <c r="M331" s="129">
        <v>0</v>
      </c>
      <c r="N331" s="129">
        <v>0</v>
      </c>
      <c r="O331" s="129">
        <v>0</v>
      </c>
      <c r="P331" s="129">
        <v>0</v>
      </c>
      <c r="Q331" s="129">
        <v>0</v>
      </c>
      <c r="R331" s="129">
        <v>3</v>
      </c>
      <c r="S331" s="129">
        <v>0</v>
      </c>
      <c r="T331" s="129">
        <v>3</v>
      </c>
      <c r="U331" s="129">
        <v>0</v>
      </c>
      <c r="V331" s="129">
        <v>0</v>
      </c>
      <c r="W331" s="129">
        <v>0</v>
      </c>
      <c r="X331" s="130">
        <v>13</v>
      </c>
      <c r="Y331" s="131">
        <v>3</v>
      </c>
      <c r="Z331" s="155">
        <f t="shared" si="21"/>
        <v>433.33333333333331</v>
      </c>
      <c r="AA331" s="194"/>
    </row>
    <row r="332" spans="1:27" ht="13.5" customHeight="1" x14ac:dyDescent="0.2">
      <c r="A332" s="189"/>
      <c r="B332" s="188"/>
      <c r="C332" s="255"/>
      <c r="D332" s="128" t="s">
        <v>38</v>
      </c>
      <c r="E332" s="129">
        <v>6</v>
      </c>
      <c r="F332" s="129">
        <v>1</v>
      </c>
      <c r="G332" s="129">
        <v>0</v>
      </c>
      <c r="H332" s="129">
        <v>0</v>
      </c>
      <c r="I332" s="129">
        <v>0</v>
      </c>
      <c r="J332" s="129">
        <v>0</v>
      </c>
      <c r="K332" s="129">
        <v>0</v>
      </c>
      <c r="L332" s="129">
        <v>0</v>
      </c>
      <c r="M332" s="129">
        <v>0</v>
      </c>
      <c r="N332" s="129">
        <v>0</v>
      </c>
      <c r="O332" s="129">
        <v>0</v>
      </c>
      <c r="P332" s="129">
        <v>0</v>
      </c>
      <c r="Q332" s="129">
        <v>0</v>
      </c>
      <c r="R332" s="129">
        <v>3</v>
      </c>
      <c r="S332" s="129">
        <v>0</v>
      </c>
      <c r="T332" s="129">
        <v>3</v>
      </c>
      <c r="U332" s="129">
        <v>0</v>
      </c>
      <c r="V332" s="129">
        <v>0</v>
      </c>
      <c r="W332" s="129">
        <v>0</v>
      </c>
      <c r="X332" s="130">
        <v>13</v>
      </c>
      <c r="Y332" s="131">
        <v>3</v>
      </c>
      <c r="Z332" s="155">
        <f t="shared" si="21"/>
        <v>433.33333333333331</v>
      </c>
      <c r="AA332" s="194"/>
    </row>
    <row r="333" spans="1:27" ht="13.5" customHeight="1" x14ac:dyDescent="0.2">
      <c r="A333" s="189"/>
      <c r="B333" s="188"/>
      <c r="C333" s="255" t="s">
        <v>157</v>
      </c>
      <c r="D333" s="128" t="s">
        <v>263</v>
      </c>
      <c r="E333" s="129">
        <v>0</v>
      </c>
      <c r="F333" s="129">
        <v>0</v>
      </c>
      <c r="G333" s="129">
        <v>0</v>
      </c>
      <c r="H333" s="129">
        <v>0</v>
      </c>
      <c r="I333" s="129">
        <v>0</v>
      </c>
      <c r="J333" s="129">
        <v>0</v>
      </c>
      <c r="K333" s="129">
        <v>0</v>
      </c>
      <c r="L333" s="129">
        <v>0</v>
      </c>
      <c r="M333" s="129">
        <v>0</v>
      </c>
      <c r="N333" s="129">
        <v>0</v>
      </c>
      <c r="O333" s="129">
        <v>0</v>
      </c>
      <c r="P333" s="129">
        <v>0</v>
      </c>
      <c r="Q333" s="129">
        <v>0</v>
      </c>
      <c r="R333" s="129">
        <v>0</v>
      </c>
      <c r="S333" s="129">
        <v>0</v>
      </c>
      <c r="T333" s="129">
        <v>0</v>
      </c>
      <c r="U333" s="129">
        <v>0</v>
      </c>
      <c r="V333" s="129">
        <v>0</v>
      </c>
      <c r="W333" s="129">
        <v>0</v>
      </c>
      <c r="X333" s="130">
        <v>0</v>
      </c>
      <c r="Y333" s="131">
        <v>0</v>
      </c>
      <c r="Z333" s="155" t="str">
        <f t="shared" si="21"/>
        <v>－</v>
      </c>
      <c r="AA333" s="194"/>
    </row>
    <row r="334" spans="1:27" ht="13.5" customHeight="1" x14ac:dyDescent="0.2">
      <c r="A334" s="189"/>
      <c r="B334" s="188"/>
      <c r="C334" s="255"/>
      <c r="D334" s="128" t="s">
        <v>38</v>
      </c>
      <c r="E334" s="129">
        <v>0</v>
      </c>
      <c r="F334" s="129">
        <v>0</v>
      </c>
      <c r="G334" s="129">
        <v>0</v>
      </c>
      <c r="H334" s="129">
        <v>0</v>
      </c>
      <c r="I334" s="129">
        <v>0</v>
      </c>
      <c r="J334" s="129">
        <v>0</v>
      </c>
      <c r="K334" s="129">
        <v>0</v>
      </c>
      <c r="L334" s="129">
        <v>0</v>
      </c>
      <c r="M334" s="129">
        <v>0</v>
      </c>
      <c r="N334" s="129">
        <v>0</v>
      </c>
      <c r="O334" s="129">
        <v>0</v>
      </c>
      <c r="P334" s="129">
        <v>0</v>
      </c>
      <c r="Q334" s="129">
        <v>0</v>
      </c>
      <c r="R334" s="129">
        <v>0</v>
      </c>
      <c r="S334" s="129">
        <v>0</v>
      </c>
      <c r="T334" s="129">
        <v>0</v>
      </c>
      <c r="U334" s="129">
        <v>0</v>
      </c>
      <c r="V334" s="129">
        <v>0</v>
      </c>
      <c r="W334" s="129">
        <v>0</v>
      </c>
      <c r="X334" s="130">
        <v>0</v>
      </c>
      <c r="Y334" s="131">
        <v>0</v>
      </c>
      <c r="Z334" s="155" t="str">
        <f t="shared" si="21"/>
        <v>－</v>
      </c>
      <c r="AA334" s="194"/>
    </row>
    <row r="335" spans="1:27" ht="13.5" customHeight="1" x14ac:dyDescent="0.2">
      <c r="A335" s="189"/>
      <c r="B335" s="188"/>
      <c r="C335" s="255" t="s">
        <v>158</v>
      </c>
      <c r="D335" s="128" t="s">
        <v>263</v>
      </c>
      <c r="E335" s="129">
        <v>0</v>
      </c>
      <c r="F335" s="129">
        <v>0</v>
      </c>
      <c r="G335" s="129">
        <v>0</v>
      </c>
      <c r="H335" s="129">
        <v>0</v>
      </c>
      <c r="I335" s="129">
        <v>0</v>
      </c>
      <c r="J335" s="129">
        <v>0</v>
      </c>
      <c r="K335" s="129">
        <v>0</v>
      </c>
      <c r="L335" s="129">
        <v>0</v>
      </c>
      <c r="M335" s="129">
        <v>0</v>
      </c>
      <c r="N335" s="129">
        <v>0</v>
      </c>
      <c r="O335" s="129">
        <v>0</v>
      </c>
      <c r="P335" s="129">
        <v>0</v>
      </c>
      <c r="Q335" s="129">
        <v>0</v>
      </c>
      <c r="R335" s="129">
        <v>0</v>
      </c>
      <c r="S335" s="129">
        <v>0</v>
      </c>
      <c r="T335" s="129">
        <v>0</v>
      </c>
      <c r="U335" s="129">
        <v>0</v>
      </c>
      <c r="V335" s="129">
        <v>0</v>
      </c>
      <c r="W335" s="129">
        <v>0</v>
      </c>
      <c r="X335" s="130">
        <v>0</v>
      </c>
      <c r="Y335" s="131">
        <v>0</v>
      </c>
      <c r="Z335" s="155" t="str">
        <f t="shared" si="21"/>
        <v>－</v>
      </c>
      <c r="AA335" s="194"/>
    </row>
    <row r="336" spans="1:27" ht="13.5" customHeight="1" x14ac:dyDescent="0.2">
      <c r="A336" s="189"/>
      <c r="B336" s="188"/>
      <c r="C336" s="255"/>
      <c r="D336" s="128" t="s">
        <v>38</v>
      </c>
      <c r="E336" s="129">
        <v>0</v>
      </c>
      <c r="F336" s="129">
        <v>0</v>
      </c>
      <c r="G336" s="129">
        <v>0</v>
      </c>
      <c r="H336" s="129">
        <v>0</v>
      </c>
      <c r="I336" s="129">
        <v>0</v>
      </c>
      <c r="J336" s="129">
        <v>0</v>
      </c>
      <c r="K336" s="129">
        <v>0</v>
      </c>
      <c r="L336" s="129">
        <v>0</v>
      </c>
      <c r="M336" s="129">
        <v>0</v>
      </c>
      <c r="N336" s="129">
        <v>0</v>
      </c>
      <c r="O336" s="129">
        <v>0</v>
      </c>
      <c r="P336" s="129">
        <v>0</v>
      </c>
      <c r="Q336" s="129">
        <v>0</v>
      </c>
      <c r="R336" s="129">
        <v>0</v>
      </c>
      <c r="S336" s="129">
        <v>0</v>
      </c>
      <c r="T336" s="129">
        <v>0</v>
      </c>
      <c r="U336" s="129">
        <v>0</v>
      </c>
      <c r="V336" s="129">
        <v>0</v>
      </c>
      <c r="W336" s="129">
        <v>0</v>
      </c>
      <c r="X336" s="130">
        <v>0</v>
      </c>
      <c r="Y336" s="131">
        <v>0</v>
      </c>
      <c r="Z336" s="155" t="str">
        <f t="shared" si="21"/>
        <v>－</v>
      </c>
      <c r="AA336" s="194"/>
    </row>
    <row r="337" spans="1:27" ht="13.5" customHeight="1" x14ac:dyDescent="0.2">
      <c r="A337" s="189"/>
      <c r="B337" s="188"/>
      <c r="C337" s="255" t="s">
        <v>159</v>
      </c>
      <c r="D337" s="128" t="s">
        <v>263</v>
      </c>
      <c r="E337" s="129">
        <v>0</v>
      </c>
      <c r="F337" s="129">
        <v>0</v>
      </c>
      <c r="G337" s="129">
        <v>0</v>
      </c>
      <c r="H337" s="129"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129">
        <v>0</v>
      </c>
      <c r="O337" s="129">
        <v>0</v>
      </c>
      <c r="P337" s="129">
        <v>0</v>
      </c>
      <c r="Q337" s="129">
        <v>0</v>
      </c>
      <c r="R337" s="129">
        <v>0</v>
      </c>
      <c r="S337" s="129">
        <v>0</v>
      </c>
      <c r="T337" s="129">
        <v>0</v>
      </c>
      <c r="U337" s="129">
        <v>0</v>
      </c>
      <c r="V337" s="129">
        <v>0</v>
      </c>
      <c r="W337" s="129">
        <v>0</v>
      </c>
      <c r="X337" s="130">
        <v>0</v>
      </c>
      <c r="Y337" s="131">
        <v>0</v>
      </c>
      <c r="Z337" s="155" t="str">
        <f t="shared" si="21"/>
        <v>－</v>
      </c>
      <c r="AA337" s="194"/>
    </row>
    <row r="338" spans="1:27" ht="13.5" customHeight="1" x14ac:dyDescent="0.2">
      <c r="A338" s="189"/>
      <c r="B338" s="188"/>
      <c r="C338" s="255"/>
      <c r="D338" s="128" t="s">
        <v>38</v>
      </c>
      <c r="E338" s="129">
        <v>0</v>
      </c>
      <c r="F338" s="129">
        <v>0</v>
      </c>
      <c r="G338" s="129">
        <v>0</v>
      </c>
      <c r="H338" s="129"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129">
        <v>0</v>
      </c>
      <c r="O338" s="129">
        <v>0</v>
      </c>
      <c r="P338" s="129">
        <v>0</v>
      </c>
      <c r="Q338" s="129">
        <v>0</v>
      </c>
      <c r="R338" s="129">
        <v>0</v>
      </c>
      <c r="S338" s="129">
        <v>0</v>
      </c>
      <c r="T338" s="129">
        <v>0</v>
      </c>
      <c r="U338" s="129">
        <v>0</v>
      </c>
      <c r="V338" s="129">
        <v>0</v>
      </c>
      <c r="W338" s="129">
        <v>0</v>
      </c>
      <c r="X338" s="130">
        <v>0</v>
      </c>
      <c r="Y338" s="131">
        <v>0</v>
      </c>
      <c r="Z338" s="155" t="str">
        <f t="shared" si="21"/>
        <v>－</v>
      </c>
      <c r="AA338" s="194"/>
    </row>
    <row r="339" spans="1:27" ht="13.5" customHeight="1" x14ac:dyDescent="0.2">
      <c r="A339" s="189"/>
      <c r="B339" s="188"/>
      <c r="C339" s="255" t="s">
        <v>160</v>
      </c>
      <c r="D339" s="128" t="s">
        <v>263</v>
      </c>
      <c r="E339" s="129">
        <v>0</v>
      </c>
      <c r="F339" s="129">
        <v>0</v>
      </c>
      <c r="G339" s="129">
        <v>0</v>
      </c>
      <c r="H339" s="129"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129">
        <v>0</v>
      </c>
      <c r="O339" s="129">
        <v>0</v>
      </c>
      <c r="P339" s="129">
        <v>0</v>
      </c>
      <c r="Q339" s="129">
        <v>0</v>
      </c>
      <c r="R339" s="129">
        <v>0</v>
      </c>
      <c r="S339" s="129">
        <v>0</v>
      </c>
      <c r="T339" s="129">
        <v>0</v>
      </c>
      <c r="U339" s="129">
        <v>0</v>
      </c>
      <c r="V339" s="129">
        <v>0</v>
      </c>
      <c r="W339" s="129">
        <v>0</v>
      </c>
      <c r="X339" s="130">
        <v>0</v>
      </c>
      <c r="Y339" s="131">
        <v>0</v>
      </c>
      <c r="Z339" s="155" t="str">
        <f t="shared" si="21"/>
        <v>－</v>
      </c>
      <c r="AA339" s="194"/>
    </row>
    <row r="340" spans="1:27" ht="13.5" customHeight="1" x14ac:dyDescent="0.2">
      <c r="A340" s="189"/>
      <c r="B340" s="188"/>
      <c r="C340" s="255"/>
      <c r="D340" s="128" t="s">
        <v>38</v>
      </c>
      <c r="E340" s="129">
        <v>0</v>
      </c>
      <c r="F340" s="129">
        <v>0</v>
      </c>
      <c r="G340" s="129">
        <v>0</v>
      </c>
      <c r="H340" s="129"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129">
        <v>0</v>
      </c>
      <c r="O340" s="129">
        <v>0</v>
      </c>
      <c r="P340" s="129">
        <v>0</v>
      </c>
      <c r="Q340" s="129">
        <v>0</v>
      </c>
      <c r="R340" s="129">
        <v>0</v>
      </c>
      <c r="S340" s="129">
        <v>0</v>
      </c>
      <c r="T340" s="129">
        <v>0</v>
      </c>
      <c r="U340" s="129">
        <v>0</v>
      </c>
      <c r="V340" s="129">
        <v>0</v>
      </c>
      <c r="W340" s="129">
        <v>0</v>
      </c>
      <c r="X340" s="130">
        <v>0</v>
      </c>
      <c r="Y340" s="131">
        <v>0</v>
      </c>
      <c r="Z340" s="155" t="str">
        <f t="shared" si="21"/>
        <v>－</v>
      </c>
      <c r="AA340" s="194"/>
    </row>
    <row r="341" spans="1:27" ht="13.5" customHeight="1" x14ac:dyDescent="0.2">
      <c r="A341" s="189"/>
      <c r="B341" s="188"/>
      <c r="C341" s="255" t="s">
        <v>220</v>
      </c>
      <c r="D341" s="128" t="s">
        <v>263</v>
      </c>
      <c r="E341" s="129">
        <v>0</v>
      </c>
      <c r="F341" s="129">
        <v>0</v>
      </c>
      <c r="G341" s="129">
        <v>0</v>
      </c>
      <c r="H341" s="129"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5</v>
      </c>
      <c r="N341" s="129">
        <v>10</v>
      </c>
      <c r="O341" s="129">
        <v>0</v>
      </c>
      <c r="P341" s="129">
        <v>0</v>
      </c>
      <c r="Q341" s="129">
        <v>0</v>
      </c>
      <c r="R341" s="129">
        <v>0</v>
      </c>
      <c r="S341" s="129">
        <v>0</v>
      </c>
      <c r="T341" s="129">
        <v>0</v>
      </c>
      <c r="U341" s="129">
        <v>0</v>
      </c>
      <c r="V341" s="129">
        <v>0</v>
      </c>
      <c r="W341" s="129">
        <v>0</v>
      </c>
      <c r="X341" s="130">
        <v>15</v>
      </c>
      <c r="Y341" s="131">
        <v>13</v>
      </c>
      <c r="Z341" s="155">
        <f t="shared" si="21"/>
        <v>115.38461538461537</v>
      </c>
      <c r="AA341" s="194"/>
    </row>
    <row r="342" spans="1:27" ht="13.5" customHeight="1" x14ac:dyDescent="0.2">
      <c r="A342" s="189"/>
      <c r="B342" s="188"/>
      <c r="C342" s="255"/>
      <c r="D342" s="128" t="s">
        <v>38</v>
      </c>
      <c r="E342" s="129">
        <v>0</v>
      </c>
      <c r="F342" s="129">
        <v>0</v>
      </c>
      <c r="G342" s="129">
        <v>0</v>
      </c>
      <c r="H342" s="129">
        <v>0</v>
      </c>
      <c r="I342" s="129">
        <v>0</v>
      </c>
      <c r="J342" s="129">
        <v>0</v>
      </c>
      <c r="K342" s="129">
        <v>0</v>
      </c>
      <c r="L342" s="129">
        <v>0</v>
      </c>
      <c r="M342" s="129">
        <v>11</v>
      </c>
      <c r="N342" s="129">
        <v>14</v>
      </c>
      <c r="O342" s="129">
        <v>0</v>
      </c>
      <c r="P342" s="129">
        <v>0</v>
      </c>
      <c r="Q342" s="129">
        <v>0</v>
      </c>
      <c r="R342" s="129">
        <v>0</v>
      </c>
      <c r="S342" s="129">
        <v>0</v>
      </c>
      <c r="T342" s="129">
        <v>0</v>
      </c>
      <c r="U342" s="129">
        <v>0</v>
      </c>
      <c r="V342" s="129">
        <v>0</v>
      </c>
      <c r="W342" s="129">
        <v>0</v>
      </c>
      <c r="X342" s="130">
        <v>25</v>
      </c>
      <c r="Y342" s="131">
        <v>14</v>
      </c>
      <c r="Z342" s="155">
        <f t="shared" si="21"/>
        <v>178.57142857142858</v>
      </c>
      <c r="AA342" s="194"/>
    </row>
    <row r="343" spans="1:27" ht="13.5" customHeight="1" x14ac:dyDescent="0.2">
      <c r="A343" s="189"/>
      <c r="B343" s="188"/>
      <c r="C343" s="255" t="s">
        <v>161</v>
      </c>
      <c r="D343" s="128" t="s">
        <v>263</v>
      </c>
      <c r="E343" s="129">
        <v>0</v>
      </c>
      <c r="F343" s="129">
        <v>0</v>
      </c>
      <c r="G343" s="129">
        <v>0</v>
      </c>
      <c r="H343" s="129">
        <v>0</v>
      </c>
      <c r="I343" s="129">
        <v>0</v>
      </c>
      <c r="J343" s="129">
        <v>0</v>
      </c>
      <c r="K343" s="129">
        <v>0</v>
      </c>
      <c r="L343" s="129">
        <v>0</v>
      </c>
      <c r="M343" s="129">
        <v>0</v>
      </c>
      <c r="N343" s="129">
        <v>0</v>
      </c>
      <c r="O343" s="129">
        <v>0</v>
      </c>
      <c r="P343" s="129">
        <v>0</v>
      </c>
      <c r="Q343" s="129">
        <v>0</v>
      </c>
      <c r="R343" s="129">
        <v>0</v>
      </c>
      <c r="S343" s="129">
        <v>0</v>
      </c>
      <c r="T343" s="129">
        <v>0</v>
      </c>
      <c r="U343" s="129">
        <v>0</v>
      </c>
      <c r="V343" s="129">
        <v>0</v>
      </c>
      <c r="W343" s="129">
        <v>0</v>
      </c>
      <c r="X343" s="130">
        <v>0</v>
      </c>
      <c r="Y343" s="131">
        <v>0</v>
      </c>
      <c r="Z343" s="155" t="str">
        <f t="shared" si="21"/>
        <v>－</v>
      </c>
      <c r="AA343" s="194"/>
    </row>
    <row r="344" spans="1:27" ht="13.5" customHeight="1" x14ac:dyDescent="0.2">
      <c r="A344" s="189"/>
      <c r="B344" s="188"/>
      <c r="C344" s="255"/>
      <c r="D344" s="128" t="s">
        <v>38</v>
      </c>
      <c r="E344" s="129">
        <v>0</v>
      </c>
      <c r="F344" s="129">
        <v>0</v>
      </c>
      <c r="G344" s="129">
        <v>0</v>
      </c>
      <c r="H344" s="129"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129">
        <v>0</v>
      </c>
      <c r="O344" s="129">
        <v>0</v>
      </c>
      <c r="P344" s="129">
        <v>0</v>
      </c>
      <c r="Q344" s="129">
        <v>0</v>
      </c>
      <c r="R344" s="129">
        <v>0</v>
      </c>
      <c r="S344" s="129">
        <v>0</v>
      </c>
      <c r="T344" s="129">
        <v>0</v>
      </c>
      <c r="U344" s="129">
        <v>0</v>
      </c>
      <c r="V344" s="129">
        <v>0</v>
      </c>
      <c r="W344" s="129">
        <v>0</v>
      </c>
      <c r="X344" s="130">
        <v>0</v>
      </c>
      <c r="Y344" s="131">
        <v>0</v>
      </c>
      <c r="Z344" s="155" t="str">
        <f t="shared" si="21"/>
        <v>－</v>
      </c>
      <c r="AA344" s="194"/>
    </row>
    <row r="345" spans="1:27" ht="13.5" customHeight="1" x14ac:dyDescent="0.2">
      <c r="A345" s="189"/>
      <c r="B345" s="188"/>
      <c r="C345" s="255" t="s">
        <v>162</v>
      </c>
      <c r="D345" s="128" t="s">
        <v>263</v>
      </c>
      <c r="E345" s="129">
        <v>3</v>
      </c>
      <c r="F345" s="129">
        <v>0</v>
      </c>
      <c r="G345" s="129">
        <v>0</v>
      </c>
      <c r="H345" s="129">
        <v>0</v>
      </c>
      <c r="I345" s="129">
        <v>0</v>
      </c>
      <c r="J345" s="129">
        <v>0</v>
      </c>
      <c r="K345" s="129">
        <v>0</v>
      </c>
      <c r="L345" s="129">
        <v>0</v>
      </c>
      <c r="M345" s="129">
        <v>1</v>
      </c>
      <c r="N345" s="129">
        <v>1</v>
      </c>
      <c r="O345" s="129">
        <v>0</v>
      </c>
      <c r="P345" s="129">
        <v>0</v>
      </c>
      <c r="Q345" s="129">
        <v>0</v>
      </c>
      <c r="R345" s="129">
        <v>1</v>
      </c>
      <c r="S345" s="129">
        <v>1</v>
      </c>
      <c r="T345" s="129">
        <v>1</v>
      </c>
      <c r="U345" s="129">
        <v>0</v>
      </c>
      <c r="V345" s="129">
        <v>3</v>
      </c>
      <c r="W345" s="129">
        <v>4</v>
      </c>
      <c r="X345" s="130">
        <v>15</v>
      </c>
      <c r="Y345" s="131">
        <v>0</v>
      </c>
      <c r="Z345" s="155" t="str">
        <f t="shared" si="21"/>
        <v>－</v>
      </c>
      <c r="AA345" s="194"/>
    </row>
    <row r="346" spans="1:27" ht="13.5" customHeight="1" x14ac:dyDescent="0.2">
      <c r="A346" s="189"/>
      <c r="B346" s="188"/>
      <c r="C346" s="255"/>
      <c r="D346" s="128" t="s">
        <v>38</v>
      </c>
      <c r="E346" s="129">
        <v>3</v>
      </c>
      <c r="F346" s="129">
        <v>0</v>
      </c>
      <c r="G346" s="129">
        <v>0</v>
      </c>
      <c r="H346" s="129">
        <v>0</v>
      </c>
      <c r="I346" s="129">
        <v>0</v>
      </c>
      <c r="J346" s="129">
        <v>0</v>
      </c>
      <c r="K346" s="129">
        <v>0</v>
      </c>
      <c r="L346" s="129">
        <v>0</v>
      </c>
      <c r="M346" s="129">
        <v>2</v>
      </c>
      <c r="N346" s="129">
        <v>2</v>
      </c>
      <c r="O346" s="129">
        <v>0</v>
      </c>
      <c r="P346" s="129">
        <v>0</v>
      </c>
      <c r="Q346" s="129">
        <v>0</v>
      </c>
      <c r="R346" s="129">
        <v>1</v>
      </c>
      <c r="S346" s="129">
        <v>1</v>
      </c>
      <c r="T346" s="129">
        <v>2</v>
      </c>
      <c r="U346" s="129">
        <v>0</v>
      </c>
      <c r="V346" s="129">
        <v>6</v>
      </c>
      <c r="W346" s="129">
        <v>6</v>
      </c>
      <c r="X346" s="130">
        <v>23</v>
      </c>
      <c r="Y346" s="131">
        <v>0</v>
      </c>
      <c r="Z346" s="155" t="str">
        <f t="shared" si="21"/>
        <v>－</v>
      </c>
      <c r="AA346" s="194"/>
    </row>
    <row r="347" spans="1:27" ht="13.5" customHeight="1" x14ac:dyDescent="0.2">
      <c r="A347" s="189"/>
      <c r="B347" s="188"/>
      <c r="C347" s="255" t="s">
        <v>163</v>
      </c>
      <c r="D347" s="128" t="s">
        <v>263</v>
      </c>
      <c r="E347" s="129">
        <v>0</v>
      </c>
      <c r="F347" s="129">
        <v>0</v>
      </c>
      <c r="G347" s="129">
        <v>0</v>
      </c>
      <c r="H347" s="129"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129">
        <v>0</v>
      </c>
      <c r="O347" s="129">
        <v>0</v>
      </c>
      <c r="P347" s="129">
        <v>0</v>
      </c>
      <c r="Q347" s="129">
        <v>0</v>
      </c>
      <c r="R347" s="129">
        <v>0</v>
      </c>
      <c r="S347" s="129">
        <v>0</v>
      </c>
      <c r="T347" s="129">
        <v>0</v>
      </c>
      <c r="U347" s="129">
        <v>0</v>
      </c>
      <c r="V347" s="129">
        <v>0</v>
      </c>
      <c r="W347" s="129">
        <v>0</v>
      </c>
      <c r="X347" s="130">
        <v>0</v>
      </c>
      <c r="Y347" s="131">
        <v>0</v>
      </c>
      <c r="Z347" s="155" t="str">
        <f t="shared" si="21"/>
        <v>－</v>
      </c>
      <c r="AA347" s="194"/>
    </row>
    <row r="348" spans="1:27" ht="13.5" customHeight="1" x14ac:dyDescent="0.2">
      <c r="A348" s="189"/>
      <c r="B348" s="188"/>
      <c r="C348" s="255"/>
      <c r="D348" s="128" t="s">
        <v>38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129">
        <v>0</v>
      </c>
      <c r="Q348" s="129">
        <v>0</v>
      </c>
      <c r="R348" s="129">
        <v>0</v>
      </c>
      <c r="S348" s="129">
        <v>0</v>
      </c>
      <c r="T348" s="129">
        <v>0</v>
      </c>
      <c r="U348" s="129">
        <v>0</v>
      </c>
      <c r="V348" s="129">
        <v>0</v>
      </c>
      <c r="W348" s="129">
        <v>0</v>
      </c>
      <c r="X348" s="130">
        <v>0</v>
      </c>
      <c r="Y348" s="131">
        <v>0</v>
      </c>
      <c r="Z348" s="155" t="str">
        <f t="shared" si="21"/>
        <v>－</v>
      </c>
      <c r="AA348" s="194"/>
    </row>
    <row r="349" spans="1:27" ht="13.5" customHeight="1" x14ac:dyDescent="0.2">
      <c r="A349" s="189"/>
      <c r="B349" s="188"/>
      <c r="C349" s="255" t="s">
        <v>164</v>
      </c>
      <c r="D349" s="128" t="s">
        <v>263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1</v>
      </c>
      <c r="P349" s="129">
        <v>0</v>
      </c>
      <c r="Q349" s="129">
        <v>0</v>
      </c>
      <c r="R349" s="129">
        <v>0</v>
      </c>
      <c r="S349" s="129">
        <v>0</v>
      </c>
      <c r="T349" s="129">
        <v>0</v>
      </c>
      <c r="U349" s="129">
        <v>0</v>
      </c>
      <c r="V349" s="129">
        <v>0</v>
      </c>
      <c r="W349" s="129">
        <v>0</v>
      </c>
      <c r="X349" s="130">
        <v>1</v>
      </c>
      <c r="Y349" s="131">
        <v>4</v>
      </c>
      <c r="Z349" s="155">
        <f t="shared" si="21"/>
        <v>25</v>
      </c>
      <c r="AA349" s="194"/>
    </row>
    <row r="350" spans="1:27" ht="13.5" customHeight="1" x14ac:dyDescent="0.2">
      <c r="A350" s="189"/>
      <c r="B350" s="188"/>
      <c r="C350" s="255"/>
      <c r="D350" s="128" t="s">
        <v>38</v>
      </c>
      <c r="E350" s="129">
        <v>0</v>
      </c>
      <c r="F350" s="129">
        <v>0</v>
      </c>
      <c r="G350" s="129">
        <v>0</v>
      </c>
      <c r="H350" s="129"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129">
        <v>0</v>
      </c>
      <c r="O350" s="129">
        <v>2</v>
      </c>
      <c r="P350" s="129">
        <v>0</v>
      </c>
      <c r="Q350" s="129">
        <v>0</v>
      </c>
      <c r="R350" s="129">
        <v>0</v>
      </c>
      <c r="S350" s="129">
        <v>0</v>
      </c>
      <c r="T350" s="129">
        <v>0</v>
      </c>
      <c r="U350" s="129">
        <v>0</v>
      </c>
      <c r="V350" s="129">
        <v>0</v>
      </c>
      <c r="W350" s="129">
        <v>0</v>
      </c>
      <c r="X350" s="130">
        <v>2</v>
      </c>
      <c r="Y350" s="131">
        <v>6</v>
      </c>
      <c r="Z350" s="155">
        <f t="shared" si="21"/>
        <v>33.333333333333329</v>
      </c>
      <c r="AA350" s="194"/>
    </row>
    <row r="351" spans="1:27" ht="13.5" customHeight="1" x14ac:dyDescent="0.2">
      <c r="A351" s="189"/>
      <c r="B351" s="187"/>
      <c r="C351" s="255" t="s">
        <v>165</v>
      </c>
      <c r="D351" s="128" t="s">
        <v>263</v>
      </c>
      <c r="E351" s="129">
        <v>0</v>
      </c>
      <c r="F351" s="129">
        <v>0</v>
      </c>
      <c r="G351" s="129">
        <v>3</v>
      </c>
      <c r="H351" s="129"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129">
        <v>0</v>
      </c>
      <c r="O351" s="129">
        <v>0</v>
      </c>
      <c r="P351" s="129">
        <v>0</v>
      </c>
      <c r="Q351" s="129">
        <v>0</v>
      </c>
      <c r="R351" s="129">
        <v>0</v>
      </c>
      <c r="S351" s="129">
        <v>0</v>
      </c>
      <c r="T351" s="129">
        <v>0</v>
      </c>
      <c r="U351" s="129">
        <v>0</v>
      </c>
      <c r="V351" s="129">
        <v>3</v>
      </c>
      <c r="W351" s="129">
        <v>0</v>
      </c>
      <c r="X351" s="130">
        <v>6</v>
      </c>
      <c r="Y351" s="131">
        <v>0</v>
      </c>
      <c r="Z351" s="155" t="str">
        <f t="shared" si="21"/>
        <v>－</v>
      </c>
      <c r="AA351" s="194"/>
    </row>
    <row r="352" spans="1:27" ht="13.5" customHeight="1" x14ac:dyDescent="0.2">
      <c r="A352" s="189"/>
      <c r="B352" s="187"/>
      <c r="C352" s="255"/>
      <c r="D352" s="128" t="s">
        <v>38</v>
      </c>
      <c r="E352" s="129">
        <v>0</v>
      </c>
      <c r="F352" s="129">
        <v>0</v>
      </c>
      <c r="G352" s="129">
        <v>3</v>
      </c>
      <c r="H352" s="129"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129">
        <v>0</v>
      </c>
      <c r="O352" s="129">
        <v>0</v>
      </c>
      <c r="P352" s="129">
        <v>0</v>
      </c>
      <c r="Q352" s="129">
        <v>0</v>
      </c>
      <c r="R352" s="129">
        <v>0</v>
      </c>
      <c r="S352" s="129">
        <v>0</v>
      </c>
      <c r="T352" s="129">
        <v>0</v>
      </c>
      <c r="U352" s="129">
        <v>0</v>
      </c>
      <c r="V352" s="129">
        <v>18</v>
      </c>
      <c r="W352" s="129">
        <v>0</v>
      </c>
      <c r="X352" s="130">
        <v>21</v>
      </c>
      <c r="Y352" s="131">
        <v>0</v>
      </c>
      <c r="Z352" s="155" t="str">
        <f t="shared" si="21"/>
        <v>－</v>
      </c>
      <c r="AA352" s="194"/>
    </row>
    <row r="353" spans="1:27" ht="13.5" customHeight="1" x14ac:dyDescent="0.2">
      <c r="A353" s="189"/>
      <c r="B353" s="187"/>
      <c r="C353" s="255" t="s">
        <v>229</v>
      </c>
      <c r="D353" s="128" t="s">
        <v>263</v>
      </c>
      <c r="E353" s="129">
        <v>0</v>
      </c>
      <c r="F353" s="129">
        <v>0</v>
      </c>
      <c r="G353" s="129">
        <v>0</v>
      </c>
      <c r="H353" s="129">
        <v>0</v>
      </c>
      <c r="I353" s="129">
        <v>0</v>
      </c>
      <c r="J353" s="129">
        <v>0</v>
      </c>
      <c r="K353" s="129">
        <v>0</v>
      </c>
      <c r="L353" s="129">
        <v>0</v>
      </c>
      <c r="M353" s="129">
        <v>0</v>
      </c>
      <c r="N353" s="129">
        <v>0</v>
      </c>
      <c r="O353" s="129">
        <v>0</v>
      </c>
      <c r="P353" s="129">
        <v>0</v>
      </c>
      <c r="Q353" s="129">
        <v>0</v>
      </c>
      <c r="R353" s="129">
        <v>0</v>
      </c>
      <c r="S353" s="129">
        <v>0</v>
      </c>
      <c r="T353" s="129">
        <v>0</v>
      </c>
      <c r="U353" s="129">
        <v>0</v>
      </c>
      <c r="V353" s="129">
        <v>0</v>
      </c>
      <c r="W353" s="129">
        <v>0</v>
      </c>
      <c r="X353" s="130">
        <v>0</v>
      </c>
      <c r="Y353" s="131">
        <v>0</v>
      </c>
      <c r="Z353" s="155" t="str">
        <f t="shared" si="21"/>
        <v>－</v>
      </c>
      <c r="AA353" s="194"/>
    </row>
    <row r="354" spans="1:27" ht="13.5" customHeight="1" thickBot="1" x14ac:dyDescent="0.25">
      <c r="A354" s="189"/>
      <c r="B354" s="187"/>
      <c r="C354" s="256"/>
      <c r="D354" s="133" t="s">
        <v>38</v>
      </c>
      <c r="E354" s="120">
        <v>0</v>
      </c>
      <c r="F354" s="120">
        <v>0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20">
        <v>0</v>
      </c>
      <c r="X354" s="134">
        <v>0</v>
      </c>
      <c r="Y354" s="135">
        <v>0</v>
      </c>
      <c r="Z354" s="162" t="str">
        <f t="shared" si="21"/>
        <v>－</v>
      </c>
      <c r="AA354" s="194"/>
    </row>
    <row r="355" spans="1:27" ht="13.5" customHeight="1" x14ac:dyDescent="0.2">
      <c r="A355" s="257" t="s">
        <v>6</v>
      </c>
      <c r="B355" s="261"/>
      <c r="C355" s="258"/>
      <c r="D355" s="123" t="s">
        <v>263</v>
      </c>
      <c r="E355" s="124">
        <f>E357</f>
        <v>79</v>
      </c>
      <c r="F355" s="124">
        <f t="shared" ref="F355:W356" si="22">F357</f>
        <v>118</v>
      </c>
      <c r="G355" s="124">
        <f t="shared" si="22"/>
        <v>27</v>
      </c>
      <c r="H355" s="124">
        <f t="shared" si="22"/>
        <v>64</v>
      </c>
      <c r="I355" s="124">
        <f t="shared" si="22"/>
        <v>11</v>
      </c>
      <c r="J355" s="124">
        <f t="shared" si="22"/>
        <v>46</v>
      </c>
      <c r="K355" s="124">
        <f t="shared" si="22"/>
        <v>40</v>
      </c>
      <c r="L355" s="124">
        <f t="shared" si="22"/>
        <v>8</v>
      </c>
      <c r="M355" s="124">
        <f t="shared" si="22"/>
        <v>1</v>
      </c>
      <c r="N355" s="124">
        <f t="shared" si="22"/>
        <v>7</v>
      </c>
      <c r="O355" s="124">
        <f t="shared" si="22"/>
        <v>29</v>
      </c>
      <c r="P355" s="124">
        <f t="shared" si="22"/>
        <v>1</v>
      </c>
      <c r="Q355" s="124">
        <f t="shared" si="22"/>
        <v>11</v>
      </c>
      <c r="R355" s="124">
        <f t="shared" si="22"/>
        <v>9</v>
      </c>
      <c r="S355" s="124">
        <f t="shared" si="22"/>
        <v>63</v>
      </c>
      <c r="T355" s="124">
        <f t="shared" si="22"/>
        <v>168</v>
      </c>
      <c r="U355" s="124">
        <f t="shared" si="22"/>
        <v>17</v>
      </c>
      <c r="V355" s="124">
        <f t="shared" si="22"/>
        <v>50</v>
      </c>
      <c r="W355" s="124">
        <f t="shared" si="22"/>
        <v>149</v>
      </c>
      <c r="X355" s="136">
        <f>X357</f>
        <v>898</v>
      </c>
      <c r="Y355" s="136">
        <f>Y357</f>
        <v>178</v>
      </c>
      <c r="Z355" s="154">
        <f t="shared" si="21"/>
        <v>504.49438202247194</v>
      </c>
      <c r="AA355" s="194"/>
    </row>
    <row r="356" spans="1:27" ht="13.5" customHeight="1" thickBot="1" x14ac:dyDescent="0.25">
      <c r="A356" s="259"/>
      <c r="B356" s="262"/>
      <c r="C356" s="258"/>
      <c r="D356" s="137" t="s">
        <v>38</v>
      </c>
      <c r="E356" s="175">
        <f>E358</f>
        <v>136</v>
      </c>
      <c r="F356" s="175">
        <f t="shared" si="22"/>
        <v>189</v>
      </c>
      <c r="G356" s="175">
        <f t="shared" si="22"/>
        <v>45</v>
      </c>
      <c r="H356" s="175">
        <f t="shared" si="22"/>
        <v>78</v>
      </c>
      <c r="I356" s="175">
        <f t="shared" si="22"/>
        <v>17</v>
      </c>
      <c r="J356" s="175">
        <f t="shared" si="22"/>
        <v>51</v>
      </c>
      <c r="K356" s="175">
        <f t="shared" si="22"/>
        <v>54</v>
      </c>
      <c r="L356" s="175">
        <f t="shared" si="22"/>
        <v>13</v>
      </c>
      <c r="M356" s="175">
        <f t="shared" si="22"/>
        <v>3</v>
      </c>
      <c r="N356" s="175">
        <f t="shared" si="22"/>
        <v>10</v>
      </c>
      <c r="O356" s="175">
        <f t="shared" si="22"/>
        <v>42</v>
      </c>
      <c r="P356" s="175">
        <f t="shared" si="22"/>
        <v>1</v>
      </c>
      <c r="Q356" s="175">
        <f t="shared" si="22"/>
        <v>15</v>
      </c>
      <c r="R356" s="175">
        <f t="shared" si="22"/>
        <v>24</v>
      </c>
      <c r="S356" s="175">
        <f t="shared" si="22"/>
        <v>83</v>
      </c>
      <c r="T356" s="175">
        <f t="shared" si="22"/>
        <v>796</v>
      </c>
      <c r="U356" s="175">
        <f t="shared" si="22"/>
        <v>26</v>
      </c>
      <c r="V356" s="175">
        <f t="shared" si="22"/>
        <v>50</v>
      </c>
      <c r="W356" s="175">
        <f t="shared" si="22"/>
        <v>194</v>
      </c>
      <c r="X356" s="176">
        <f>X358</f>
        <v>1827</v>
      </c>
      <c r="Y356" s="176">
        <f>Y358</f>
        <v>378</v>
      </c>
      <c r="Z356" s="157">
        <f t="shared" si="21"/>
        <v>483.33333333333331</v>
      </c>
      <c r="AA356" s="194"/>
    </row>
    <row r="357" spans="1:27" ht="13.5" customHeight="1" x14ac:dyDescent="0.2">
      <c r="A357" s="189"/>
      <c r="B357" s="257" t="s">
        <v>260</v>
      </c>
      <c r="C357" s="263"/>
      <c r="D357" s="116" t="s">
        <v>263</v>
      </c>
      <c r="E357" s="117">
        <f>E359+E361+E363+E365+E367+E369+E371+E373+E375+E377+E379+E381+E383+E385+E387+E394+E396+E398+E400</f>
        <v>79</v>
      </c>
      <c r="F357" s="117">
        <f t="shared" ref="F357:W358" si="23">F359+F361+F363+F365+F367+F369+F371+F373+F375+F377+F379+F381+F383+F385+F387+F394+F396+F398+F400</f>
        <v>118</v>
      </c>
      <c r="G357" s="117">
        <f t="shared" si="23"/>
        <v>27</v>
      </c>
      <c r="H357" s="117">
        <f t="shared" si="23"/>
        <v>64</v>
      </c>
      <c r="I357" s="117">
        <f t="shared" si="23"/>
        <v>11</v>
      </c>
      <c r="J357" s="117">
        <f t="shared" si="23"/>
        <v>46</v>
      </c>
      <c r="K357" s="117">
        <f t="shared" si="23"/>
        <v>40</v>
      </c>
      <c r="L357" s="117">
        <f t="shared" si="23"/>
        <v>8</v>
      </c>
      <c r="M357" s="117">
        <f t="shared" si="23"/>
        <v>1</v>
      </c>
      <c r="N357" s="117">
        <f t="shared" si="23"/>
        <v>7</v>
      </c>
      <c r="O357" s="117">
        <f t="shared" si="23"/>
        <v>29</v>
      </c>
      <c r="P357" s="117">
        <f t="shared" si="23"/>
        <v>1</v>
      </c>
      <c r="Q357" s="117">
        <f t="shared" si="23"/>
        <v>11</v>
      </c>
      <c r="R357" s="117">
        <f t="shared" si="23"/>
        <v>9</v>
      </c>
      <c r="S357" s="117">
        <f t="shared" si="23"/>
        <v>63</v>
      </c>
      <c r="T357" s="117">
        <f t="shared" si="23"/>
        <v>168</v>
      </c>
      <c r="U357" s="117">
        <f t="shared" si="23"/>
        <v>17</v>
      </c>
      <c r="V357" s="117">
        <f t="shared" si="23"/>
        <v>50</v>
      </c>
      <c r="W357" s="117">
        <f t="shared" si="23"/>
        <v>149</v>
      </c>
      <c r="X357" s="158">
        <f>X359+X361+X363+X365+X367+X369+X371+X373+X375+X377+X379+X381+X383+X385+X387+X394+X396+X398+X400</f>
        <v>898</v>
      </c>
      <c r="Y357" s="158">
        <f>Y359+Y361+Y363+Y365+Y367+Y369+Y371+Y373+Y375+Y377+Y379+Y381+Y383+Y385+Y387+Y394+Y396+Y398+Y400</f>
        <v>178</v>
      </c>
      <c r="Z357" s="159">
        <f t="shared" si="21"/>
        <v>504.49438202247194</v>
      </c>
      <c r="AA357" s="194"/>
    </row>
    <row r="358" spans="1:27" ht="13.5" customHeight="1" thickBot="1" x14ac:dyDescent="0.25">
      <c r="A358" s="189"/>
      <c r="B358" s="259"/>
      <c r="C358" s="258"/>
      <c r="D358" s="119" t="s">
        <v>38</v>
      </c>
      <c r="E358" s="120">
        <f>E360+E362+E364+E366+E368+E370+E372+E374+E376+E378+E380+E382+E384+E386+E388+E395+E397+E399+E401</f>
        <v>136</v>
      </c>
      <c r="F358" s="120">
        <f t="shared" si="23"/>
        <v>189</v>
      </c>
      <c r="G358" s="120">
        <f t="shared" si="23"/>
        <v>45</v>
      </c>
      <c r="H358" s="120">
        <f t="shared" si="23"/>
        <v>78</v>
      </c>
      <c r="I358" s="120">
        <f t="shared" si="23"/>
        <v>17</v>
      </c>
      <c r="J358" s="120">
        <f t="shared" si="23"/>
        <v>51</v>
      </c>
      <c r="K358" s="120">
        <f t="shared" si="23"/>
        <v>54</v>
      </c>
      <c r="L358" s="120">
        <f t="shared" si="23"/>
        <v>13</v>
      </c>
      <c r="M358" s="120">
        <f t="shared" si="23"/>
        <v>3</v>
      </c>
      <c r="N358" s="120">
        <f t="shared" si="23"/>
        <v>10</v>
      </c>
      <c r="O358" s="120">
        <f t="shared" si="23"/>
        <v>42</v>
      </c>
      <c r="P358" s="120">
        <f t="shared" si="23"/>
        <v>1</v>
      </c>
      <c r="Q358" s="120">
        <f t="shared" si="23"/>
        <v>15</v>
      </c>
      <c r="R358" s="120">
        <f t="shared" si="23"/>
        <v>24</v>
      </c>
      <c r="S358" s="120">
        <f t="shared" si="23"/>
        <v>83</v>
      </c>
      <c r="T358" s="120">
        <f t="shared" si="23"/>
        <v>796</v>
      </c>
      <c r="U358" s="120">
        <f t="shared" si="23"/>
        <v>26</v>
      </c>
      <c r="V358" s="120">
        <f t="shared" si="23"/>
        <v>50</v>
      </c>
      <c r="W358" s="120">
        <f t="shared" si="23"/>
        <v>194</v>
      </c>
      <c r="X358" s="172">
        <f>X360+X362+X364+X366+X368+X370+X372+X374+X376+X378+X380+X382+X384+X386+X388+X395+X397+X399+X401</f>
        <v>1827</v>
      </c>
      <c r="Y358" s="172">
        <f>Y360+Y362+Y364+Y366+Y368+Y370+Y372+Y374+Y376+Y378+Y380+Y382+Y384+Y386+Y388+Y395+Y397+Y399+Y401</f>
        <v>378</v>
      </c>
      <c r="Z358" s="162">
        <f t="shared" si="21"/>
        <v>483.33333333333331</v>
      </c>
      <c r="AA358" s="194"/>
    </row>
    <row r="359" spans="1:27" ht="13.5" customHeight="1" x14ac:dyDescent="0.2">
      <c r="A359" s="189"/>
      <c r="B359" s="189"/>
      <c r="C359" s="260" t="s">
        <v>166</v>
      </c>
      <c r="D359" s="123" t="s">
        <v>263</v>
      </c>
      <c r="E359" s="124">
        <v>77</v>
      </c>
      <c r="F359" s="124">
        <v>77</v>
      </c>
      <c r="G359" s="124">
        <v>26</v>
      </c>
      <c r="H359" s="124">
        <v>36</v>
      </c>
      <c r="I359" s="124">
        <v>3</v>
      </c>
      <c r="J359" s="124">
        <v>22</v>
      </c>
      <c r="K359" s="124">
        <v>39</v>
      </c>
      <c r="L359" s="124">
        <v>8</v>
      </c>
      <c r="M359" s="124">
        <v>1</v>
      </c>
      <c r="N359" s="124">
        <v>4</v>
      </c>
      <c r="O359" s="124">
        <v>17</v>
      </c>
      <c r="P359" s="124">
        <v>1</v>
      </c>
      <c r="Q359" s="124">
        <v>11</v>
      </c>
      <c r="R359" s="124">
        <v>7</v>
      </c>
      <c r="S359" s="124">
        <v>61</v>
      </c>
      <c r="T359" s="124">
        <v>146</v>
      </c>
      <c r="U359" s="124">
        <v>15</v>
      </c>
      <c r="V359" s="124">
        <v>38</v>
      </c>
      <c r="W359" s="124">
        <v>129</v>
      </c>
      <c r="X359" s="125">
        <v>718</v>
      </c>
      <c r="Y359" s="126">
        <v>137</v>
      </c>
      <c r="Z359" s="154">
        <f t="shared" si="21"/>
        <v>524.08759124087589</v>
      </c>
      <c r="AA359" s="194"/>
    </row>
    <row r="360" spans="1:27" ht="13.5" customHeight="1" x14ac:dyDescent="0.2">
      <c r="A360" s="189"/>
      <c r="B360" s="188"/>
      <c r="C360" s="255"/>
      <c r="D360" s="128" t="s">
        <v>38</v>
      </c>
      <c r="E360" s="129">
        <v>134</v>
      </c>
      <c r="F360" s="129">
        <v>148</v>
      </c>
      <c r="G360" s="129">
        <v>44</v>
      </c>
      <c r="H360" s="129">
        <v>50</v>
      </c>
      <c r="I360" s="129">
        <v>9</v>
      </c>
      <c r="J360" s="129">
        <v>27</v>
      </c>
      <c r="K360" s="129">
        <v>53</v>
      </c>
      <c r="L360" s="129">
        <v>13</v>
      </c>
      <c r="M360" s="129">
        <v>3</v>
      </c>
      <c r="N360" s="129">
        <v>4</v>
      </c>
      <c r="O360" s="129">
        <v>23</v>
      </c>
      <c r="P360" s="129">
        <v>1</v>
      </c>
      <c r="Q360" s="129">
        <v>15</v>
      </c>
      <c r="R360" s="129">
        <v>22</v>
      </c>
      <c r="S360" s="129">
        <v>72</v>
      </c>
      <c r="T360" s="129">
        <v>771</v>
      </c>
      <c r="U360" s="129">
        <v>15</v>
      </c>
      <c r="V360" s="129">
        <v>38</v>
      </c>
      <c r="W360" s="129">
        <v>174</v>
      </c>
      <c r="X360" s="130">
        <v>1616</v>
      </c>
      <c r="Y360" s="131">
        <v>336</v>
      </c>
      <c r="Z360" s="155">
        <f t="shared" si="21"/>
        <v>480.95238095238091</v>
      </c>
      <c r="AA360" s="194"/>
    </row>
    <row r="361" spans="1:27" ht="13.5" customHeight="1" x14ac:dyDescent="0.2">
      <c r="A361" s="189"/>
      <c r="B361" s="188"/>
      <c r="C361" s="255" t="s">
        <v>167</v>
      </c>
      <c r="D361" s="128" t="s">
        <v>263</v>
      </c>
      <c r="E361" s="129">
        <v>2</v>
      </c>
      <c r="F361" s="129">
        <v>41</v>
      </c>
      <c r="G361" s="129">
        <v>0</v>
      </c>
      <c r="H361" s="129">
        <v>28</v>
      </c>
      <c r="I361" s="129">
        <v>8</v>
      </c>
      <c r="J361" s="129">
        <v>24</v>
      </c>
      <c r="K361" s="129">
        <v>0</v>
      </c>
      <c r="L361" s="129">
        <v>0</v>
      </c>
      <c r="M361" s="129">
        <v>0</v>
      </c>
      <c r="N361" s="129">
        <v>0</v>
      </c>
      <c r="O361" s="129">
        <v>0</v>
      </c>
      <c r="P361" s="129">
        <v>0</v>
      </c>
      <c r="Q361" s="129">
        <v>0</v>
      </c>
      <c r="R361" s="129">
        <v>0</v>
      </c>
      <c r="S361" s="129">
        <v>0</v>
      </c>
      <c r="T361" s="129">
        <v>13</v>
      </c>
      <c r="U361" s="129">
        <v>1</v>
      </c>
      <c r="V361" s="129">
        <v>8</v>
      </c>
      <c r="W361" s="129">
        <v>10</v>
      </c>
      <c r="X361" s="130">
        <v>135</v>
      </c>
      <c r="Y361" s="131">
        <v>7</v>
      </c>
      <c r="Z361" s="155">
        <f t="shared" si="21"/>
        <v>1928.5714285714284</v>
      </c>
      <c r="AA361" s="194"/>
    </row>
    <row r="362" spans="1:27" ht="13.5" customHeight="1" x14ac:dyDescent="0.2">
      <c r="A362" s="189"/>
      <c r="B362" s="188"/>
      <c r="C362" s="255"/>
      <c r="D362" s="128" t="s">
        <v>38</v>
      </c>
      <c r="E362" s="129">
        <v>2</v>
      </c>
      <c r="F362" s="129">
        <v>41</v>
      </c>
      <c r="G362" s="129">
        <v>0</v>
      </c>
      <c r="H362" s="129">
        <v>28</v>
      </c>
      <c r="I362" s="129">
        <v>8</v>
      </c>
      <c r="J362" s="129">
        <v>24</v>
      </c>
      <c r="K362" s="129">
        <v>0</v>
      </c>
      <c r="L362" s="129">
        <v>0</v>
      </c>
      <c r="M362" s="129">
        <v>0</v>
      </c>
      <c r="N362" s="129">
        <v>0</v>
      </c>
      <c r="O362" s="129">
        <v>0</v>
      </c>
      <c r="P362" s="129">
        <v>0</v>
      </c>
      <c r="Q362" s="129">
        <v>0</v>
      </c>
      <c r="R362" s="129">
        <v>0</v>
      </c>
      <c r="S362" s="129">
        <v>0</v>
      </c>
      <c r="T362" s="129">
        <v>11</v>
      </c>
      <c r="U362" s="129">
        <v>10</v>
      </c>
      <c r="V362" s="129">
        <v>8</v>
      </c>
      <c r="W362" s="129">
        <v>10</v>
      </c>
      <c r="X362" s="130">
        <v>142</v>
      </c>
      <c r="Y362" s="131">
        <v>8</v>
      </c>
      <c r="Z362" s="155">
        <f t="shared" si="21"/>
        <v>1775</v>
      </c>
      <c r="AA362" s="194"/>
    </row>
    <row r="363" spans="1:27" ht="13.5" customHeight="1" x14ac:dyDescent="0.2">
      <c r="A363" s="189"/>
      <c r="B363" s="188"/>
      <c r="C363" s="255" t="s">
        <v>168</v>
      </c>
      <c r="D363" s="128" t="s">
        <v>263</v>
      </c>
      <c r="E363" s="129">
        <v>0</v>
      </c>
      <c r="F363" s="129">
        <v>0</v>
      </c>
      <c r="G363" s="129">
        <v>0</v>
      </c>
      <c r="H363" s="129">
        <v>0</v>
      </c>
      <c r="I363" s="129">
        <v>0</v>
      </c>
      <c r="J363" s="129">
        <v>0</v>
      </c>
      <c r="K363" s="129">
        <v>0</v>
      </c>
      <c r="L363" s="129">
        <v>0</v>
      </c>
      <c r="M363" s="129">
        <v>0</v>
      </c>
      <c r="N363" s="129">
        <v>0</v>
      </c>
      <c r="O363" s="129">
        <v>0</v>
      </c>
      <c r="P363" s="129">
        <v>0</v>
      </c>
      <c r="Q363" s="129">
        <v>0</v>
      </c>
      <c r="R363" s="129">
        <v>0</v>
      </c>
      <c r="S363" s="129">
        <v>0</v>
      </c>
      <c r="T363" s="129">
        <v>0</v>
      </c>
      <c r="U363" s="129">
        <v>1</v>
      </c>
      <c r="V363" s="129">
        <v>0</v>
      </c>
      <c r="W363" s="129">
        <v>0</v>
      </c>
      <c r="X363" s="130">
        <v>1</v>
      </c>
      <c r="Y363" s="131">
        <v>0</v>
      </c>
      <c r="Z363" s="155" t="str">
        <f t="shared" si="21"/>
        <v>－</v>
      </c>
      <c r="AA363" s="194"/>
    </row>
    <row r="364" spans="1:27" ht="13.5" customHeight="1" x14ac:dyDescent="0.2">
      <c r="A364" s="189"/>
      <c r="B364" s="188"/>
      <c r="C364" s="255"/>
      <c r="D364" s="128" t="s">
        <v>38</v>
      </c>
      <c r="E364" s="129">
        <v>0</v>
      </c>
      <c r="F364" s="129">
        <v>0</v>
      </c>
      <c r="G364" s="129">
        <v>0</v>
      </c>
      <c r="H364" s="129">
        <v>0</v>
      </c>
      <c r="I364" s="129">
        <v>0</v>
      </c>
      <c r="J364" s="129">
        <v>0</v>
      </c>
      <c r="K364" s="129">
        <v>0</v>
      </c>
      <c r="L364" s="129">
        <v>0</v>
      </c>
      <c r="M364" s="129">
        <v>0</v>
      </c>
      <c r="N364" s="129">
        <v>0</v>
      </c>
      <c r="O364" s="129">
        <v>0</v>
      </c>
      <c r="P364" s="129">
        <v>0</v>
      </c>
      <c r="Q364" s="129">
        <v>0</v>
      </c>
      <c r="R364" s="129">
        <v>0</v>
      </c>
      <c r="S364" s="129">
        <v>0</v>
      </c>
      <c r="T364" s="129">
        <v>0</v>
      </c>
      <c r="U364" s="129">
        <v>1</v>
      </c>
      <c r="V364" s="129">
        <v>0</v>
      </c>
      <c r="W364" s="129">
        <v>0</v>
      </c>
      <c r="X364" s="130">
        <v>1</v>
      </c>
      <c r="Y364" s="131">
        <v>0</v>
      </c>
      <c r="Z364" s="155" t="str">
        <f t="shared" si="21"/>
        <v>－</v>
      </c>
      <c r="AA364" s="194"/>
    </row>
    <row r="365" spans="1:27" ht="13.5" customHeight="1" x14ac:dyDescent="0.2">
      <c r="A365" s="189"/>
      <c r="B365" s="188"/>
      <c r="C365" s="255" t="s">
        <v>169</v>
      </c>
      <c r="D365" s="128" t="s">
        <v>263</v>
      </c>
      <c r="E365" s="129">
        <v>0</v>
      </c>
      <c r="F365" s="129">
        <v>0</v>
      </c>
      <c r="G365" s="129">
        <v>0</v>
      </c>
      <c r="H365" s="129">
        <v>0</v>
      </c>
      <c r="I365" s="129">
        <v>0</v>
      </c>
      <c r="J365" s="129">
        <v>0</v>
      </c>
      <c r="K365" s="129">
        <v>0</v>
      </c>
      <c r="L365" s="129">
        <v>0</v>
      </c>
      <c r="M365" s="129">
        <v>0</v>
      </c>
      <c r="N365" s="129">
        <v>0</v>
      </c>
      <c r="O365" s="129">
        <v>0</v>
      </c>
      <c r="P365" s="129">
        <v>0</v>
      </c>
      <c r="Q365" s="129">
        <v>0</v>
      </c>
      <c r="R365" s="129">
        <v>0</v>
      </c>
      <c r="S365" s="129">
        <v>0</v>
      </c>
      <c r="T365" s="129">
        <v>0</v>
      </c>
      <c r="U365" s="129">
        <v>0</v>
      </c>
      <c r="V365" s="129">
        <v>0</v>
      </c>
      <c r="W365" s="129">
        <v>0</v>
      </c>
      <c r="X365" s="130">
        <v>0</v>
      </c>
      <c r="Y365" s="131">
        <v>0</v>
      </c>
      <c r="Z365" s="155" t="str">
        <f t="shared" si="21"/>
        <v>－</v>
      </c>
      <c r="AA365" s="194"/>
    </row>
    <row r="366" spans="1:27" ht="13.5" customHeight="1" x14ac:dyDescent="0.2">
      <c r="A366" s="189"/>
      <c r="B366" s="188"/>
      <c r="C366" s="255"/>
      <c r="D366" s="128" t="s">
        <v>38</v>
      </c>
      <c r="E366" s="129">
        <v>0</v>
      </c>
      <c r="F366" s="129">
        <v>0</v>
      </c>
      <c r="G366" s="129">
        <v>0</v>
      </c>
      <c r="H366" s="129">
        <v>0</v>
      </c>
      <c r="I366" s="129">
        <v>0</v>
      </c>
      <c r="J366" s="129">
        <v>0</v>
      </c>
      <c r="K366" s="129">
        <v>0</v>
      </c>
      <c r="L366" s="129">
        <v>0</v>
      </c>
      <c r="M366" s="129">
        <v>0</v>
      </c>
      <c r="N366" s="129">
        <v>0</v>
      </c>
      <c r="O366" s="129">
        <v>0</v>
      </c>
      <c r="P366" s="129">
        <v>0</v>
      </c>
      <c r="Q366" s="129">
        <v>0</v>
      </c>
      <c r="R366" s="129">
        <v>0</v>
      </c>
      <c r="S366" s="129">
        <v>0</v>
      </c>
      <c r="T366" s="129">
        <v>0</v>
      </c>
      <c r="U366" s="129">
        <v>0</v>
      </c>
      <c r="V366" s="129">
        <v>0</v>
      </c>
      <c r="W366" s="129">
        <v>0</v>
      </c>
      <c r="X366" s="130">
        <v>0</v>
      </c>
      <c r="Y366" s="131">
        <v>0</v>
      </c>
      <c r="Z366" s="155" t="str">
        <f t="shared" si="21"/>
        <v>－</v>
      </c>
      <c r="AA366" s="194"/>
    </row>
    <row r="367" spans="1:27" ht="13.5" customHeight="1" x14ac:dyDescent="0.2">
      <c r="A367" s="189"/>
      <c r="B367" s="188"/>
      <c r="C367" s="255" t="s">
        <v>170</v>
      </c>
      <c r="D367" s="128" t="s">
        <v>263</v>
      </c>
      <c r="E367" s="129">
        <v>0</v>
      </c>
      <c r="F367" s="129">
        <v>0</v>
      </c>
      <c r="G367" s="129">
        <v>0</v>
      </c>
      <c r="H367" s="129"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129">
        <v>0</v>
      </c>
      <c r="O367" s="129">
        <v>0</v>
      </c>
      <c r="P367" s="129">
        <v>0</v>
      </c>
      <c r="Q367" s="129">
        <v>0</v>
      </c>
      <c r="R367" s="129">
        <v>0</v>
      </c>
      <c r="S367" s="129">
        <v>0</v>
      </c>
      <c r="T367" s="129">
        <v>6</v>
      </c>
      <c r="U367" s="129">
        <v>0</v>
      </c>
      <c r="V367" s="129">
        <v>3</v>
      </c>
      <c r="W367" s="129">
        <v>0</v>
      </c>
      <c r="X367" s="130">
        <v>9</v>
      </c>
      <c r="Y367" s="131">
        <v>0</v>
      </c>
      <c r="Z367" s="155" t="str">
        <f t="shared" si="21"/>
        <v>－</v>
      </c>
      <c r="AA367" s="194"/>
    </row>
    <row r="368" spans="1:27" ht="13.5" customHeight="1" x14ac:dyDescent="0.2">
      <c r="A368" s="189"/>
      <c r="B368" s="188"/>
      <c r="C368" s="255"/>
      <c r="D368" s="128" t="s">
        <v>38</v>
      </c>
      <c r="E368" s="129">
        <v>0</v>
      </c>
      <c r="F368" s="129">
        <v>0</v>
      </c>
      <c r="G368" s="129">
        <v>0</v>
      </c>
      <c r="H368" s="129">
        <v>0</v>
      </c>
      <c r="I368" s="129">
        <v>0</v>
      </c>
      <c r="J368" s="129">
        <v>0</v>
      </c>
      <c r="K368" s="129">
        <v>0</v>
      </c>
      <c r="L368" s="129">
        <v>0</v>
      </c>
      <c r="M368" s="129">
        <v>0</v>
      </c>
      <c r="N368" s="129">
        <v>0</v>
      </c>
      <c r="O368" s="129">
        <v>0</v>
      </c>
      <c r="P368" s="129">
        <v>0</v>
      </c>
      <c r="Q368" s="129">
        <v>0</v>
      </c>
      <c r="R368" s="129">
        <v>0</v>
      </c>
      <c r="S368" s="129">
        <v>0</v>
      </c>
      <c r="T368" s="129">
        <v>10</v>
      </c>
      <c r="U368" s="129">
        <v>0</v>
      </c>
      <c r="V368" s="129">
        <v>3</v>
      </c>
      <c r="W368" s="129">
        <v>0</v>
      </c>
      <c r="X368" s="130">
        <v>13</v>
      </c>
      <c r="Y368" s="131">
        <v>0</v>
      </c>
      <c r="Z368" s="155" t="str">
        <f t="shared" si="21"/>
        <v>－</v>
      </c>
      <c r="AA368" s="194"/>
    </row>
    <row r="369" spans="1:27" ht="13.5" customHeight="1" x14ac:dyDescent="0.2">
      <c r="A369" s="189"/>
      <c r="B369" s="188"/>
      <c r="C369" s="255" t="s">
        <v>171</v>
      </c>
      <c r="D369" s="128" t="s">
        <v>263</v>
      </c>
      <c r="E369" s="129">
        <v>0</v>
      </c>
      <c r="F369" s="129">
        <v>0</v>
      </c>
      <c r="G369" s="129">
        <v>0</v>
      </c>
      <c r="H369" s="129"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129">
        <v>0</v>
      </c>
      <c r="O369" s="129">
        <v>0</v>
      </c>
      <c r="P369" s="129">
        <v>0</v>
      </c>
      <c r="Q369" s="129">
        <v>0</v>
      </c>
      <c r="R369" s="129">
        <v>0</v>
      </c>
      <c r="S369" s="129">
        <v>0</v>
      </c>
      <c r="T369" s="129">
        <v>0</v>
      </c>
      <c r="U369" s="129">
        <v>0</v>
      </c>
      <c r="V369" s="129">
        <v>0</v>
      </c>
      <c r="W369" s="129">
        <v>0</v>
      </c>
      <c r="X369" s="130">
        <v>0</v>
      </c>
      <c r="Y369" s="131">
        <v>0</v>
      </c>
      <c r="Z369" s="155" t="str">
        <f t="shared" si="21"/>
        <v>－</v>
      </c>
      <c r="AA369" s="194"/>
    </row>
    <row r="370" spans="1:27" ht="13.5" customHeight="1" x14ac:dyDescent="0.2">
      <c r="A370" s="189"/>
      <c r="B370" s="188"/>
      <c r="C370" s="255"/>
      <c r="D370" s="128" t="s">
        <v>38</v>
      </c>
      <c r="E370" s="129">
        <v>0</v>
      </c>
      <c r="F370" s="129">
        <v>0</v>
      </c>
      <c r="G370" s="129">
        <v>0</v>
      </c>
      <c r="H370" s="129"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129">
        <v>0</v>
      </c>
      <c r="O370" s="129">
        <v>0</v>
      </c>
      <c r="P370" s="129">
        <v>0</v>
      </c>
      <c r="Q370" s="129">
        <v>0</v>
      </c>
      <c r="R370" s="129">
        <v>0</v>
      </c>
      <c r="S370" s="129">
        <v>0</v>
      </c>
      <c r="T370" s="129">
        <v>0</v>
      </c>
      <c r="U370" s="129">
        <v>0</v>
      </c>
      <c r="V370" s="129">
        <v>0</v>
      </c>
      <c r="W370" s="129">
        <v>0</v>
      </c>
      <c r="X370" s="130">
        <v>0</v>
      </c>
      <c r="Y370" s="131">
        <v>0</v>
      </c>
      <c r="Z370" s="155" t="str">
        <f t="shared" si="21"/>
        <v>－</v>
      </c>
      <c r="AA370" s="194"/>
    </row>
    <row r="371" spans="1:27" ht="13.5" customHeight="1" x14ac:dyDescent="0.2">
      <c r="A371" s="189"/>
      <c r="B371" s="188"/>
      <c r="C371" s="255" t="s">
        <v>172</v>
      </c>
      <c r="D371" s="128" t="s">
        <v>263</v>
      </c>
      <c r="E371" s="129">
        <v>0</v>
      </c>
      <c r="F371" s="129">
        <v>0</v>
      </c>
      <c r="G371" s="129">
        <v>0</v>
      </c>
      <c r="H371" s="129"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129">
        <v>0</v>
      </c>
      <c r="O371" s="129">
        <v>0</v>
      </c>
      <c r="P371" s="129">
        <v>0</v>
      </c>
      <c r="Q371" s="129">
        <v>0</v>
      </c>
      <c r="R371" s="129">
        <v>0</v>
      </c>
      <c r="S371" s="129">
        <v>0</v>
      </c>
      <c r="T371" s="129">
        <v>0</v>
      </c>
      <c r="U371" s="129">
        <v>0</v>
      </c>
      <c r="V371" s="129">
        <v>0</v>
      </c>
      <c r="W371" s="129">
        <v>0</v>
      </c>
      <c r="X371" s="130">
        <v>0</v>
      </c>
      <c r="Y371" s="131">
        <v>0</v>
      </c>
      <c r="Z371" s="155" t="str">
        <f t="shared" si="21"/>
        <v>－</v>
      </c>
      <c r="AA371" s="194"/>
    </row>
    <row r="372" spans="1:27" ht="13.5" customHeight="1" x14ac:dyDescent="0.2">
      <c r="A372" s="189"/>
      <c r="B372" s="187"/>
      <c r="C372" s="255"/>
      <c r="D372" s="128" t="s">
        <v>38</v>
      </c>
      <c r="E372" s="129">
        <v>0</v>
      </c>
      <c r="F372" s="129">
        <v>0</v>
      </c>
      <c r="G372" s="129">
        <v>0</v>
      </c>
      <c r="H372" s="129"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129">
        <v>0</v>
      </c>
      <c r="O372" s="129">
        <v>0</v>
      </c>
      <c r="P372" s="129">
        <v>0</v>
      </c>
      <c r="Q372" s="129">
        <v>0</v>
      </c>
      <c r="R372" s="129">
        <v>0</v>
      </c>
      <c r="S372" s="129">
        <v>0</v>
      </c>
      <c r="T372" s="129">
        <v>0</v>
      </c>
      <c r="U372" s="129">
        <v>0</v>
      </c>
      <c r="V372" s="129">
        <v>0</v>
      </c>
      <c r="W372" s="129">
        <v>0</v>
      </c>
      <c r="X372" s="130">
        <v>0</v>
      </c>
      <c r="Y372" s="131">
        <v>0</v>
      </c>
      <c r="Z372" s="155" t="str">
        <f t="shared" si="21"/>
        <v>－</v>
      </c>
      <c r="AA372" s="194"/>
    </row>
    <row r="373" spans="1:27" ht="13.5" customHeight="1" x14ac:dyDescent="0.2">
      <c r="A373" s="189"/>
      <c r="B373" s="187"/>
      <c r="C373" s="255" t="s">
        <v>173</v>
      </c>
      <c r="D373" s="128" t="s">
        <v>263</v>
      </c>
      <c r="E373" s="129">
        <v>0</v>
      </c>
      <c r="F373" s="129">
        <v>0</v>
      </c>
      <c r="G373" s="129">
        <v>0</v>
      </c>
      <c r="H373" s="129">
        <v>0</v>
      </c>
      <c r="I373" s="129">
        <v>0</v>
      </c>
      <c r="J373" s="129">
        <v>0</v>
      </c>
      <c r="K373" s="129">
        <v>0</v>
      </c>
      <c r="L373" s="129">
        <v>0</v>
      </c>
      <c r="M373" s="129">
        <v>0</v>
      </c>
      <c r="N373" s="129">
        <v>0</v>
      </c>
      <c r="O373" s="129">
        <v>4</v>
      </c>
      <c r="P373" s="129">
        <v>0</v>
      </c>
      <c r="Q373" s="129">
        <v>0</v>
      </c>
      <c r="R373" s="129">
        <v>0</v>
      </c>
      <c r="S373" s="129">
        <v>0</v>
      </c>
      <c r="T373" s="129">
        <v>0</v>
      </c>
      <c r="U373" s="129">
        <v>0</v>
      </c>
      <c r="V373" s="129">
        <v>0</v>
      </c>
      <c r="W373" s="129">
        <v>0</v>
      </c>
      <c r="X373" s="130">
        <v>4</v>
      </c>
      <c r="Y373" s="131">
        <v>0</v>
      </c>
      <c r="Z373" s="155" t="str">
        <f t="shared" si="21"/>
        <v>－</v>
      </c>
      <c r="AA373" s="194"/>
    </row>
    <row r="374" spans="1:27" ht="13.5" customHeight="1" x14ac:dyDescent="0.2">
      <c r="A374" s="189"/>
      <c r="B374" s="187"/>
      <c r="C374" s="255"/>
      <c r="D374" s="128" t="s">
        <v>38</v>
      </c>
      <c r="E374" s="129">
        <v>0</v>
      </c>
      <c r="F374" s="129">
        <v>0</v>
      </c>
      <c r="G374" s="129">
        <v>0</v>
      </c>
      <c r="H374" s="129"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129">
        <v>0</v>
      </c>
      <c r="O374" s="129">
        <v>4</v>
      </c>
      <c r="P374" s="129">
        <v>0</v>
      </c>
      <c r="Q374" s="129">
        <v>0</v>
      </c>
      <c r="R374" s="129">
        <v>0</v>
      </c>
      <c r="S374" s="129">
        <v>0</v>
      </c>
      <c r="T374" s="129">
        <v>0</v>
      </c>
      <c r="U374" s="129">
        <v>0</v>
      </c>
      <c r="V374" s="129">
        <v>0</v>
      </c>
      <c r="W374" s="129">
        <v>0</v>
      </c>
      <c r="X374" s="130">
        <v>4</v>
      </c>
      <c r="Y374" s="131">
        <v>0</v>
      </c>
      <c r="Z374" s="155" t="str">
        <f t="shared" si="21"/>
        <v>－</v>
      </c>
      <c r="AA374" s="194"/>
    </row>
    <row r="375" spans="1:27" ht="13.5" customHeight="1" x14ac:dyDescent="0.2">
      <c r="A375" s="189"/>
      <c r="B375" s="188"/>
      <c r="C375" s="266" t="s">
        <v>292</v>
      </c>
      <c r="D375" s="128" t="s">
        <v>263</v>
      </c>
      <c r="E375" s="129">
        <v>0</v>
      </c>
      <c r="F375" s="129">
        <v>0</v>
      </c>
      <c r="G375" s="129">
        <v>0</v>
      </c>
      <c r="H375" s="129"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129">
        <v>0</v>
      </c>
      <c r="O375" s="129">
        <v>0</v>
      </c>
      <c r="P375" s="129">
        <v>0</v>
      </c>
      <c r="Q375" s="129">
        <v>0</v>
      </c>
      <c r="R375" s="129">
        <v>0</v>
      </c>
      <c r="S375" s="129">
        <v>0</v>
      </c>
      <c r="T375" s="129">
        <v>0</v>
      </c>
      <c r="U375" s="129">
        <v>0</v>
      </c>
      <c r="V375" s="129">
        <v>0</v>
      </c>
      <c r="W375" s="129">
        <v>0</v>
      </c>
      <c r="X375" s="130">
        <v>0</v>
      </c>
      <c r="Y375" s="131">
        <v>0</v>
      </c>
      <c r="Z375" s="155" t="str">
        <f t="shared" si="21"/>
        <v>－</v>
      </c>
      <c r="AA375" s="194"/>
    </row>
    <row r="376" spans="1:27" ht="13.5" customHeight="1" x14ac:dyDescent="0.2">
      <c r="A376" s="189"/>
      <c r="B376" s="188"/>
      <c r="C376" s="255"/>
      <c r="D376" s="128" t="s">
        <v>38</v>
      </c>
      <c r="E376" s="129">
        <v>0</v>
      </c>
      <c r="F376" s="129">
        <v>0</v>
      </c>
      <c r="G376" s="129">
        <v>0</v>
      </c>
      <c r="H376" s="129"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129">
        <v>0</v>
      </c>
      <c r="O376" s="129">
        <v>0</v>
      </c>
      <c r="P376" s="129">
        <v>0</v>
      </c>
      <c r="Q376" s="129">
        <v>0</v>
      </c>
      <c r="R376" s="129">
        <v>0</v>
      </c>
      <c r="S376" s="129">
        <v>0</v>
      </c>
      <c r="T376" s="129">
        <v>0</v>
      </c>
      <c r="U376" s="129">
        <v>0</v>
      </c>
      <c r="V376" s="129">
        <v>0</v>
      </c>
      <c r="W376" s="129">
        <v>0</v>
      </c>
      <c r="X376" s="130">
        <v>0</v>
      </c>
      <c r="Y376" s="131">
        <v>0</v>
      </c>
      <c r="Z376" s="155" t="str">
        <f t="shared" si="21"/>
        <v>－</v>
      </c>
      <c r="AA376" s="194"/>
    </row>
    <row r="377" spans="1:27" ht="13.5" customHeight="1" x14ac:dyDescent="0.2">
      <c r="A377" s="189"/>
      <c r="B377" s="188"/>
      <c r="C377" s="255" t="s">
        <v>174</v>
      </c>
      <c r="D377" s="128" t="s">
        <v>263</v>
      </c>
      <c r="E377" s="129">
        <v>0</v>
      </c>
      <c r="F377" s="129">
        <v>0</v>
      </c>
      <c r="G377" s="129">
        <v>0</v>
      </c>
      <c r="H377" s="129"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129">
        <v>0</v>
      </c>
      <c r="O377" s="129">
        <v>0</v>
      </c>
      <c r="P377" s="129">
        <v>0</v>
      </c>
      <c r="Q377" s="129">
        <v>0</v>
      </c>
      <c r="R377" s="129">
        <v>0</v>
      </c>
      <c r="S377" s="129">
        <v>0</v>
      </c>
      <c r="T377" s="129">
        <v>0</v>
      </c>
      <c r="U377" s="129">
        <v>0</v>
      </c>
      <c r="V377" s="129">
        <v>0</v>
      </c>
      <c r="W377" s="129">
        <v>0</v>
      </c>
      <c r="X377" s="130">
        <v>0</v>
      </c>
      <c r="Y377" s="131">
        <v>0</v>
      </c>
      <c r="Z377" s="155" t="str">
        <f t="shared" si="21"/>
        <v>－</v>
      </c>
      <c r="AA377" s="194"/>
    </row>
    <row r="378" spans="1:27" ht="13.5" customHeight="1" x14ac:dyDescent="0.2">
      <c r="A378" s="189"/>
      <c r="B378" s="188"/>
      <c r="C378" s="255"/>
      <c r="D378" s="128" t="s">
        <v>38</v>
      </c>
      <c r="E378" s="129">
        <v>0</v>
      </c>
      <c r="F378" s="129">
        <v>0</v>
      </c>
      <c r="G378" s="129">
        <v>0</v>
      </c>
      <c r="H378" s="129"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129">
        <v>0</v>
      </c>
      <c r="O378" s="129">
        <v>0</v>
      </c>
      <c r="P378" s="129">
        <v>0</v>
      </c>
      <c r="Q378" s="129">
        <v>0</v>
      </c>
      <c r="R378" s="129">
        <v>0</v>
      </c>
      <c r="S378" s="129">
        <v>0</v>
      </c>
      <c r="T378" s="129">
        <v>0</v>
      </c>
      <c r="U378" s="129">
        <v>0</v>
      </c>
      <c r="V378" s="129">
        <v>0</v>
      </c>
      <c r="W378" s="129">
        <v>0</v>
      </c>
      <c r="X378" s="130">
        <v>0</v>
      </c>
      <c r="Y378" s="131">
        <v>0</v>
      </c>
      <c r="Z378" s="155" t="str">
        <f t="shared" si="21"/>
        <v>－</v>
      </c>
      <c r="AA378" s="194"/>
    </row>
    <row r="379" spans="1:27" ht="13.5" customHeight="1" x14ac:dyDescent="0.2">
      <c r="A379" s="189"/>
      <c r="B379" s="188"/>
      <c r="C379" s="255" t="s">
        <v>175</v>
      </c>
      <c r="D379" s="128" t="s">
        <v>263</v>
      </c>
      <c r="E379" s="129">
        <v>0</v>
      </c>
      <c r="F379" s="129">
        <v>0</v>
      </c>
      <c r="G379" s="129">
        <v>0</v>
      </c>
      <c r="H379" s="129"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129">
        <v>3</v>
      </c>
      <c r="O379" s="129">
        <v>2</v>
      </c>
      <c r="P379" s="129">
        <v>0</v>
      </c>
      <c r="Q379" s="129">
        <v>0</v>
      </c>
      <c r="R379" s="129">
        <v>0</v>
      </c>
      <c r="S379" s="129">
        <v>2</v>
      </c>
      <c r="T379" s="129">
        <v>1</v>
      </c>
      <c r="U379" s="129">
        <v>0</v>
      </c>
      <c r="V379" s="129">
        <v>1</v>
      </c>
      <c r="W379" s="129">
        <v>0</v>
      </c>
      <c r="X379" s="130">
        <v>9</v>
      </c>
      <c r="Y379" s="131">
        <v>0</v>
      </c>
      <c r="Z379" s="155" t="str">
        <f t="shared" si="21"/>
        <v>－</v>
      </c>
      <c r="AA379" s="194"/>
    </row>
    <row r="380" spans="1:27" ht="13.5" customHeight="1" x14ac:dyDescent="0.2">
      <c r="A380" s="189"/>
      <c r="B380" s="188"/>
      <c r="C380" s="255"/>
      <c r="D380" s="128" t="s">
        <v>38</v>
      </c>
      <c r="E380" s="129">
        <v>0</v>
      </c>
      <c r="F380" s="129">
        <v>0</v>
      </c>
      <c r="G380" s="129">
        <v>0</v>
      </c>
      <c r="H380" s="129">
        <v>0</v>
      </c>
      <c r="I380" s="129">
        <v>0</v>
      </c>
      <c r="J380" s="129">
        <v>0</v>
      </c>
      <c r="K380" s="129">
        <v>0</v>
      </c>
      <c r="L380" s="129">
        <v>0</v>
      </c>
      <c r="M380" s="129">
        <v>0</v>
      </c>
      <c r="N380" s="129">
        <v>6</v>
      </c>
      <c r="O380" s="129">
        <v>9</v>
      </c>
      <c r="P380" s="129">
        <v>0</v>
      </c>
      <c r="Q380" s="129">
        <v>0</v>
      </c>
      <c r="R380" s="129">
        <v>0</v>
      </c>
      <c r="S380" s="129">
        <v>11</v>
      </c>
      <c r="T380" s="129">
        <v>2</v>
      </c>
      <c r="U380" s="129">
        <v>0</v>
      </c>
      <c r="V380" s="129">
        <v>1</v>
      </c>
      <c r="W380" s="129">
        <v>0</v>
      </c>
      <c r="X380" s="130">
        <v>29</v>
      </c>
      <c r="Y380" s="131">
        <v>0</v>
      </c>
      <c r="Z380" s="155" t="str">
        <f t="shared" si="21"/>
        <v>－</v>
      </c>
      <c r="AA380" s="194"/>
    </row>
    <row r="381" spans="1:27" ht="13.5" customHeight="1" x14ac:dyDescent="0.2">
      <c r="A381" s="189"/>
      <c r="B381" s="188"/>
      <c r="C381" s="255" t="s">
        <v>176</v>
      </c>
      <c r="D381" s="128" t="s">
        <v>263</v>
      </c>
      <c r="E381" s="129">
        <v>0</v>
      </c>
      <c r="F381" s="129">
        <v>0</v>
      </c>
      <c r="G381" s="129">
        <v>1</v>
      </c>
      <c r="H381" s="129">
        <v>0</v>
      </c>
      <c r="I381" s="129">
        <v>0</v>
      </c>
      <c r="J381" s="129">
        <v>0</v>
      </c>
      <c r="K381" s="129">
        <v>0</v>
      </c>
      <c r="L381" s="129">
        <v>0</v>
      </c>
      <c r="M381" s="129">
        <v>0</v>
      </c>
      <c r="N381" s="129">
        <v>0</v>
      </c>
      <c r="O381" s="129">
        <v>6</v>
      </c>
      <c r="P381" s="129">
        <v>0</v>
      </c>
      <c r="Q381" s="129">
        <v>0</v>
      </c>
      <c r="R381" s="129">
        <v>0</v>
      </c>
      <c r="S381" s="129">
        <v>0</v>
      </c>
      <c r="T381" s="129">
        <v>0</v>
      </c>
      <c r="U381" s="129">
        <v>0</v>
      </c>
      <c r="V381" s="129">
        <v>0</v>
      </c>
      <c r="W381" s="129">
        <v>1</v>
      </c>
      <c r="X381" s="130">
        <v>8</v>
      </c>
      <c r="Y381" s="131">
        <v>1</v>
      </c>
      <c r="Z381" s="155">
        <f t="shared" si="21"/>
        <v>800</v>
      </c>
      <c r="AA381" s="194"/>
    </row>
    <row r="382" spans="1:27" ht="13.5" customHeight="1" x14ac:dyDescent="0.2">
      <c r="A382" s="189"/>
      <c r="B382" s="188"/>
      <c r="C382" s="255"/>
      <c r="D382" s="128" t="s">
        <v>38</v>
      </c>
      <c r="E382" s="129">
        <v>0</v>
      </c>
      <c r="F382" s="129">
        <v>0</v>
      </c>
      <c r="G382" s="129">
        <v>1</v>
      </c>
      <c r="H382" s="129">
        <v>0</v>
      </c>
      <c r="I382" s="129">
        <v>0</v>
      </c>
      <c r="J382" s="129">
        <v>0</v>
      </c>
      <c r="K382" s="129">
        <v>0</v>
      </c>
      <c r="L382" s="129">
        <v>0</v>
      </c>
      <c r="M382" s="129">
        <v>0</v>
      </c>
      <c r="N382" s="129">
        <v>0</v>
      </c>
      <c r="O382" s="129">
        <v>6</v>
      </c>
      <c r="P382" s="129">
        <v>0</v>
      </c>
      <c r="Q382" s="129">
        <v>0</v>
      </c>
      <c r="R382" s="129">
        <v>0</v>
      </c>
      <c r="S382" s="129">
        <v>0</v>
      </c>
      <c r="T382" s="129">
        <v>0</v>
      </c>
      <c r="U382" s="129">
        <v>0</v>
      </c>
      <c r="V382" s="129">
        <v>0</v>
      </c>
      <c r="W382" s="129">
        <v>1</v>
      </c>
      <c r="X382" s="130">
        <v>8</v>
      </c>
      <c r="Y382" s="131">
        <v>1</v>
      </c>
      <c r="Z382" s="155">
        <f t="shared" si="21"/>
        <v>800</v>
      </c>
      <c r="AA382" s="194"/>
    </row>
    <row r="383" spans="1:27" ht="13.5" customHeight="1" x14ac:dyDescent="0.2">
      <c r="A383" s="189"/>
      <c r="B383" s="188"/>
      <c r="C383" s="255" t="s">
        <v>221</v>
      </c>
      <c r="D383" s="128" t="s">
        <v>263</v>
      </c>
      <c r="E383" s="129">
        <v>0</v>
      </c>
      <c r="F383" s="129">
        <v>0</v>
      </c>
      <c r="G383" s="129">
        <v>0</v>
      </c>
      <c r="H383" s="129">
        <v>0</v>
      </c>
      <c r="I383" s="129">
        <v>0</v>
      </c>
      <c r="J383" s="129">
        <v>0</v>
      </c>
      <c r="K383" s="129">
        <v>0</v>
      </c>
      <c r="L383" s="129">
        <v>0</v>
      </c>
      <c r="M383" s="129">
        <v>0</v>
      </c>
      <c r="N383" s="129">
        <v>0</v>
      </c>
      <c r="O383" s="129">
        <v>0</v>
      </c>
      <c r="P383" s="129">
        <v>0</v>
      </c>
      <c r="Q383" s="129">
        <v>0</v>
      </c>
      <c r="R383" s="129">
        <v>0</v>
      </c>
      <c r="S383" s="129">
        <v>0</v>
      </c>
      <c r="T383" s="129">
        <v>2</v>
      </c>
      <c r="U383" s="129">
        <v>0</v>
      </c>
      <c r="V383" s="129">
        <v>0</v>
      </c>
      <c r="W383" s="129">
        <v>0</v>
      </c>
      <c r="X383" s="130">
        <v>2</v>
      </c>
      <c r="Y383" s="131">
        <v>0</v>
      </c>
      <c r="Z383" s="155" t="str">
        <f t="shared" si="21"/>
        <v>－</v>
      </c>
      <c r="AA383" s="194"/>
    </row>
    <row r="384" spans="1:27" ht="13.5" customHeight="1" x14ac:dyDescent="0.2">
      <c r="A384" s="189"/>
      <c r="B384" s="188"/>
      <c r="C384" s="255"/>
      <c r="D384" s="128" t="s">
        <v>38</v>
      </c>
      <c r="E384" s="129">
        <v>0</v>
      </c>
      <c r="F384" s="129">
        <v>0</v>
      </c>
      <c r="G384" s="129">
        <v>0</v>
      </c>
      <c r="H384" s="129">
        <v>0</v>
      </c>
      <c r="I384" s="129">
        <v>0</v>
      </c>
      <c r="J384" s="129">
        <v>0</v>
      </c>
      <c r="K384" s="129">
        <v>0</v>
      </c>
      <c r="L384" s="129">
        <v>0</v>
      </c>
      <c r="M384" s="129">
        <v>0</v>
      </c>
      <c r="N384" s="129">
        <v>0</v>
      </c>
      <c r="O384" s="129">
        <v>0</v>
      </c>
      <c r="P384" s="129">
        <v>0</v>
      </c>
      <c r="Q384" s="129">
        <v>0</v>
      </c>
      <c r="R384" s="129">
        <v>0</v>
      </c>
      <c r="S384" s="129">
        <v>0</v>
      </c>
      <c r="T384" s="129">
        <v>2</v>
      </c>
      <c r="U384" s="129">
        <v>0</v>
      </c>
      <c r="V384" s="129">
        <v>0</v>
      </c>
      <c r="W384" s="129">
        <v>0</v>
      </c>
      <c r="X384" s="130">
        <v>2</v>
      </c>
      <c r="Y384" s="131">
        <v>0</v>
      </c>
      <c r="Z384" s="155" t="str">
        <f t="shared" si="21"/>
        <v>－</v>
      </c>
      <c r="AA384" s="194"/>
    </row>
    <row r="385" spans="1:27" ht="13.5" customHeight="1" x14ac:dyDescent="0.2">
      <c r="A385" s="189"/>
      <c r="B385" s="188"/>
      <c r="C385" s="255" t="s">
        <v>177</v>
      </c>
      <c r="D385" s="128" t="s">
        <v>263</v>
      </c>
      <c r="E385" s="129">
        <v>0</v>
      </c>
      <c r="F385" s="129">
        <v>0</v>
      </c>
      <c r="G385" s="129">
        <v>0</v>
      </c>
      <c r="H385" s="129">
        <v>0</v>
      </c>
      <c r="I385" s="129">
        <v>0</v>
      </c>
      <c r="J385" s="129">
        <v>0</v>
      </c>
      <c r="K385" s="129">
        <v>1</v>
      </c>
      <c r="L385" s="129">
        <v>0</v>
      </c>
      <c r="M385" s="129">
        <v>0</v>
      </c>
      <c r="N385" s="129">
        <v>0</v>
      </c>
      <c r="O385" s="129">
        <v>0</v>
      </c>
      <c r="P385" s="129">
        <v>0</v>
      </c>
      <c r="Q385" s="129">
        <v>0</v>
      </c>
      <c r="R385" s="129">
        <v>0</v>
      </c>
      <c r="S385" s="129">
        <v>0</v>
      </c>
      <c r="T385" s="129">
        <v>0</v>
      </c>
      <c r="U385" s="129">
        <v>0</v>
      </c>
      <c r="V385" s="129">
        <v>0</v>
      </c>
      <c r="W385" s="129">
        <v>4</v>
      </c>
      <c r="X385" s="130">
        <v>5</v>
      </c>
      <c r="Y385" s="131">
        <v>1</v>
      </c>
      <c r="Z385" s="155">
        <f t="shared" si="21"/>
        <v>500</v>
      </c>
      <c r="AA385" s="194"/>
    </row>
    <row r="386" spans="1:27" ht="13.5" customHeight="1" x14ac:dyDescent="0.2">
      <c r="A386" s="189"/>
      <c r="B386" s="188"/>
      <c r="C386" s="255"/>
      <c r="D386" s="128" t="s">
        <v>38</v>
      </c>
      <c r="E386" s="129">
        <v>0</v>
      </c>
      <c r="F386" s="129">
        <v>0</v>
      </c>
      <c r="G386" s="129">
        <v>0</v>
      </c>
      <c r="H386" s="129">
        <v>0</v>
      </c>
      <c r="I386" s="129">
        <v>0</v>
      </c>
      <c r="J386" s="129">
        <v>0</v>
      </c>
      <c r="K386" s="129">
        <v>1</v>
      </c>
      <c r="L386" s="129">
        <v>0</v>
      </c>
      <c r="M386" s="129">
        <v>0</v>
      </c>
      <c r="N386" s="129">
        <v>0</v>
      </c>
      <c r="O386" s="129">
        <v>0</v>
      </c>
      <c r="P386" s="129">
        <v>0</v>
      </c>
      <c r="Q386" s="129">
        <v>0</v>
      </c>
      <c r="R386" s="129">
        <v>0</v>
      </c>
      <c r="S386" s="129">
        <v>0</v>
      </c>
      <c r="T386" s="129">
        <v>0</v>
      </c>
      <c r="U386" s="129">
        <v>0</v>
      </c>
      <c r="V386" s="129">
        <v>0</v>
      </c>
      <c r="W386" s="129">
        <v>4</v>
      </c>
      <c r="X386" s="130">
        <v>5</v>
      </c>
      <c r="Y386" s="131">
        <v>1</v>
      </c>
      <c r="Z386" s="155">
        <f t="shared" si="21"/>
        <v>500</v>
      </c>
      <c r="AA386" s="194"/>
    </row>
    <row r="387" spans="1:27" ht="13.5" customHeight="1" x14ac:dyDescent="0.2">
      <c r="A387" s="189"/>
      <c r="B387" s="188"/>
      <c r="C387" s="255" t="s">
        <v>178</v>
      </c>
      <c r="D387" s="128" t="s">
        <v>263</v>
      </c>
      <c r="E387" s="129">
        <v>0</v>
      </c>
      <c r="F387" s="129">
        <v>0</v>
      </c>
      <c r="G387" s="129">
        <v>0</v>
      </c>
      <c r="H387" s="129">
        <v>0</v>
      </c>
      <c r="I387" s="129">
        <v>0</v>
      </c>
      <c r="J387" s="129">
        <v>0</v>
      </c>
      <c r="K387" s="129">
        <v>0</v>
      </c>
      <c r="L387" s="129">
        <v>0</v>
      </c>
      <c r="M387" s="129">
        <v>0</v>
      </c>
      <c r="N387" s="129">
        <v>0</v>
      </c>
      <c r="O387" s="129">
        <v>0</v>
      </c>
      <c r="P387" s="129">
        <v>0</v>
      </c>
      <c r="Q387" s="129">
        <v>0</v>
      </c>
      <c r="R387" s="129">
        <v>0</v>
      </c>
      <c r="S387" s="129">
        <v>0</v>
      </c>
      <c r="T387" s="129">
        <v>0</v>
      </c>
      <c r="U387" s="129">
        <v>0</v>
      </c>
      <c r="V387" s="129">
        <v>0</v>
      </c>
      <c r="W387" s="129">
        <v>0</v>
      </c>
      <c r="X387" s="130">
        <v>0</v>
      </c>
      <c r="Y387" s="131">
        <v>0</v>
      </c>
      <c r="Z387" s="155" t="str">
        <f t="shared" si="21"/>
        <v>－</v>
      </c>
      <c r="AA387" s="194"/>
    </row>
    <row r="388" spans="1:27" ht="13.5" customHeight="1" x14ac:dyDescent="0.2">
      <c r="A388" s="189"/>
      <c r="B388" s="188"/>
      <c r="C388" s="255"/>
      <c r="D388" s="128" t="s">
        <v>38</v>
      </c>
      <c r="E388" s="129">
        <v>0</v>
      </c>
      <c r="F388" s="129">
        <v>0</v>
      </c>
      <c r="G388" s="129">
        <v>0</v>
      </c>
      <c r="H388" s="129">
        <v>0</v>
      </c>
      <c r="I388" s="129">
        <v>0</v>
      </c>
      <c r="J388" s="129">
        <v>0</v>
      </c>
      <c r="K388" s="129">
        <v>0</v>
      </c>
      <c r="L388" s="129">
        <v>0</v>
      </c>
      <c r="M388" s="129">
        <v>0</v>
      </c>
      <c r="N388" s="129">
        <v>0</v>
      </c>
      <c r="O388" s="129">
        <v>0</v>
      </c>
      <c r="P388" s="129">
        <v>0</v>
      </c>
      <c r="Q388" s="129">
        <v>0</v>
      </c>
      <c r="R388" s="129">
        <v>0</v>
      </c>
      <c r="S388" s="129">
        <v>0</v>
      </c>
      <c r="T388" s="129">
        <v>0</v>
      </c>
      <c r="U388" s="129">
        <v>0</v>
      </c>
      <c r="V388" s="129">
        <v>0</v>
      </c>
      <c r="W388" s="129">
        <v>0</v>
      </c>
      <c r="X388" s="130">
        <v>0</v>
      </c>
      <c r="Y388" s="131">
        <v>0</v>
      </c>
      <c r="Z388" s="155" t="str">
        <f t="shared" si="21"/>
        <v>－</v>
      </c>
      <c r="AA388" s="194"/>
    </row>
    <row r="389" spans="1:27" s="148" customFormat="1" ht="6" customHeight="1" x14ac:dyDescent="0.2">
      <c r="A389" s="188"/>
      <c r="B389" s="188"/>
      <c r="C389" s="144"/>
      <c r="D389" s="145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47"/>
      <c r="AA389" s="150"/>
    </row>
    <row r="390" spans="1:27" s="148" customFormat="1" ht="13.5" customHeight="1" x14ac:dyDescent="0.2">
      <c r="A390" s="188"/>
      <c r="B390" s="188"/>
      <c r="C390" s="149"/>
      <c r="D390" s="18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50"/>
      <c r="AA390" s="150"/>
    </row>
    <row r="391" spans="1:27" ht="18.75" customHeight="1" x14ac:dyDescent="0.2">
      <c r="A391" s="105" t="str">
        <f>A1</f>
        <v>４　令和４年度（２０２２年度）上期　市町村別・国別訪日外国人宿泊者数</v>
      </c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07"/>
      <c r="AA391" s="107"/>
    </row>
    <row r="392" spans="1:27" ht="13.5" customHeight="1" thickBot="1" x14ac:dyDescent="0.25">
      <c r="A392" s="106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51" t="str">
        <f>Z327</f>
        <v>単位：宿泊客数→人、宿泊客延数→人泊、対前年比→％</v>
      </c>
      <c r="AA392" s="151"/>
    </row>
    <row r="393" spans="1:27" s="115" customFormat="1" ht="13.5" customHeight="1" thickBot="1" x14ac:dyDescent="0.25">
      <c r="A393" s="108" t="s">
        <v>20</v>
      </c>
      <c r="B393" s="108" t="s">
        <v>266</v>
      </c>
      <c r="C393" s="108" t="s">
        <v>21</v>
      </c>
      <c r="D393" s="109" t="s">
        <v>22</v>
      </c>
      <c r="E393" s="110" t="s">
        <v>284</v>
      </c>
      <c r="F393" s="110" t="s">
        <v>285</v>
      </c>
      <c r="G393" s="110" t="s">
        <v>286</v>
      </c>
      <c r="H393" s="110" t="s">
        <v>287</v>
      </c>
      <c r="I393" s="110" t="s">
        <v>204</v>
      </c>
      <c r="J393" s="110" t="s">
        <v>235</v>
      </c>
      <c r="K393" s="110" t="s">
        <v>236</v>
      </c>
      <c r="L393" s="110" t="s">
        <v>237</v>
      </c>
      <c r="M393" s="111" t="s">
        <v>291</v>
      </c>
      <c r="N393" s="110" t="s">
        <v>310</v>
      </c>
      <c r="O393" s="110" t="s">
        <v>311</v>
      </c>
      <c r="P393" s="110" t="s">
        <v>205</v>
      </c>
      <c r="Q393" s="110" t="s">
        <v>206</v>
      </c>
      <c r="R393" s="110" t="s">
        <v>207</v>
      </c>
      <c r="S393" s="110" t="s">
        <v>208</v>
      </c>
      <c r="T393" s="110" t="s">
        <v>282</v>
      </c>
      <c r="U393" s="110" t="s">
        <v>209</v>
      </c>
      <c r="V393" s="110" t="s">
        <v>283</v>
      </c>
      <c r="W393" s="110" t="s">
        <v>240</v>
      </c>
      <c r="X393" s="113" t="s">
        <v>265</v>
      </c>
      <c r="Y393" s="152" t="str">
        <f>Y328</f>
        <v>R３年度上期</v>
      </c>
      <c r="Z393" s="153" t="str">
        <f>Z328</f>
        <v>対前年比</v>
      </c>
      <c r="AA393" s="193"/>
    </row>
    <row r="394" spans="1:27" ht="13.5" customHeight="1" x14ac:dyDescent="0.2">
      <c r="A394" s="264" t="s">
        <v>0</v>
      </c>
      <c r="B394" s="264" t="s">
        <v>0</v>
      </c>
      <c r="C394" s="265" t="s">
        <v>179</v>
      </c>
      <c r="D394" s="123" t="s">
        <v>263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24">
        <v>0</v>
      </c>
      <c r="Q394" s="124">
        <v>0</v>
      </c>
      <c r="R394" s="124">
        <v>0</v>
      </c>
      <c r="S394" s="124">
        <v>0</v>
      </c>
      <c r="T394" s="124">
        <v>0</v>
      </c>
      <c r="U394" s="124">
        <v>0</v>
      </c>
      <c r="V394" s="124">
        <v>0</v>
      </c>
      <c r="W394" s="124">
        <v>0</v>
      </c>
      <c r="X394" s="125">
        <v>0</v>
      </c>
      <c r="Y394" s="142">
        <v>0</v>
      </c>
      <c r="Z394" s="159" t="str">
        <f t="shared" ref="Z394:Z433" si="24">IF(Y394=0,"－",X394/Y394*100)</f>
        <v>－</v>
      </c>
      <c r="AA394" s="194"/>
    </row>
    <row r="395" spans="1:27" ht="13.5" customHeight="1" x14ac:dyDescent="0.2">
      <c r="A395" s="264"/>
      <c r="B395" s="264"/>
      <c r="C395" s="255"/>
      <c r="D395" s="128" t="s">
        <v>38</v>
      </c>
      <c r="E395" s="129">
        <v>0</v>
      </c>
      <c r="F395" s="129">
        <v>0</v>
      </c>
      <c r="G395" s="129">
        <v>0</v>
      </c>
      <c r="H395" s="129">
        <v>0</v>
      </c>
      <c r="I395" s="129">
        <v>0</v>
      </c>
      <c r="J395" s="129">
        <v>0</v>
      </c>
      <c r="K395" s="129">
        <v>0</v>
      </c>
      <c r="L395" s="129">
        <v>0</v>
      </c>
      <c r="M395" s="129">
        <v>0</v>
      </c>
      <c r="N395" s="129">
        <v>0</v>
      </c>
      <c r="O395" s="129">
        <v>0</v>
      </c>
      <c r="P395" s="129">
        <v>0</v>
      </c>
      <c r="Q395" s="129">
        <v>0</v>
      </c>
      <c r="R395" s="129">
        <v>0</v>
      </c>
      <c r="S395" s="129">
        <v>0</v>
      </c>
      <c r="T395" s="129">
        <v>0</v>
      </c>
      <c r="U395" s="129">
        <v>0</v>
      </c>
      <c r="V395" s="129">
        <v>0</v>
      </c>
      <c r="W395" s="129">
        <v>0</v>
      </c>
      <c r="X395" s="130">
        <v>0</v>
      </c>
      <c r="Y395" s="131">
        <v>0</v>
      </c>
      <c r="Z395" s="155" t="str">
        <f t="shared" si="24"/>
        <v>－</v>
      </c>
      <c r="AA395" s="194"/>
    </row>
    <row r="396" spans="1:27" ht="13.5" customHeight="1" x14ac:dyDescent="0.2">
      <c r="A396" s="189"/>
      <c r="B396" s="188"/>
      <c r="C396" s="255" t="s">
        <v>180</v>
      </c>
      <c r="D396" s="128" t="s">
        <v>263</v>
      </c>
      <c r="E396" s="129">
        <v>0</v>
      </c>
      <c r="F396" s="129">
        <v>0</v>
      </c>
      <c r="G396" s="129">
        <v>0</v>
      </c>
      <c r="H396" s="129">
        <v>0</v>
      </c>
      <c r="I396" s="129">
        <v>0</v>
      </c>
      <c r="J396" s="129">
        <v>0</v>
      </c>
      <c r="K396" s="129">
        <v>0</v>
      </c>
      <c r="L396" s="129">
        <v>0</v>
      </c>
      <c r="M396" s="129">
        <v>0</v>
      </c>
      <c r="N396" s="129">
        <v>0</v>
      </c>
      <c r="O396" s="129">
        <v>0</v>
      </c>
      <c r="P396" s="129">
        <v>0</v>
      </c>
      <c r="Q396" s="129">
        <v>0</v>
      </c>
      <c r="R396" s="129">
        <v>2</v>
      </c>
      <c r="S396" s="129">
        <v>0</v>
      </c>
      <c r="T396" s="129">
        <v>0</v>
      </c>
      <c r="U396" s="129">
        <v>0</v>
      </c>
      <c r="V396" s="129">
        <v>0</v>
      </c>
      <c r="W396" s="129">
        <v>5</v>
      </c>
      <c r="X396" s="130">
        <v>7</v>
      </c>
      <c r="Y396" s="131">
        <v>32</v>
      </c>
      <c r="Z396" s="155">
        <f t="shared" si="24"/>
        <v>21.875</v>
      </c>
      <c r="AA396" s="194"/>
    </row>
    <row r="397" spans="1:27" ht="13.5" customHeight="1" x14ac:dyDescent="0.2">
      <c r="A397" s="189"/>
      <c r="B397" s="188"/>
      <c r="C397" s="255"/>
      <c r="D397" s="128" t="s">
        <v>38</v>
      </c>
      <c r="E397" s="129">
        <v>0</v>
      </c>
      <c r="F397" s="129">
        <v>0</v>
      </c>
      <c r="G397" s="129">
        <v>0</v>
      </c>
      <c r="H397" s="129"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129">
        <v>0</v>
      </c>
      <c r="O397" s="129">
        <v>0</v>
      </c>
      <c r="P397" s="129">
        <v>0</v>
      </c>
      <c r="Q397" s="129">
        <v>0</v>
      </c>
      <c r="R397" s="129">
        <v>2</v>
      </c>
      <c r="S397" s="129">
        <v>0</v>
      </c>
      <c r="T397" s="129">
        <v>0</v>
      </c>
      <c r="U397" s="129">
        <v>0</v>
      </c>
      <c r="V397" s="129">
        <v>0</v>
      </c>
      <c r="W397" s="129">
        <v>5</v>
      </c>
      <c r="X397" s="130">
        <v>7</v>
      </c>
      <c r="Y397" s="131">
        <v>32</v>
      </c>
      <c r="Z397" s="155">
        <f t="shared" si="24"/>
        <v>21.875</v>
      </c>
      <c r="AA397" s="194"/>
    </row>
    <row r="398" spans="1:27" ht="13.5" customHeight="1" x14ac:dyDescent="0.2">
      <c r="A398" s="189"/>
      <c r="B398" s="188"/>
      <c r="C398" s="255" t="s">
        <v>181</v>
      </c>
      <c r="D398" s="128" t="s">
        <v>263</v>
      </c>
      <c r="E398" s="129">
        <v>0</v>
      </c>
      <c r="F398" s="129">
        <v>0</v>
      </c>
      <c r="G398" s="129">
        <v>0</v>
      </c>
      <c r="H398" s="129">
        <v>0</v>
      </c>
      <c r="I398" s="129">
        <v>0</v>
      </c>
      <c r="J398" s="129">
        <v>0</v>
      </c>
      <c r="K398" s="129">
        <v>0</v>
      </c>
      <c r="L398" s="129">
        <v>0</v>
      </c>
      <c r="M398" s="129">
        <v>0</v>
      </c>
      <c r="N398" s="129">
        <v>0</v>
      </c>
      <c r="O398" s="129">
        <v>0</v>
      </c>
      <c r="P398" s="129">
        <v>0</v>
      </c>
      <c r="Q398" s="129">
        <v>0</v>
      </c>
      <c r="R398" s="129">
        <v>0</v>
      </c>
      <c r="S398" s="129">
        <v>0</v>
      </c>
      <c r="T398" s="129">
        <v>0</v>
      </c>
      <c r="U398" s="129">
        <v>0</v>
      </c>
      <c r="V398" s="129">
        <v>0</v>
      </c>
      <c r="W398" s="129">
        <v>0</v>
      </c>
      <c r="X398" s="130">
        <v>0</v>
      </c>
      <c r="Y398" s="131">
        <v>0</v>
      </c>
      <c r="Z398" s="155" t="str">
        <f t="shared" si="24"/>
        <v>－</v>
      </c>
      <c r="AA398" s="194"/>
    </row>
    <row r="399" spans="1:27" ht="13.5" customHeight="1" x14ac:dyDescent="0.2">
      <c r="A399" s="189"/>
      <c r="B399" s="188"/>
      <c r="C399" s="255"/>
      <c r="D399" s="128" t="s">
        <v>38</v>
      </c>
      <c r="E399" s="129">
        <v>0</v>
      </c>
      <c r="F399" s="129">
        <v>0</v>
      </c>
      <c r="G399" s="129">
        <v>0</v>
      </c>
      <c r="H399" s="129">
        <v>0</v>
      </c>
      <c r="I399" s="129">
        <v>0</v>
      </c>
      <c r="J399" s="129">
        <v>0</v>
      </c>
      <c r="K399" s="129">
        <v>0</v>
      </c>
      <c r="L399" s="129">
        <v>0</v>
      </c>
      <c r="M399" s="129">
        <v>0</v>
      </c>
      <c r="N399" s="129">
        <v>0</v>
      </c>
      <c r="O399" s="129">
        <v>0</v>
      </c>
      <c r="P399" s="129">
        <v>0</v>
      </c>
      <c r="Q399" s="129">
        <v>0</v>
      </c>
      <c r="R399" s="129">
        <v>0</v>
      </c>
      <c r="S399" s="129">
        <v>0</v>
      </c>
      <c r="T399" s="129">
        <v>0</v>
      </c>
      <c r="U399" s="129">
        <v>0</v>
      </c>
      <c r="V399" s="129">
        <v>0</v>
      </c>
      <c r="W399" s="129">
        <v>0</v>
      </c>
      <c r="X399" s="130">
        <v>0</v>
      </c>
      <c r="Y399" s="131">
        <v>0</v>
      </c>
      <c r="Z399" s="155" t="str">
        <f t="shared" si="24"/>
        <v>－</v>
      </c>
      <c r="AA399" s="194"/>
    </row>
    <row r="400" spans="1:27" ht="13.5" customHeight="1" x14ac:dyDescent="0.2">
      <c r="A400" s="189"/>
      <c r="B400" s="188"/>
      <c r="C400" s="255" t="s">
        <v>182</v>
      </c>
      <c r="D400" s="128" t="s">
        <v>263</v>
      </c>
      <c r="E400" s="129">
        <v>0</v>
      </c>
      <c r="F400" s="129">
        <v>0</v>
      </c>
      <c r="G400" s="129">
        <v>0</v>
      </c>
      <c r="H400" s="129"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129">
        <v>0</v>
      </c>
      <c r="O400" s="129">
        <v>0</v>
      </c>
      <c r="P400" s="129">
        <v>0</v>
      </c>
      <c r="Q400" s="129">
        <v>0</v>
      </c>
      <c r="R400" s="129">
        <v>0</v>
      </c>
      <c r="S400" s="129">
        <v>0</v>
      </c>
      <c r="T400" s="129">
        <v>0</v>
      </c>
      <c r="U400" s="129">
        <v>0</v>
      </c>
      <c r="V400" s="129">
        <v>0</v>
      </c>
      <c r="W400" s="129">
        <v>0</v>
      </c>
      <c r="X400" s="130">
        <v>0</v>
      </c>
      <c r="Y400" s="131">
        <v>0</v>
      </c>
      <c r="Z400" s="155" t="str">
        <f t="shared" si="24"/>
        <v>－</v>
      </c>
      <c r="AA400" s="194"/>
    </row>
    <row r="401" spans="1:27" ht="13.5" customHeight="1" thickBot="1" x14ac:dyDescent="0.25">
      <c r="A401" s="189"/>
      <c r="B401" s="188"/>
      <c r="C401" s="256"/>
      <c r="D401" s="133" t="s">
        <v>38</v>
      </c>
      <c r="E401" s="120">
        <v>0</v>
      </c>
      <c r="F401" s="120">
        <v>0</v>
      </c>
      <c r="G401" s="120">
        <v>0</v>
      </c>
      <c r="H401" s="120">
        <v>0</v>
      </c>
      <c r="I401" s="120">
        <v>0</v>
      </c>
      <c r="J401" s="120">
        <v>0</v>
      </c>
      <c r="K401" s="120">
        <v>0</v>
      </c>
      <c r="L401" s="120">
        <v>0</v>
      </c>
      <c r="M401" s="120">
        <v>0</v>
      </c>
      <c r="N401" s="120">
        <v>0</v>
      </c>
      <c r="O401" s="120">
        <v>0</v>
      </c>
      <c r="P401" s="120">
        <v>0</v>
      </c>
      <c r="Q401" s="120">
        <v>0</v>
      </c>
      <c r="R401" s="120">
        <v>0</v>
      </c>
      <c r="S401" s="120">
        <v>0</v>
      </c>
      <c r="T401" s="120">
        <v>0</v>
      </c>
      <c r="U401" s="120">
        <v>0</v>
      </c>
      <c r="V401" s="120">
        <v>0</v>
      </c>
      <c r="W401" s="120">
        <v>0</v>
      </c>
      <c r="X401" s="134">
        <v>0</v>
      </c>
      <c r="Y401" s="135">
        <v>0</v>
      </c>
      <c r="Z401" s="162" t="str">
        <f t="shared" si="24"/>
        <v>－</v>
      </c>
      <c r="AA401" s="194"/>
    </row>
    <row r="402" spans="1:27" ht="13.5" customHeight="1" x14ac:dyDescent="0.2">
      <c r="A402" s="257" t="s">
        <v>7</v>
      </c>
      <c r="B402" s="261"/>
      <c r="C402" s="258"/>
      <c r="D402" s="123" t="s">
        <v>263</v>
      </c>
      <c r="E402" s="124">
        <f>E404+E422</f>
        <v>277</v>
      </c>
      <c r="F402" s="124">
        <f t="shared" ref="F402:W403" si="25">F404+F422</f>
        <v>240</v>
      </c>
      <c r="G402" s="124">
        <f t="shared" si="25"/>
        <v>44</v>
      </c>
      <c r="H402" s="124">
        <f t="shared" si="25"/>
        <v>60</v>
      </c>
      <c r="I402" s="124">
        <f t="shared" si="25"/>
        <v>26</v>
      </c>
      <c r="J402" s="124">
        <f t="shared" si="25"/>
        <v>99</v>
      </c>
      <c r="K402" s="124">
        <f t="shared" si="25"/>
        <v>38</v>
      </c>
      <c r="L402" s="124">
        <f t="shared" si="25"/>
        <v>11</v>
      </c>
      <c r="M402" s="124">
        <f t="shared" si="25"/>
        <v>7</v>
      </c>
      <c r="N402" s="124">
        <f t="shared" si="25"/>
        <v>23</v>
      </c>
      <c r="O402" s="124">
        <f t="shared" si="25"/>
        <v>86</v>
      </c>
      <c r="P402" s="124">
        <f t="shared" si="25"/>
        <v>16</v>
      </c>
      <c r="Q402" s="124">
        <f t="shared" si="25"/>
        <v>17</v>
      </c>
      <c r="R402" s="124">
        <f t="shared" si="25"/>
        <v>37</v>
      </c>
      <c r="S402" s="124">
        <f t="shared" si="25"/>
        <v>11</v>
      </c>
      <c r="T402" s="124">
        <f t="shared" si="25"/>
        <v>374</v>
      </c>
      <c r="U402" s="124">
        <f t="shared" si="25"/>
        <v>17</v>
      </c>
      <c r="V402" s="124">
        <f t="shared" si="25"/>
        <v>29</v>
      </c>
      <c r="W402" s="124">
        <f t="shared" si="25"/>
        <v>456</v>
      </c>
      <c r="X402" s="136">
        <f>X404+X422</f>
        <v>1868</v>
      </c>
      <c r="Y402" s="136">
        <f>Y404+Y422</f>
        <v>923</v>
      </c>
      <c r="Z402" s="154">
        <f t="shared" si="24"/>
        <v>202.38353196099675</v>
      </c>
      <c r="AA402" s="194"/>
    </row>
    <row r="403" spans="1:27" ht="13.5" customHeight="1" thickBot="1" x14ac:dyDescent="0.25">
      <c r="A403" s="259"/>
      <c r="B403" s="262"/>
      <c r="C403" s="258"/>
      <c r="D403" s="137" t="s">
        <v>38</v>
      </c>
      <c r="E403" s="170">
        <f>E405+E423</f>
        <v>382</v>
      </c>
      <c r="F403" s="170">
        <f t="shared" si="25"/>
        <v>264</v>
      </c>
      <c r="G403" s="170">
        <f t="shared" si="25"/>
        <v>54</v>
      </c>
      <c r="H403" s="170">
        <f t="shared" si="25"/>
        <v>62</v>
      </c>
      <c r="I403" s="170">
        <f t="shared" si="25"/>
        <v>30</v>
      </c>
      <c r="J403" s="170">
        <f t="shared" si="25"/>
        <v>99</v>
      </c>
      <c r="K403" s="170">
        <f t="shared" si="25"/>
        <v>38</v>
      </c>
      <c r="L403" s="170">
        <f t="shared" si="25"/>
        <v>16</v>
      </c>
      <c r="M403" s="170">
        <f t="shared" si="25"/>
        <v>21</v>
      </c>
      <c r="N403" s="170">
        <f t="shared" si="25"/>
        <v>110</v>
      </c>
      <c r="O403" s="170">
        <f t="shared" si="25"/>
        <v>178</v>
      </c>
      <c r="P403" s="170">
        <f t="shared" si="25"/>
        <v>22</v>
      </c>
      <c r="Q403" s="170">
        <f t="shared" si="25"/>
        <v>31</v>
      </c>
      <c r="R403" s="170">
        <f t="shared" si="25"/>
        <v>44</v>
      </c>
      <c r="S403" s="170">
        <f t="shared" si="25"/>
        <v>25</v>
      </c>
      <c r="T403" s="170">
        <f t="shared" si="25"/>
        <v>510</v>
      </c>
      <c r="U403" s="170">
        <f t="shared" si="25"/>
        <v>32</v>
      </c>
      <c r="V403" s="170">
        <f t="shared" si="25"/>
        <v>35</v>
      </c>
      <c r="W403" s="170">
        <f t="shared" si="25"/>
        <v>500</v>
      </c>
      <c r="X403" s="171">
        <f>X405+X423</f>
        <v>2453</v>
      </c>
      <c r="Y403" s="171">
        <f>Y405+Y423</f>
        <v>1271</v>
      </c>
      <c r="Z403" s="157">
        <f t="shared" si="24"/>
        <v>192.9976396538159</v>
      </c>
      <c r="AA403" s="194"/>
    </row>
    <row r="404" spans="1:27" ht="13.5" customHeight="1" x14ac:dyDescent="0.2">
      <c r="A404" s="189"/>
      <c r="B404" s="257" t="s">
        <v>261</v>
      </c>
      <c r="C404" s="263"/>
      <c r="D404" s="116" t="s">
        <v>263</v>
      </c>
      <c r="E404" s="117">
        <f>E406+E408+E410+E412+E414+E416+E418+E420</f>
        <v>134</v>
      </c>
      <c r="F404" s="117">
        <f t="shared" ref="F404:W405" si="26">F406+F408+F410+F412+F414+F416+F418+F420</f>
        <v>224</v>
      </c>
      <c r="G404" s="117">
        <f t="shared" si="26"/>
        <v>33</v>
      </c>
      <c r="H404" s="117">
        <f t="shared" si="26"/>
        <v>54</v>
      </c>
      <c r="I404" s="117">
        <f t="shared" si="26"/>
        <v>26</v>
      </c>
      <c r="J404" s="117">
        <f t="shared" si="26"/>
        <v>98</v>
      </c>
      <c r="K404" s="117">
        <f t="shared" si="26"/>
        <v>36</v>
      </c>
      <c r="L404" s="117">
        <f t="shared" si="26"/>
        <v>6</v>
      </c>
      <c r="M404" s="117">
        <f t="shared" si="26"/>
        <v>6</v>
      </c>
      <c r="N404" s="117">
        <f t="shared" si="26"/>
        <v>21</v>
      </c>
      <c r="O404" s="117">
        <f t="shared" si="26"/>
        <v>69</v>
      </c>
      <c r="P404" s="117">
        <f t="shared" si="26"/>
        <v>12</v>
      </c>
      <c r="Q404" s="117">
        <f t="shared" si="26"/>
        <v>11</v>
      </c>
      <c r="R404" s="117">
        <f t="shared" si="26"/>
        <v>33</v>
      </c>
      <c r="S404" s="117">
        <f t="shared" si="26"/>
        <v>9</v>
      </c>
      <c r="T404" s="117">
        <f t="shared" si="26"/>
        <v>347</v>
      </c>
      <c r="U404" s="117">
        <f t="shared" si="26"/>
        <v>15</v>
      </c>
      <c r="V404" s="117">
        <f t="shared" si="26"/>
        <v>24</v>
      </c>
      <c r="W404" s="117">
        <f t="shared" si="26"/>
        <v>421</v>
      </c>
      <c r="X404" s="158">
        <f>X406+X408+X410+X412+X414+X416+X418+X420</f>
        <v>1579</v>
      </c>
      <c r="Y404" s="158">
        <f>Y406+Y408+Y410+Y412+Y414+Y416+Y418+Y420</f>
        <v>758</v>
      </c>
      <c r="Z404" s="159">
        <f t="shared" si="24"/>
        <v>208.31134564643801</v>
      </c>
      <c r="AA404" s="194"/>
    </row>
    <row r="405" spans="1:27" ht="13.5" customHeight="1" thickBot="1" x14ac:dyDescent="0.25">
      <c r="A405" s="189"/>
      <c r="B405" s="259"/>
      <c r="C405" s="258"/>
      <c r="D405" s="119" t="s">
        <v>38</v>
      </c>
      <c r="E405" s="120">
        <f>E407+E409+E411+E413+E415+E417+E419+E421</f>
        <v>143</v>
      </c>
      <c r="F405" s="120">
        <f t="shared" si="26"/>
        <v>239</v>
      </c>
      <c r="G405" s="120">
        <f t="shared" si="26"/>
        <v>40</v>
      </c>
      <c r="H405" s="120">
        <f t="shared" si="26"/>
        <v>55</v>
      </c>
      <c r="I405" s="120">
        <f t="shared" si="26"/>
        <v>30</v>
      </c>
      <c r="J405" s="120">
        <f t="shared" si="26"/>
        <v>98</v>
      </c>
      <c r="K405" s="120">
        <f t="shared" si="26"/>
        <v>36</v>
      </c>
      <c r="L405" s="120">
        <f t="shared" si="26"/>
        <v>11</v>
      </c>
      <c r="M405" s="120">
        <f t="shared" si="26"/>
        <v>20</v>
      </c>
      <c r="N405" s="120">
        <f t="shared" si="26"/>
        <v>107</v>
      </c>
      <c r="O405" s="120">
        <f t="shared" si="26"/>
        <v>161</v>
      </c>
      <c r="P405" s="120">
        <f t="shared" si="26"/>
        <v>18</v>
      </c>
      <c r="Q405" s="120">
        <f t="shared" si="26"/>
        <v>15</v>
      </c>
      <c r="R405" s="120">
        <f t="shared" si="26"/>
        <v>35</v>
      </c>
      <c r="S405" s="120">
        <f t="shared" si="26"/>
        <v>15</v>
      </c>
      <c r="T405" s="120">
        <f t="shared" si="26"/>
        <v>443</v>
      </c>
      <c r="U405" s="120">
        <f t="shared" si="26"/>
        <v>30</v>
      </c>
      <c r="V405" s="120">
        <f t="shared" si="26"/>
        <v>26</v>
      </c>
      <c r="W405" s="120">
        <f t="shared" si="26"/>
        <v>437</v>
      </c>
      <c r="X405" s="172">
        <f>X407+X409+X411+X413+X415+X417+X419+X421</f>
        <v>1959</v>
      </c>
      <c r="Y405" s="172">
        <f>Y407+Y409+Y411+Y413+Y415+Y417+Y419+Y421</f>
        <v>1038</v>
      </c>
      <c r="Z405" s="162">
        <f t="shared" si="24"/>
        <v>188.72832369942196</v>
      </c>
      <c r="AA405" s="194"/>
    </row>
    <row r="406" spans="1:27" ht="13.5" customHeight="1" x14ac:dyDescent="0.2">
      <c r="A406" s="189"/>
      <c r="B406" s="189"/>
      <c r="C406" s="260" t="s">
        <v>222</v>
      </c>
      <c r="D406" s="123" t="s">
        <v>263</v>
      </c>
      <c r="E406" s="124">
        <v>107</v>
      </c>
      <c r="F406" s="124">
        <v>224</v>
      </c>
      <c r="G406" s="124">
        <v>26</v>
      </c>
      <c r="H406" s="124">
        <v>51</v>
      </c>
      <c r="I406" s="124">
        <v>22</v>
      </c>
      <c r="J406" s="124">
        <v>98</v>
      </c>
      <c r="K406" s="124">
        <v>24</v>
      </c>
      <c r="L406" s="124">
        <v>4</v>
      </c>
      <c r="M406" s="124">
        <v>4</v>
      </c>
      <c r="N406" s="124">
        <v>19</v>
      </c>
      <c r="O406" s="124">
        <v>63</v>
      </c>
      <c r="P406" s="124">
        <v>12</v>
      </c>
      <c r="Q406" s="124">
        <v>8</v>
      </c>
      <c r="R406" s="124">
        <v>29</v>
      </c>
      <c r="S406" s="124">
        <v>5</v>
      </c>
      <c r="T406" s="124">
        <v>305</v>
      </c>
      <c r="U406" s="124">
        <v>11</v>
      </c>
      <c r="V406" s="124">
        <v>20</v>
      </c>
      <c r="W406" s="124">
        <v>398</v>
      </c>
      <c r="X406" s="125">
        <v>1430</v>
      </c>
      <c r="Y406" s="126">
        <v>578</v>
      </c>
      <c r="Z406" s="154">
        <f t="shared" si="24"/>
        <v>247.40484429065742</v>
      </c>
      <c r="AA406" s="194"/>
    </row>
    <row r="407" spans="1:27" ht="13.5" customHeight="1" x14ac:dyDescent="0.2">
      <c r="A407" s="189"/>
      <c r="B407" s="188"/>
      <c r="C407" s="255"/>
      <c r="D407" s="128" t="s">
        <v>38</v>
      </c>
      <c r="E407" s="129">
        <v>116</v>
      </c>
      <c r="F407" s="129">
        <v>239</v>
      </c>
      <c r="G407" s="129">
        <v>28</v>
      </c>
      <c r="H407" s="129">
        <v>52</v>
      </c>
      <c r="I407" s="129">
        <v>26</v>
      </c>
      <c r="J407" s="129">
        <v>98</v>
      </c>
      <c r="K407" s="129">
        <v>24</v>
      </c>
      <c r="L407" s="129">
        <v>9</v>
      </c>
      <c r="M407" s="129">
        <v>16</v>
      </c>
      <c r="N407" s="129">
        <v>105</v>
      </c>
      <c r="O407" s="129">
        <v>152</v>
      </c>
      <c r="P407" s="129">
        <v>18</v>
      </c>
      <c r="Q407" s="129">
        <v>12</v>
      </c>
      <c r="R407" s="129">
        <v>31</v>
      </c>
      <c r="S407" s="129">
        <v>10</v>
      </c>
      <c r="T407" s="129">
        <v>399</v>
      </c>
      <c r="U407" s="129">
        <v>14</v>
      </c>
      <c r="V407" s="129">
        <v>22</v>
      </c>
      <c r="W407" s="129">
        <v>410</v>
      </c>
      <c r="X407" s="130">
        <v>1781</v>
      </c>
      <c r="Y407" s="131">
        <v>840</v>
      </c>
      <c r="Z407" s="155">
        <f t="shared" si="24"/>
        <v>212.02380952380952</v>
      </c>
      <c r="AA407" s="194"/>
    </row>
    <row r="408" spans="1:27" ht="13.5" customHeight="1" x14ac:dyDescent="0.2">
      <c r="A408" s="189"/>
      <c r="B408" s="188"/>
      <c r="C408" s="255" t="s">
        <v>183</v>
      </c>
      <c r="D408" s="128" t="s">
        <v>263</v>
      </c>
      <c r="E408" s="129">
        <v>0</v>
      </c>
      <c r="F408" s="129">
        <v>0</v>
      </c>
      <c r="G408" s="129">
        <v>0</v>
      </c>
      <c r="H408" s="129">
        <v>0</v>
      </c>
      <c r="I408" s="129">
        <v>0</v>
      </c>
      <c r="J408" s="129">
        <v>0</v>
      </c>
      <c r="K408" s="129">
        <v>0</v>
      </c>
      <c r="L408" s="129">
        <v>0</v>
      </c>
      <c r="M408" s="129">
        <v>0</v>
      </c>
      <c r="N408" s="129">
        <v>0</v>
      </c>
      <c r="O408" s="129">
        <v>0</v>
      </c>
      <c r="P408" s="129">
        <v>0</v>
      </c>
      <c r="Q408" s="129">
        <v>0</v>
      </c>
      <c r="R408" s="129">
        <v>0</v>
      </c>
      <c r="S408" s="129">
        <v>0</v>
      </c>
      <c r="T408" s="129">
        <v>0</v>
      </c>
      <c r="U408" s="129">
        <v>0</v>
      </c>
      <c r="V408" s="129">
        <v>0</v>
      </c>
      <c r="W408" s="129">
        <v>0</v>
      </c>
      <c r="X408" s="130">
        <v>0</v>
      </c>
      <c r="Y408" s="131">
        <v>0</v>
      </c>
      <c r="Z408" s="155" t="str">
        <f t="shared" si="24"/>
        <v>－</v>
      </c>
      <c r="AA408" s="194"/>
    </row>
    <row r="409" spans="1:27" ht="13.5" customHeight="1" x14ac:dyDescent="0.2">
      <c r="A409" s="189"/>
      <c r="B409" s="188"/>
      <c r="C409" s="255"/>
      <c r="D409" s="128" t="s">
        <v>38</v>
      </c>
      <c r="E409" s="129">
        <v>0</v>
      </c>
      <c r="F409" s="129">
        <v>0</v>
      </c>
      <c r="G409" s="129">
        <v>0</v>
      </c>
      <c r="H409" s="129">
        <v>0</v>
      </c>
      <c r="I409" s="129">
        <v>0</v>
      </c>
      <c r="J409" s="129">
        <v>0</v>
      </c>
      <c r="K409" s="129">
        <v>0</v>
      </c>
      <c r="L409" s="129">
        <v>0</v>
      </c>
      <c r="M409" s="129">
        <v>0</v>
      </c>
      <c r="N409" s="129">
        <v>0</v>
      </c>
      <c r="O409" s="129">
        <v>0</v>
      </c>
      <c r="P409" s="129">
        <v>0</v>
      </c>
      <c r="Q409" s="129">
        <v>0</v>
      </c>
      <c r="R409" s="129">
        <v>0</v>
      </c>
      <c r="S409" s="129">
        <v>0</v>
      </c>
      <c r="T409" s="129">
        <v>0</v>
      </c>
      <c r="U409" s="129">
        <v>0</v>
      </c>
      <c r="V409" s="129">
        <v>0</v>
      </c>
      <c r="W409" s="129">
        <v>0</v>
      </c>
      <c r="X409" s="130">
        <v>0</v>
      </c>
      <c r="Y409" s="131">
        <v>0</v>
      </c>
      <c r="Z409" s="155" t="str">
        <f t="shared" si="24"/>
        <v>－</v>
      </c>
      <c r="AA409" s="194"/>
    </row>
    <row r="410" spans="1:27" ht="13.5" customHeight="1" x14ac:dyDescent="0.2">
      <c r="A410" s="189"/>
      <c r="B410" s="188"/>
      <c r="C410" s="255" t="s">
        <v>184</v>
      </c>
      <c r="D410" s="128" t="s">
        <v>263</v>
      </c>
      <c r="E410" s="129">
        <v>2</v>
      </c>
      <c r="F410" s="129">
        <v>0</v>
      </c>
      <c r="G410" s="129">
        <v>0</v>
      </c>
      <c r="H410" s="129">
        <v>0</v>
      </c>
      <c r="I410" s="129">
        <v>0</v>
      </c>
      <c r="J410" s="129">
        <v>0</v>
      </c>
      <c r="K410" s="129">
        <v>12</v>
      </c>
      <c r="L410" s="129">
        <v>1</v>
      </c>
      <c r="M410" s="129">
        <v>1</v>
      </c>
      <c r="N410" s="129">
        <v>0</v>
      </c>
      <c r="O410" s="129">
        <v>3</v>
      </c>
      <c r="P410" s="129">
        <v>0</v>
      </c>
      <c r="Q410" s="129">
        <v>1</v>
      </c>
      <c r="R410" s="129">
        <v>0</v>
      </c>
      <c r="S410" s="129">
        <v>0</v>
      </c>
      <c r="T410" s="129">
        <v>0</v>
      </c>
      <c r="U410" s="129">
        <v>1</v>
      </c>
      <c r="V410" s="129">
        <v>0</v>
      </c>
      <c r="W410" s="129">
        <v>0</v>
      </c>
      <c r="X410" s="130">
        <v>21</v>
      </c>
      <c r="Y410" s="131">
        <v>16</v>
      </c>
      <c r="Z410" s="155">
        <f t="shared" si="24"/>
        <v>131.25</v>
      </c>
      <c r="AA410" s="194"/>
    </row>
    <row r="411" spans="1:27" ht="13.5" customHeight="1" x14ac:dyDescent="0.2">
      <c r="A411" s="189"/>
      <c r="B411" s="188"/>
      <c r="C411" s="255"/>
      <c r="D411" s="128" t="s">
        <v>38</v>
      </c>
      <c r="E411" s="129">
        <v>2</v>
      </c>
      <c r="F411" s="129">
        <v>0</v>
      </c>
      <c r="G411" s="129">
        <v>0</v>
      </c>
      <c r="H411" s="129">
        <v>0</v>
      </c>
      <c r="I411" s="129">
        <v>0</v>
      </c>
      <c r="J411" s="129">
        <v>0</v>
      </c>
      <c r="K411" s="129">
        <v>12</v>
      </c>
      <c r="L411" s="129">
        <v>1</v>
      </c>
      <c r="M411" s="129">
        <v>1</v>
      </c>
      <c r="N411" s="129">
        <v>0</v>
      </c>
      <c r="O411" s="129">
        <v>4</v>
      </c>
      <c r="P411" s="129">
        <v>0</v>
      </c>
      <c r="Q411" s="129">
        <v>1</v>
      </c>
      <c r="R411" s="129">
        <v>0</v>
      </c>
      <c r="S411" s="129">
        <v>0</v>
      </c>
      <c r="T411" s="129">
        <v>0</v>
      </c>
      <c r="U411" s="129">
        <v>1</v>
      </c>
      <c r="V411" s="129">
        <v>0</v>
      </c>
      <c r="W411" s="129">
        <v>0</v>
      </c>
      <c r="X411" s="130">
        <v>22</v>
      </c>
      <c r="Y411" s="131">
        <v>17</v>
      </c>
      <c r="Z411" s="155">
        <f t="shared" si="24"/>
        <v>129.41176470588235</v>
      </c>
      <c r="AA411" s="194"/>
    </row>
    <row r="412" spans="1:27" ht="13.5" customHeight="1" x14ac:dyDescent="0.2">
      <c r="A412" s="189"/>
      <c r="B412" s="188"/>
      <c r="C412" s="255" t="s">
        <v>185</v>
      </c>
      <c r="D412" s="128" t="s">
        <v>263</v>
      </c>
      <c r="E412" s="129">
        <v>0</v>
      </c>
      <c r="F412" s="129">
        <v>0</v>
      </c>
      <c r="G412" s="129">
        <v>0</v>
      </c>
      <c r="H412" s="129">
        <v>0</v>
      </c>
      <c r="I412" s="129">
        <v>0</v>
      </c>
      <c r="J412" s="129">
        <v>0</v>
      </c>
      <c r="K412" s="129">
        <v>0</v>
      </c>
      <c r="L412" s="129">
        <v>0</v>
      </c>
      <c r="M412" s="129">
        <v>0</v>
      </c>
      <c r="N412" s="129">
        <v>0</v>
      </c>
      <c r="O412" s="129">
        <v>0</v>
      </c>
      <c r="P412" s="129">
        <v>0</v>
      </c>
      <c r="Q412" s="129">
        <v>0</v>
      </c>
      <c r="R412" s="129">
        <v>0</v>
      </c>
      <c r="S412" s="129">
        <v>0</v>
      </c>
      <c r="T412" s="129">
        <v>0</v>
      </c>
      <c r="U412" s="129">
        <v>0</v>
      </c>
      <c r="V412" s="129">
        <v>0</v>
      </c>
      <c r="W412" s="129">
        <v>0</v>
      </c>
      <c r="X412" s="130">
        <v>0</v>
      </c>
      <c r="Y412" s="131">
        <v>0</v>
      </c>
      <c r="Z412" s="155" t="str">
        <f t="shared" si="24"/>
        <v>－</v>
      </c>
      <c r="AA412" s="194"/>
    </row>
    <row r="413" spans="1:27" ht="13.5" customHeight="1" x14ac:dyDescent="0.2">
      <c r="A413" s="189"/>
      <c r="B413" s="188"/>
      <c r="C413" s="255"/>
      <c r="D413" s="128" t="s">
        <v>38</v>
      </c>
      <c r="E413" s="129">
        <v>0</v>
      </c>
      <c r="F413" s="129">
        <v>0</v>
      </c>
      <c r="G413" s="129">
        <v>0</v>
      </c>
      <c r="H413" s="129">
        <v>0</v>
      </c>
      <c r="I413" s="129">
        <v>0</v>
      </c>
      <c r="J413" s="129">
        <v>0</v>
      </c>
      <c r="K413" s="129">
        <v>0</v>
      </c>
      <c r="L413" s="129">
        <v>0</v>
      </c>
      <c r="M413" s="129">
        <v>0</v>
      </c>
      <c r="N413" s="129">
        <v>0</v>
      </c>
      <c r="O413" s="129">
        <v>0</v>
      </c>
      <c r="P413" s="129">
        <v>0</v>
      </c>
      <c r="Q413" s="129">
        <v>0</v>
      </c>
      <c r="R413" s="129">
        <v>0</v>
      </c>
      <c r="S413" s="129">
        <v>0</v>
      </c>
      <c r="T413" s="129">
        <v>0</v>
      </c>
      <c r="U413" s="129">
        <v>0</v>
      </c>
      <c r="V413" s="129">
        <v>0</v>
      </c>
      <c r="W413" s="129">
        <v>0</v>
      </c>
      <c r="X413" s="130">
        <v>0</v>
      </c>
      <c r="Y413" s="131">
        <v>0</v>
      </c>
      <c r="Z413" s="155" t="str">
        <f t="shared" si="24"/>
        <v>－</v>
      </c>
      <c r="AA413" s="194"/>
    </row>
    <row r="414" spans="1:27" ht="13.5" customHeight="1" x14ac:dyDescent="0.2">
      <c r="A414" s="189"/>
      <c r="B414" s="188"/>
      <c r="C414" s="255" t="s">
        <v>186</v>
      </c>
      <c r="D414" s="128" t="s">
        <v>263</v>
      </c>
      <c r="E414" s="129">
        <v>1</v>
      </c>
      <c r="F414" s="129">
        <v>0</v>
      </c>
      <c r="G414" s="129">
        <v>0</v>
      </c>
      <c r="H414" s="129">
        <v>1</v>
      </c>
      <c r="I414" s="129">
        <v>0</v>
      </c>
      <c r="J414" s="129">
        <v>0</v>
      </c>
      <c r="K414" s="129">
        <v>0</v>
      </c>
      <c r="L414" s="129">
        <v>0</v>
      </c>
      <c r="M414" s="129">
        <v>1</v>
      </c>
      <c r="N414" s="129">
        <v>0</v>
      </c>
      <c r="O414" s="129">
        <v>3</v>
      </c>
      <c r="P414" s="129">
        <v>0</v>
      </c>
      <c r="Q414" s="129">
        <v>0</v>
      </c>
      <c r="R414" s="129">
        <v>0</v>
      </c>
      <c r="S414" s="129">
        <v>0</v>
      </c>
      <c r="T414" s="129">
        <v>0</v>
      </c>
      <c r="U414" s="129">
        <v>2</v>
      </c>
      <c r="V414" s="129">
        <v>0</v>
      </c>
      <c r="W414" s="129">
        <v>1</v>
      </c>
      <c r="X414" s="130">
        <v>9</v>
      </c>
      <c r="Y414" s="131">
        <v>11</v>
      </c>
      <c r="Z414" s="155">
        <f t="shared" si="24"/>
        <v>81.818181818181827</v>
      </c>
      <c r="AA414" s="194"/>
    </row>
    <row r="415" spans="1:27" ht="13.5" customHeight="1" x14ac:dyDescent="0.2">
      <c r="A415" s="189"/>
      <c r="B415" s="188"/>
      <c r="C415" s="255"/>
      <c r="D415" s="128" t="s">
        <v>38</v>
      </c>
      <c r="E415" s="129">
        <v>1</v>
      </c>
      <c r="F415" s="129">
        <v>0</v>
      </c>
      <c r="G415" s="129">
        <v>0</v>
      </c>
      <c r="H415" s="129">
        <v>1</v>
      </c>
      <c r="I415" s="129">
        <v>0</v>
      </c>
      <c r="J415" s="129">
        <v>0</v>
      </c>
      <c r="K415" s="129">
        <v>0</v>
      </c>
      <c r="L415" s="129">
        <v>0</v>
      </c>
      <c r="M415" s="129">
        <v>3</v>
      </c>
      <c r="N415" s="129">
        <v>0</v>
      </c>
      <c r="O415" s="129">
        <v>5</v>
      </c>
      <c r="P415" s="129">
        <v>0</v>
      </c>
      <c r="Q415" s="129">
        <v>0</v>
      </c>
      <c r="R415" s="129">
        <v>0</v>
      </c>
      <c r="S415" s="129">
        <v>0</v>
      </c>
      <c r="T415" s="129">
        <v>0</v>
      </c>
      <c r="U415" s="129">
        <v>7</v>
      </c>
      <c r="V415" s="129">
        <v>0</v>
      </c>
      <c r="W415" s="129">
        <v>2</v>
      </c>
      <c r="X415" s="130">
        <v>19</v>
      </c>
      <c r="Y415" s="131">
        <v>17</v>
      </c>
      <c r="Z415" s="155">
        <f t="shared" si="24"/>
        <v>111.76470588235294</v>
      </c>
      <c r="AA415" s="194"/>
    </row>
    <row r="416" spans="1:27" ht="13.5" customHeight="1" x14ac:dyDescent="0.2">
      <c r="A416" s="189"/>
      <c r="B416" s="188"/>
      <c r="C416" s="255" t="s">
        <v>187</v>
      </c>
      <c r="D416" s="128" t="s">
        <v>263</v>
      </c>
      <c r="E416" s="129">
        <v>24</v>
      </c>
      <c r="F416" s="129">
        <v>0</v>
      </c>
      <c r="G416" s="129">
        <v>7</v>
      </c>
      <c r="H416" s="129">
        <v>2</v>
      </c>
      <c r="I416" s="129">
        <v>4</v>
      </c>
      <c r="J416" s="129">
        <v>0</v>
      </c>
      <c r="K416" s="129">
        <v>0</v>
      </c>
      <c r="L416" s="129">
        <v>1</v>
      </c>
      <c r="M416" s="129">
        <v>0</v>
      </c>
      <c r="N416" s="129">
        <v>2</v>
      </c>
      <c r="O416" s="129">
        <v>0</v>
      </c>
      <c r="P416" s="129">
        <v>0</v>
      </c>
      <c r="Q416" s="129">
        <v>2</v>
      </c>
      <c r="R416" s="129">
        <v>4</v>
      </c>
      <c r="S416" s="129">
        <v>4</v>
      </c>
      <c r="T416" s="129">
        <v>40</v>
      </c>
      <c r="U416" s="129">
        <v>1</v>
      </c>
      <c r="V416" s="129">
        <v>4</v>
      </c>
      <c r="W416" s="129">
        <v>22</v>
      </c>
      <c r="X416" s="130">
        <v>117</v>
      </c>
      <c r="Y416" s="131">
        <v>138</v>
      </c>
      <c r="Z416" s="155">
        <f t="shared" si="24"/>
        <v>84.782608695652172</v>
      </c>
      <c r="AA416" s="194"/>
    </row>
    <row r="417" spans="1:27" ht="13.5" customHeight="1" x14ac:dyDescent="0.2">
      <c r="A417" s="189"/>
      <c r="B417" s="188"/>
      <c r="C417" s="255"/>
      <c r="D417" s="128" t="s">
        <v>38</v>
      </c>
      <c r="E417" s="129">
        <v>24</v>
      </c>
      <c r="F417" s="129">
        <v>0</v>
      </c>
      <c r="G417" s="129">
        <v>12</v>
      </c>
      <c r="H417" s="129">
        <v>2</v>
      </c>
      <c r="I417" s="129">
        <v>4</v>
      </c>
      <c r="J417" s="129">
        <v>0</v>
      </c>
      <c r="K417" s="129">
        <v>0</v>
      </c>
      <c r="L417" s="129">
        <v>1</v>
      </c>
      <c r="M417" s="129">
        <v>0</v>
      </c>
      <c r="N417" s="129">
        <v>2</v>
      </c>
      <c r="O417" s="129">
        <v>0</v>
      </c>
      <c r="P417" s="129">
        <v>0</v>
      </c>
      <c r="Q417" s="129">
        <v>2</v>
      </c>
      <c r="R417" s="129">
        <v>4</v>
      </c>
      <c r="S417" s="129">
        <v>5</v>
      </c>
      <c r="T417" s="129">
        <v>43</v>
      </c>
      <c r="U417" s="129">
        <v>8</v>
      </c>
      <c r="V417" s="129">
        <v>4</v>
      </c>
      <c r="W417" s="129">
        <v>25</v>
      </c>
      <c r="X417" s="130">
        <v>136</v>
      </c>
      <c r="Y417" s="131">
        <v>149</v>
      </c>
      <c r="Z417" s="155">
        <f t="shared" si="24"/>
        <v>91.275167785234899</v>
      </c>
      <c r="AA417" s="194"/>
    </row>
    <row r="418" spans="1:27" ht="13.5" customHeight="1" x14ac:dyDescent="0.2">
      <c r="A418" s="189"/>
      <c r="B418" s="187"/>
      <c r="C418" s="255" t="s">
        <v>188</v>
      </c>
      <c r="D418" s="128" t="s">
        <v>263</v>
      </c>
      <c r="E418" s="129">
        <v>0</v>
      </c>
      <c r="F418" s="129">
        <v>0</v>
      </c>
      <c r="G418" s="129">
        <v>0</v>
      </c>
      <c r="H418" s="129">
        <v>0</v>
      </c>
      <c r="I418" s="129">
        <v>0</v>
      </c>
      <c r="J418" s="129">
        <v>0</v>
      </c>
      <c r="K418" s="129">
        <v>0</v>
      </c>
      <c r="L418" s="129">
        <v>0</v>
      </c>
      <c r="M418" s="129">
        <v>0</v>
      </c>
      <c r="N418" s="129">
        <v>0</v>
      </c>
      <c r="O418" s="129">
        <v>0</v>
      </c>
      <c r="P418" s="129">
        <v>0</v>
      </c>
      <c r="Q418" s="129">
        <v>0</v>
      </c>
      <c r="R418" s="129">
        <v>0</v>
      </c>
      <c r="S418" s="129">
        <v>0</v>
      </c>
      <c r="T418" s="129">
        <v>2</v>
      </c>
      <c r="U418" s="129">
        <v>0</v>
      </c>
      <c r="V418" s="129">
        <v>0</v>
      </c>
      <c r="W418" s="129">
        <v>0</v>
      </c>
      <c r="X418" s="130">
        <v>2</v>
      </c>
      <c r="Y418" s="131">
        <v>0</v>
      </c>
      <c r="Z418" s="155" t="str">
        <f t="shared" si="24"/>
        <v>－</v>
      </c>
      <c r="AA418" s="194"/>
    </row>
    <row r="419" spans="1:27" ht="13.5" customHeight="1" x14ac:dyDescent="0.2">
      <c r="A419" s="189"/>
      <c r="B419" s="187"/>
      <c r="C419" s="255"/>
      <c r="D419" s="128" t="s">
        <v>38</v>
      </c>
      <c r="E419" s="129">
        <v>0</v>
      </c>
      <c r="F419" s="129">
        <v>0</v>
      </c>
      <c r="G419" s="129">
        <v>0</v>
      </c>
      <c r="H419" s="129">
        <v>0</v>
      </c>
      <c r="I419" s="129">
        <v>0</v>
      </c>
      <c r="J419" s="129">
        <v>0</v>
      </c>
      <c r="K419" s="129">
        <v>0</v>
      </c>
      <c r="L419" s="129">
        <v>0</v>
      </c>
      <c r="M419" s="129">
        <v>0</v>
      </c>
      <c r="N419" s="129">
        <v>0</v>
      </c>
      <c r="O419" s="129">
        <v>0</v>
      </c>
      <c r="P419" s="129">
        <v>0</v>
      </c>
      <c r="Q419" s="129">
        <v>0</v>
      </c>
      <c r="R419" s="129">
        <v>0</v>
      </c>
      <c r="S419" s="129">
        <v>0</v>
      </c>
      <c r="T419" s="129">
        <v>1</v>
      </c>
      <c r="U419" s="129">
        <v>0</v>
      </c>
      <c r="V419" s="129">
        <v>0</v>
      </c>
      <c r="W419" s="129">
        <v>0</v>
      </c>
      <c r="X419" s="130">
        <v>1</v>
      </c>
      <c r="Y419" s="131">
        <v>0</v>
      </c>
      <c r="Z419" s="155" t="str">
        <f t="shared" si="24"/>
        <v>－</v>
      </c>
      <c r="AA419" s="194"/>
    </row>
    <row r="420" spans="1:27" ht="13.5" customHeight="1" x14ac:dyDescent="0.2">
      <c r="A420" s="189"/>
      <c r="B420" s="187"/>
      <c r="C420" s="255" t="s">
        <v>189</v>
      </c>
      <c r="D420" s="128" t="s">
        <v>263</v>
      </c>
      <c r="E420" s="129">
        <v>0</v>
      </c>
      <c r="F420" s="129">
        <v>0</v>
      </c>
      <c r="G420" s="129">
        <v>0</v>
      </c>
      <c r="H420" s="129">
        <v>0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129">
        <v>0</v>
      </c>
      <c r="O420" s="129">
        <v>0</v>
      </c>
      <c r="P420" s="129">
        <v>0</v>
      </c>
      <c r="Q420" s="129">
        <v>0</v>
      </c>
      <c r="R420" s="129">
        <v>0</v>
      </c>
      <c r="S420" s="129">
        <v>0</v>
      </c>
      <c r="T420" s="129">
        <v>0</v>
      </c>
      <c r="U420" s="129">
        <v>0</v>
      </c>
      <c r="V420" s="129">
        <v>0</v>
      </c>
      <c r="W420" s="129">
        <v>0</v>
      </c>
      <c r="X420" s="130">
        <v>0</v>
      </c>
      <c r="Y420" s="131">
        <v>15</v>
      </c>
      <c r="Z420" s="155">
        <f t="shared" si="24"/>
        <v>0</v>
      </c>
      <c r="AA420" s="194"/>
    </row>
    <row r="421" spans="1:27" ht="13.5" customHeight="1" thickBot="1" x14ac:dyDescent="0.25">
      <c r="A421" s="189"/>
      <c r="B421" s="187"/>
      <c r="C421" s="256"/>
      <c r="D421" s="133" t="s">
        <v>38</v>
      </c>
      <c r="E421" s="120">
        <v>0</v>
      </c>
      <c r="F421" s="120">
        <v>0</v>
      </c>
      <c r="G421" s="120">
        <v>0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20">
        <v>0</v>
      </c>
      <c r="N421" s="120">
        <v>0</v>
      </c>
      <c r="O421" s="120">
        <v>0</v>
      </c>
      <c r="P421" s="120">
        <v>0</v>
      </c>
      <c r="Q421" s="120">
        <v>0</v>
      </c>
      <c r="R421" s="120">
        <v>0</v>
      </c>
      <c r="S421" s="120">
        <v>0</v>
      </c>
      <c r="T421" s="120">
        <v>0</v>
      </c>
      <c r="U421" s="120">
        <v>0</v>
      </c>
      <c r="V421" s="120">
        <v>0</v>
      </c>
      <c r="W421" s="120">
        <v>0</v>
      </c>
      <c r="X421" s="134">
        <v>0</v>
      </c>
      <c r="Y421" s="135">
        <v>15</v>
      </c>
      <c r="Z421" s="162">
        <f t="shared" si="24"/>
        <v>0</v>
      </c>
      <c r="AA421" s="194"/>
    </row>
    <row r="422" spans="1:27" ht="13.5" customHeight="1" x14ac:dyDescent="0.2">
      <c r="A422" s="189"/>
      <c r="B422" s="257" t="s">
        <v>262</v>
      </c>
      <c r="C422" s="258"/>
      <c r="D422" s="123" t="s">
        <v>263</v>
      </c>
      <c r="E422" s="124">
        <f>E424+E426+E428+E430+E432</f>
        <v>143</v>
      </c>
      <c r="F422" s="124">
        <f t="shared" ref="F422:W423" si="27">F424+F426+F428+F430+F432</f>
        <v>16</v>
      </c>
      <c r="G422" s="124">
        <f t="shared" si="27"/>
        <v>11</v>
      </c>
      <c r="H422" s="124">
        <f t="shared" si="27"/>
        <v>6</v>
      </c>
      <c r="I422" s="124">
        <f t="shared" si="27"/>
        <v>0</v>
      </c>
      <c r="J422" s="124">
        <f t="shared" si="27"/>
        <v>1</v>
      </c>
      <c r="K422" s="124">
        <f t="shared" si="27"/>
        <v>2</v>
      </c>
      <c r="L422" s="124">
        <f t="shared" si="27"/>
        <v>5</v>
      </c>
      <c r="M422" s="124">
        <f t="shared" si="27"/>
        <v>1</v>
      </c>
      <c r="N422" s="124">
        <f t="shared" si="27"/>
        <v>2</v>
      </c>
      <c r="O422" s="124">
        <f t="shared" si="27"/>
        <v>17</v>
      </c>
      <c r="P422" s="124">
        <f t="shared" si="27"/>
        <v>4</v>
      </c>
      <c r="Q422" s="124">
        <f t="shared" si="27"/>
        <v>6</v>
      </c>
      <c r="R422" s="124">
        <f t="shared" si="27"/>
        <v>4</v>
      </c>
      <c r="S422" s="124">
        <f t="shared" si="27"/>
        <v>2</v>
      </c>
      <c r="T422" s="124">
        <f t="shared" si="27"/>
        <v>27</v>
      </c>
      <c r="U422" s="124">
        <f t="shared" si="27"/>
        <v>2</v>
      </c>
      <c r="V422" s="124">
        <f t="shared" si="27"/>
        <v>5</v>
      </c>
      <c r="W422" s="124">
        <f t="shared" si="27"/>
        <v>35</v>
      </c>
      <c r="X422" s="136">
        <f>X424+X426+X428+X430+X432</f>
        <v>289</v>
      </c>
      <c r="Y422" s="136">
        <f>Y424+Y426+Y428+Y430+Y432</f>
        <v>165</v>
      </c>
      <c r="Z422" s="154">
        <f t="shared" si="24"/>
        <v>175.15151515151516</v>
      </c>
      <c r="AA422" s="194"/>
    </row>
    <row r="423" spans="1:27" ht="13.5" customHeight="1" thickBot="1" x14ac:dyDescent="0.25">
      <c r="A423" s="189"/>
      <c r="B423" s="259"/>
      <c r="C423" s="258"/>
      <c r="D423" s="137" t="s">
        <v>38</v>
      </c>
      <c r="E423" s="124">
        <f>E425+E427+E429+E431+E433</f>
        <v>239</v>
      </c>
      <c r="F423" s="124">
        <f t="shared" si="27"/>
        <v>25</v>
      </c>
      <c r="G423" s="124">
        <f t="shared" si="27"/>
        <v>14</v>
      </c>
      <c r="H423" s="124">
        <f t="shared" si="27"/>
        <v>7</v>
      </c>
      <c r="I423" s="124">
        <f t="shared" si="27"/>
        <v>0</v>
      </c>
      <c r="J423" s="124">
        <f t="shared" si="27"/>
        <v>1</v>
      </c>
      <c r="K423" s="124">
        <f t="shared" si="27"/>
        <v>2</v>
      </c>
      <c r="L423" s="124">
        <f t="shared" si="27"/>
        <v>5</v>
      </c>
      <c r="M423" s="124">
        <f t="shared" si="27"/>
        <v>1</v>
      </c>
      <c r="N423" s="124">
        <f t="shared" si="27"/>
        <v>3</v>
      </c>
      <c r="O423" s="124">
        <f t="shared" si="27"/>
        <v>17</v>
      </c>
      <c r="P423" s="124">
        <f t="shared" si="27"/>
        <v>4</v>
      </c>
      <c r="Q423" s="124">
        <f t="shared" si="27"/>
        <v>16</v>
      </c>
      <c r="R423" s="124">
        <f t="shared" si="27"/>
        <v>9</v>
      </c>
      <c r="S423" s="124">
        <f t="shared" si="27"/>
        <v>10</v>
      </c>
      <c r="T423" s="124">
        <f t="shared" si="27"/>
        <v>67</v>
      </c>
      <c r="U423" s="124">
        <f t="shared" si="27"/>
        <v>2</v>
      </c>
      <c r="V423" s="124">
        <f t="shared" si="27"/>
        <v>9</v>
      </c>
      <c r="W423" s="124">
        <f t="shared" si="27"/>
        <v>63</v>
      </c>
      <c r="X423" s="136">
        <f>X425+X427+X429+X431+X433</f>
        <v>494</v>
      </c>
      <c r="Y423" s="136">
        <f>Y425+Y427+Y429+Y431+Y433</f>
        <v>233</v>
      </c>
      <c r="Z423" s="157">
        <f t="shared" si="24"/>
        <v>212.01716738197428</v>
      </c>
      <c r="AA423" s="194"/>
    </row>
    <row r="424" spans="1:27" ht="13.5" customHeight="1" x14ac:dyDescent="0.2">
      <c r="A424" s="189"/>
      <c r="B424" s="189"/>
      <c r="C424" s="260" t="s">
        <v>190</v>
      </c>
      <c r="D424" s="139" t="s">
        <v>263</v>
      </c>
      <c r="E424" s="117">
        <v>51</v>
      </c>
      <c r="F424" s="117">
        <v>16</v>
      </c>
      <c r="G424" s="117">
        <v>9</v>
      </c>
      <c r="H424" s="117">
        <v>6</v>
      </c>
      <c r="I424" s="117">
        <v>0</v>
      </c>
      <c r="J424" s="117">
        <v>1</v>
      </c>
      <c r="K424" s="117">
        <v>2</v>
      </c>
      <c r="L424" s="117">
        <v>5</v>
      </c>
      <c r="M424" s="117">
        <v>1</v>
      </c>
      <c r="N424" s="117">
        <v>2</v>
      </c>
      <c r="O424" s="117">
        <v>16</v>
      </c>
      <c r="P424" s="117">
        <v>4</v>
      </c>
      <c r="Q424" s="117">
        <v>3</v>
      </c>
      <c r="R424" s="117">
        <v>3</v>
      </c>
      <c r="S424" s="117">
        <v>1</v>
      </c>
      <c r="T424" s="117">
        <v>10</v>
      </c>
      <c r="U424" s="117">
        <v>1</v>
      </c>
      <c r="V424" s="117">
        <v>5</v>
      </c>
      <c r="W424" s="117">
        <v>13</v>
      </c>
      <c r="X424" s="141">
        <v>149</v>
      </c>
      <c r="Y424" s="142">
        <v>134</v>
      </c>
      <c r="Z424" s="159">
        <f t="shared" si="24"/>
        <v>111.19402985074626</v>
      </c>
      <c r="AA424" s="194"/>
    </row>
    <row r="425" spans="1:27" ht="13.5" customHeight="1" x14ac:dyDescent="0.2">
      <c r="A425" s="189"/>
      <c r="B425" s="188"/>
      <c r="C425" s="255"/>
      <c r="D425" s="128" t="s">
        <v>38</v>
      </c>
      <c r="E425" s="129">
        <v>57</v>
      </c>
      <c r="F425" s="129">
        <v>25</v>
      </c>
      <c r="G425" s="129">
        <v>12</v>
      </c>
      <c r="H425" s="129">
        <v>7</v>
      </c>
      <c r="I425" s="129">
        <v>0</v>
      </c>
      <c r="J425" s="129">
        <v>1</v>
      </c>
      <c r="K425" s="129">
        <v>2</v>
      </c>
      <c r="L425" s="129">
        <v>5</v>
      </c>
      <c r="M425" s="129">
        <v>1</v>
      </c>
      <c r="N425" s="129">
        <v>3</v>
      </c>
      <c r="O425" s="129">
        <v>16</v>
      </c>
      <c r="P425" s="129">
        <v>4</v>
      </c>
      <c r="Q425" s="129">
        <v>11</v>
      </c>
      <c r="R425" s="129">
        <v>8</v>
      </c>
      <c r="S425" s="129">
        <v>2</v>
      </c>
      <c r="T425" s="129">
        <v>14</v>
      </c>
      <c r="U425" s="129">
        <v>1</v>
      </c>
      <c r="V425" s="129">
        <v>9</v>
      </c>
      <c r="W425" s="129">
        <v>14</v>
      </c>
      <c r="X425" s="130">
        <v>192</v>
      </c>
      <c r="Y425" s="131">
        <v>190</v>
      </c>
      <c r="Z425" s="155">
        <f t="shared" si="24"/>
        <v>101.05263157894737</v>
      </c>
      <c r="AA425" s="194"/>
    </row>
    <row r="426" spans="1:27" ht="13.5" customHeight="1" x14ac:dyDescent="0.2">
      <c r="A426" s="189"/>
      <c r="B426" s="188"/>
      <c r="C426" s="255" t="s">
        <v>191</v>
      </c>
      <c r="D426" s="128" t="s">
        <v>263</v>
      </c>
      <c r="E426" s="129">
        <v>0</v>
      </c>
      <c r="F426" s="129">
        <v>0</v>
      </c>
      <c r="G426" s="129">
        <v>0</v>
      </c>
      <c r="H426" s="129">
        <v>0</v>
      </c>
      <c r="I426" s="129">
        <v>0</v>
      </c>
      <c r="J426" s="129">
        <v>0</v>
      </c>
      <c r="K426" s="129">
        <v>0</v>
      </c>
      <c r="L426" s="129">
        <v>0</v>
      </c>
      <c r="M426" s="129">
        <v>0</v>
      </c>
      <c r="N426" s="129">
        <v>0</v>
      </c>
      <c r="O426" s="129">
        <v>0</v>
      </c>
      <c r="P426" s="129">
        <v>0</v>
      </c>
      <c r="Q426" s="129">
        <v>0</v>
      </c>
      <c r="R426" s="129">
        <v>0</v>
      </c>
      <c r="S426" s="129">
        <v>0</v>
      </c>
      <c r="T426" s="129">
        <v>0</v>
      </c>
      <c r="U426" s="129">
        <v>0</v>
      </c>
      <c r="V426" s="129">
        <v>0</v>
      </c>
      <c r="W426" s="129">
        <v>2</v>
      </c>
      <c r="X426" s="130">
        <v>2</v>
      </c>
      <c r="Y426" s="131">
        <v>2</v>
      </c>
      <c r="Z426" s="155">
        <f t="shared" si="24"/>
        <v>100</v>
      </c>
      <c r="AA426" s="194"/>
    </row>
    <row r="427" spans="1:27" ht="13.5" customHeight="1" x14ac:dyDescent="0.2">
      <c r="A427" s="189"/>
      <c r="B427" s="188"/>
      <c r="C427" s="255"/>
      <c r="D427" s="128" t="s">
        <v>38</v>
      </c>
      <c r="E427" s="129">
        <v>0</v>
      </c>
      <c r="F427" s="129">
        <v>0</v>
      </c>
      <c r="G427" s="129">
        <v>0</v>
      </c>
      <c r="H427" s="129"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129">
        <v>0</v>
      </c>
      <c r="O427" s="129">
        <v>0</v>
      </c>
      <c r="P427" s="129">
        <v>0</v>
      </c>
      <c r="Q427" s="129">
        <v>0</v>
      </c>
      <c r="R427" s="129">
        <v>0</v>
      </c>
      <c r="S427" s="129">
        <v>0</v>
      </c>
      <c r="T427" s="129">
        <v>0</v>
      </c>
      <c r="U427" s="129">
        <v>0</v>
      </c>
      <c r="V427" s="129">
        <v>0</v>
      </c>
      <c r="W427" s="129">
        <v>2</v>
      </c>
      <c r="X427" s="130">
        <v>2</v>
      </c>
      <c r="Y427" s="131">
        <v>2</v>
      </c>
      <c r="Z427" s="155">
        <f t="shared" si="24"/>
        <v>100</v>
      </c>
      <c r="AA427" s="194"/>
    </row>
    <row r="428" spans="1:27" ht="13.5" customHeight="1" x14ac:dyDescent="0.2">
      <c r="A428" s="189"/>
      <c r="B428" s="188"/>
      <c r="C428" s="255" t="s">
        <v>192</v>
      </c>
      <c r="D428" s="128" t="s">
        <v>263</v>
      </c>
      <c r="E428" s="129">
        <v>83</v>
      </c>
      <c r="F428" s="129">
        <v>0</v>
      </c>
      <c r="G428" s="129">
        <v>0</v>
      </c>
      <c r="H428" s="129">
        <v>0</v>
      </c>
      <c r="I428" s="129">
        <v>0</v>
      </c>
      <c r="J428" s="129">
        <v>0</v>
      </c>
      <c r="K428" s="129">
        <v>0</v>
      </c>
      <c r="L428" s="129">
        <v>0</v>
      </c>
      <c r="M428" s="129">
        <v>0</v>
      </c>
      <c r="N428" s="129">
        <v>0</v>
      </c>
      <c r="O428" s="129">
        <v>1</v>
      </c>
      <c r="P428" s="129">
        <v>0</v>
      </c>
      <c r="Q428" s="129">
        <v>0</v>
      </c>
      <c r="R428" s="129">
        <v>0</v>
      </c>
      <c r="S428" s="129">
        <v>1</v>
      </c>
      <c r="T428" s="129">
        <v>15</v>
      </c>
      <c r="U428" s="129">
        <v>0</v>
      </c>
      <c r="V428" s="129">
        <v>0</v>
      </c>
      <c r="W428" s="129">
        <v>10</v>
      </c>
      <c r="X428" s="130">
        <v>110</v>
      </c>
      <c r="Y428" s="131">
        <v>27</v>
      </c>
      <c r="Z428" s="155">
        <f t="shared" si="24"/>
        <v>407.40740740740745</v>
      </c>
      <c r="AA428" s="194"/>
    </row>
    <row r="429" spans="1:27" ht="13.5" customHeight="1" x14ac:dyDescent="0.2">
      <c r="A429" s="189"/>
      <c r="B429" s="188"/>
      <c r="C429" s="255"/>
      <c r="D429" s="128" t="s">
        <v>38</v>
      </c>
      <c r="E429" s="129">
        <v>173</v>
      </c>
      <c r="F429" s="129">
        <v>0</v>
      </c>
      <c r="G429" s="129">
        <v>0</v>
      </c>
      <c r="H429" s="129">
        <v>0</v>
      </c>
      <c r="I429" s="129">
        <v>0</v>
      </c>
      <c r="J429" s="129">
        <v>0</v>
      </c>
      <c r="K429" s="129">
        <v>0</v>
      </c>
      <c r="L429" s="129">
        <v>0</v>
      </c>
      <c r="M429" s="129">
        <v>0</v>
      </c>
      <c r="N429" s="129">
        <v>0</v>
      </c>
      <c r="O429" s="129">
        <v>1</v>
      </c>
      <c r="P429" s="129">
        <v>0</v>
      </c>
      <c r="Q429" s="129">
        <v>0</v>
      </c>
      <c r="R429" s="129">
        <v>0</v>
      </c>
      <c r="S429" s="129">
        <v>8</v>
      </c>
      <c r="T429" s="129">
        <v>51</v>
      </c>
      <c r="U429" s="129">
        <v>0</v>
      </c>
      <c r="V429" s="129">
        <v>0</v>
      </c>
      <c r="W429" s="129">
        <v>18</v>
      </c>
      <c r="X429" s="130">
        <v>251</v>
      </c>
      <c r="Y429" s="131">
        <v>35</v>
      </c>
      <c r="Z429" s="155">
        <f t="shared" si="24"/>
        <v>717.14285714285722</v>
      </c>
      <c r="AA429" s="194"/>
    </row>
    <row r="430" spans="1:27" ht="13.5" customHeight="1" x14ac:dyDescent="0.2">
      <c r="A430" s="189"/>
      <c r="B430" s="188"/>
      <c r="C430" s="255" t="s">
        <v>193</v>
      </c>
      <c r="D430" s="128" t="s">
        <v>263</v>
      </c>
      <c r="E430" s="129">
        <v>0</v>
      </c>
      <c r="F430" s="129">
        <v>0</v>
      </c>
      <c r="G430" s="129">
        <v>0</v>
      </c>
      <c r="H430" s="129">
        <v>0</v>
      </c>
      <c r="I430" s="129">
        <v>0</v>
      </c>
      <c r="J430" s="129">
        <v>0</v>
      </c>
      <c r="K430" s="129">
        <v>0</v>
      </c>
      <c r="L430" s="129">
        <v>0</v>
      </c>
      <c r="M430" s="129">
        <v>0</v>
      </c>
      <c r="N430" s="129">
        <v>0</v>
      </c>
      <c r="O430" s="129">
        <v>0</v>
      </c>
      <c r="P430" s="129">
        <v>0</v>
      </c>
      <c r="Q430" s="129">
        <v>0</v>
      </c>
      <c r="R430" s="129">
        <v>0</v>
      </c>
      <c r="S430" s="129">
        <v>0</v>
      </c>
      <c r="T430" s="129">
        <v>0</v>
      </c>
      <c r="U430" s="129">
        <v>0</v>
      </c>
      <c r="V430" s="129">
        <v>0</v>
      </c>
      <c r="W430" s="129">
        <v>7</v>
      </c>
      <c r="X430" s="130">
        <v>7</v>
      </c>
      <c r="Y430" s="131">
        <v>0</v>
      </c>
      <c r="Z430" s="155" t="str">
        <f t="shared" si="24"/>
        <v>－</v>
      </c>
      <c r="AA430" s="194"/>
    </row>
    <row r="431" spans="1:27" ht="13.5" customHeight="1" x14ac:dyDescent="0.2">
      <c r="A431" s="189"/>
      <c r="B431" s="188"/>
      <c r="C431" s="255"/>
      <c r="D431" s="128" t="s">
        <v>38</v>
      </c>
      <c r="E431" s="129">
        <v>0</v>
      </c>
      <c r="F431" s="129">
        <v>0</v>
      </c>
      <c r="G431" s="129">
        <v>0</v>
      </c>
      <c r="H431" s="129"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129">
        <v>0</v>
      </c>
      <c r="O431" s="129">
        <v>0</v>
      </c>
      <c r="P431" s="129">
        <v>0</v>
      </c>
      <c r="Q431" s="129">
        <v>0</v>
      </c>
      <c r="R431" s="129">
        <v>0</v>
      </c>
      <c r="S431" s="129">
        <v>0</v>
      </c>
      <c r="T431" s="129">
        <v>0</v>
      </c>
      <c r="U431" s="129">
        <v>0</v>
      </c>
      <c r="V431" s="129">
        <v>0</v>
      </c>
      <c r="W431" s="129">
        <v>26</v>
      </c>
      <c r="X431" s="130">
        <v>26</v>
      </c>
      <c r="Y431" s="131">
        <v>0</v>
      </c>
      <c r="Z431" s="155" t="str">
        <f t="shared" si="24"/>
        <v>－</v>
      </c>
      <c r="AA431" s="194"/>
    </row>
    <row r="432" spans="1:27" ht="13.5" customHeight="1" x14ac:dyDescent="0.2">
      <c r="A432" s="189"/>
      <c r="B432" s="188"/>
      <c r="C432" s="255" t="s">
        <v>194</v>
      </c>
      <c r="D432" s="128" t="s">
        <v>263</v>
      </c>
      <c r="E432" s="129">
        <v>9</v>
      </c>
      <c r="F432" s="129">
        <v>0</v>
      </c>
      <c r="G432" s="129">
        <v>2</v>
      </c>
      <c r="H432" s="129"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129">
        <v>0</v>
      </c>
      <c r="O432" s="129">
        <v>0</v>
      </c>
      <c r="P432" s="129">
        <v>0</v>
      </c>
      <c r="Q432" s="129">
        <v>3</v>
      </c>
      <c r="R432" s="129">
        <v>1</v>
      </c>
      <c r="S432" s="129">
        <v>0</v>
      </c>
      <c r="T432" s="129">
        <v>2</v>
      </c>
      <c r="U432" s="129">
        <v>1</v>
      </c>
      <c r="V432" s="129">
        <v>0</v>
      </c>
      <c r="W432" s="129">
        <v>3</v>
      </c>
      <c r="X432" s="130">
        <v>21</v>
      </c>
      <c r="Y432" s="131">
        <v>2</v>
      </c>
      <c r="Z432" s="155">
        <f t="shared" si="24"/>
        <v>1050</v>
      </c>
      <c r="AA432" s="194"/>
    </row>
    <row r="433" spans="1:27" ht="13.5" customHeight="1" thickBot="1" x14ac:dyDescent="0.25">
      <c r="A433" s="173"/>
      <c r="B433" s="177"/>
      <c r="C433" s="256"/>
      <c r="D433" s="133" t="s">
        <v>38</v>
      </c>
      <c r="E433" s="120">
        <v>9</v>
      </c>
      <c r="F433" s="120">
        <v>0</v>
      </c>
      <c r="G433" s="120">
        <v>2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20">
        <v>0</v>
      </c>
      <c r="N433" s="120">
        <v>0</v>
      </c>
      <c r="O433" s="120">
        <v>0</v>
      </c>
      <c r="P433" s="120">
        <v>0</v>
      </c>
      <c r="Q433" s="120">
        <v>5</v>
      </c>
      <c r="R433" s="120">
        <v>1</v>
      </c>
      <c r="S433" s="120">
        <v>0</v>
      </c>
      <c r="T433" s="120">
        <v>2</v>
      </c>
      <c r="U433" s="120">
        <v>1</v>
      </c>
      <c r="V433" s="120">
        <v>0</v>
      </c>
      <c r="W433" s="120">
        <v>3</v>
      </c>
      <c r="X433" s="134">
        <v>23</v>
      </c>
      <c r="Y433" s="135">
        <v>6</v>
      </c>
      <c r="Z433" s="162">
        <f t="shared" si="24"/>
        <v>383.33333333333337</v>
      </c>
      <c r="AA433" s="194"/>
    </row>
    <row r="435" spans="1:27" s="23" customFormat="1" ht="13.5" customHeight="1" x14ac:dyDescent="0.2"/>
    <row r="436" spans="1:27" s="23" customFormat="1" ht="13.5" customHeight="1" x14ac:dyDescent="0.2"/>
    <row r="437" spans="1:27" s="23" customFormat="1" ht="13.5" customHeight="1" x14ac:dyDescent="0.2"/>
    <row r="438" spans="1:27" s="23" customFormat="1" ht="13.5" customHeight="1" x14ac:dyDescent="0.2"/>
    <row r="439" spans="1:27" s="23" customFormat="1" ht="13.5" customHeight="1" x14ac:dyDescent="0.2"/>
    <row r="440" spans="1:27" s="23" customFormat="1" ht="13.5" customHeight="1" x14ac:dyDescent="0.2"/>
    <row r="441" spans="1:27" s="23" customFormat="1" ht="13.5" customHeight="1" x14ac:dyDescent="0.2"/>
    <row r="442" spans="1:27" s="23" customFormat="1" ht="13.5" customHeight="1" x14ac:dyDescent="0.2"/>
    <row r="443" spans="1:27" s="23" customFormat="1" ht="13.5" customHeight="1" x14ac:dyDescent="0.2"/>
    <row r="444" spans="1:27" s="23" customFormat="1" ht="13.5" customHeight="1" x14ac:dyDescent="0.2"/>
    <row r="445" spans="1:27" s="23" customFormat="1" ht="13.5" customHeight="1" x14ac:dyDescent="0.2"/>
    <row r="446" spans="1:27" s="23" customFormat="1" ht="13.5" customHeight="1" x14ac:dyDescent="0.2"/>
    <row r="447" spans="1:27" s="23" customFormat="1" ht="13.5" customHeight="1" x14ac:dyDescent="0.2"/>
    <row r="448" spans="1:27" s="23" customFormat="1" ht="13.5" customHeight="1" x14ac:dyDescent="0.2"/>
    <row r="449" s="23" customFormat="1" ht="13.5" customHeight="1" x14ac:dyDescent="0.2"/>
    <row r="450" s="23" customFormat="1" ht="13.5" customHeight="1" x14ac:dyDescent="0.2"/>
    <row r="451" s="23" customFormat="1" ht="13.5" customHeight="1" x14ac:dyDescent="0.2"/>
    <row r="452" s="23" customFormat="1" ht="13.5" customHeight="1" x14ac:dyDescent="0.2"/>
    <row r="453" s="23" customFormat="1" ht="13.5" customHeight="1" x14ac:dyDescent="0.2"/>
    <row r="454" s="23" customFormat="1" ht="13.5" customHeight="1" x14ac:dyDescent="0.2"/>
    <row r="455" s="23" customFormat="1" ht="13.5" customHeight="1" x14ac:dyDescent="0.2"/>
    <row r="456" s="23" customFormat="1" ht="13.5" customHeight="1" x14ac:dyDescent="0.2"/>
    <row r="457" s="23" customFormat="1" ht="13.5" customHeight="1" x14ac:dyDescent="0.2"/>
    <row r="458" s="23" customFormat="1" ht="13.5" customHeight="1" x14ac:dyDescent="0.2"/>
    <row r="459" s="23" customFormat="1" ht="13.5" customHeight="1" x14ac:dyDescent="0.2"/>
    <row r="460" s="23" customFormat="1" ht="13.5" customHeight="1" x14ac:dyDescent="0.2"/>
    <row r="461" s="23" customFormat="1" ht="13.5" customHeight="1" x14ac:dyDescent="0.2"/>
    <row r="462" s="23" customFormat="1" ht="13.5" customHeight="1" x14ac:dyDescent="0.2"/>
    <row r="463" s="23" customFormat="1" ht="13.5" customHeight="1" x14ac:dyDescent="0.2"/>
    <row r="464" s="23" customFormat="1" ht="13.5" customHeight="1" x14ac:dyDescent="0.2"/>
    <row r="465" s="23" customFormat="1" ht="13.5" customHeight="1" x14ac:dyDescent="0.2"/>
    <row r="466" s="23" customFormat="1" ht="13.5" customHeight="1" x14ac:dyDescent="0.2"/>
    <row r="467" s="23" customFormat="1" ht="13.5" customHeight="1" x14ac:dyDescent="0.2"/>
    <row r="468" s="23" customFormat="1" ht="13.5" customHeight="1" x14ac:dyDescent="0.2"/>
    <row r="469" s="23" customFormat="1" ht="13.5" customHeight="1" x14ac:dyDescent="0.2"/>
    <row r="470" s="23" customFormat="1" ht="13.5" customHeight="1" x14ac:dyDescent="0.2"/>
    <row r="471" s="23" customFormat="1" ht="13.5" customHeight="1" x14ac:dyDescent="0.2"/>
    <row r="472" s="23" customFormat="1" ht="13.5" customHeight="1" x14ac:dyDescent="0.2"/>
    <row r="473" s="23" customFormat="1" ht="13.5" customHeight="1" x14ac:dyDescent="0.2"/>
    <row r="474" s="23" customFormat="1" ht="13.5" customHeight="1" x14ac:dyDescent="0.2"/>
    <row r="475" s="23" customFormat="1" ht="13.5" customHeight="1" x14ac:dyDescent="0.2"/>
    <row r="476" s="23" customFormat="1" ht="13.5" customHeight="1" x14ac:dyDescent="0.2"/>
    <row r="477" s="23" customFormat="1" ht="13.5" customHeight="1" x14ac:dyDescent="0.2"/>
    <row r="478" s="23" customFormat="1" ht="13.5" customHeight="1" x14ac:dyDescent="0.2"/>
    <row r="479" s="23" customFormat="1" ht="13.5" customHeight="1" x14ac:dyDescent="0.2"/>
    <row r="480" s="23" customFormat="1" ht="13.5" customHeight="1" x14ac:dyDescent="0.2"/>
    <row r="481" s="23" customFormat="1" ht="13.5" customHeight="1" x14ac:dyDescent="0.2"/>
    <row r="482" s="23" customFormat="1" ht="13.5" customHeight="1" x14ac:dyDescent="0.2"/>
    <row r="483" s="23" customFormat="1" ht="13.5" customHeight="1" x14ac:dyDescent="0.2"/>
    <row r="484" s="23" customFormat="1" ht="13.5" customHeight="1" x14ac:dyDescent="0.2"/>
    <row r="485" s="23" customFormat="1" ht="13.5" customHeight="1" x14ac:dyDescent="0.2"/>
    <row r="486" s="23" customFormat="1" ht="13.5" customHeight="1" x14ac:dyDescent="0.2"/>
    <row r="487" s="23" customFormat="1" ht="13.5" customHeight="1" x14ac:dyDescent="0.2"/>
    <row r="488" s="23" customFormat="1" ht="13.5" customHeight="1" x14ac:dyDescent="0.2"/>
    <row r="489" s="23" customFormat="1" ht="13.5" customHeight="1" x14ac:dyDescent="0.2"/>
    <row r="490" s="23" customFormat="1" ht="13.5" customHeight="1" x14ac:dyDescent="0.2"/>
    <row r="491" s="23" customFormat="1" ht="13.5" customHeight="1" x14ac:dyDescent="0.2"/>
    <row r="492" s="23" customFormat="1" ht="13.5" customHeight="1" x14ac:dyDescent="0.2"/>
    <row r="493" s="23" customFormat="1" ht="13.5" customHeight="1" x14ac:dyDescent="0.2"/>
    <row r="494" s="23" customFormat="1" ht="13.5" customHeight="1" x14ac:dyDescent="0.2"/>
    <row r="495" s="23" customFormat="1" ht="13.5" customHeight="1" x14ac:dyDescent="0.2"/>
    <row r="496" s="23" customFormat="1" ht="13.5" customHeight="1" x14ac:dyDescent="0.2"/>
    <row r="497" s="23" customFormat="1" ht="13.5" customHeight="1" x14ac:dyDescent="0.2"/>
    <row r="498" s="23" customFormat="1" ht="13.5" customHeight="1" x14ac:dyDescent="0.2"/>
    <row r="499" s="23" customFormat="1" ht="13.5" customHeight="1" x14ac:dyDescent="0.2"/>
    <row r="500" s="23" customFormat="1" ht="13.5" customHeight="1" x14ac:dyDescent="0.2"/>
    <row r="501" s="23" customFormat="1" ht="13.5" customHeight="1" x14ac:dyDescent="0.2"/>
    <row r="502" s="23" customFormat="1" ht="13.5" customHeight="1" x14ac:dyDescent="0.2"/>
    <row r="503" s="23" customFormat="1" ht="13.5" customHeight="1" x14ac:dyDescent="0.2"/>
    <row r="504" s="23" customFormat="1" ht="13.5" customHeight="1" x14ac:dyDescent="0.2"/>
    <row r="505" s="23" customFormat="1" ht="13.5" customHeight="1" x14ac:dyDescent="0.2"/>
    <row r="506" s="23" customFormat="1" ht="13.5" customHeight="1" x14ac:dyDescent="0.2"/>
    <row r="507" s="23" customFormat="1" ht="13.5" customHeight="1" x14ac:dyDescent="0.2"/>
    <row r="508" s="23" customFormat="1" ht="13.5" customHeight="1" x14ac:dyDescent="0.2"/>
    <row r="509" s="23" customFormat="1" ht="13.5" customHeight="1" x14ac:dyDescent="0.2"/>
    <row r="510" s="23" customFormat="1" ht="13.5" customHeight="1" x14ac:dyDescent="0.2"/>
    <row r="511" s="23" customFormat="1" ht="13.5" customHeight="1" x14ac:dyDescent="0.2"/>
    <row r="512" s="23" customFormat="1" ht="13.5" customHeight="1" x14ac:dyDescent="0.2"/>
    <row r="513" s="23" customFormat="1" ht="13.5" customHeight="1" x14ac:dyDescent="0.2"/>
    <row r="514" s="23" customFormat="1" ht="13.5" customHeight="1" x14ac:dyDescent="0.2"/>
    <row r="515" s="23" customFormat="1" ht="13.5" customHeight="1" x14ac:dyDescent="0.2"/>
    <row r="516" s="23" customFormat="1" ht="13.5" customHeight="1" x14ac:dyDescent="0.2"/>
    <row r="517" s="23" customFormat="1" ht="13.5" customHeight="1" x14ac:dyDescent="0.2"/>
    <row r="518" s="23" customFormat="1" ht="13.5" customHeight="1" x14ac:dyDescent="0.2"/>
    <row r="519" s="23" customFormat="1" ht="13.5" customHeight="1" x14ac:dyDescent="0.2"/>
    <row r="520" s="23" customFormat="1" ht="13.5" customHeight="1" x14ac:dyDescent="0.2"/>
    <row r="521" s="23" customFormat="1" ht="13.5" customHeight="1" x14ac:dyDescent="0.2"/>
    <row r="522" s="23" customFormat="1" ht="13.5" customHeight="1" x14ac:dyDescent="0.2"/>
    <row r="523" s="23" customFormat="1" ht="13.5" customHeight="1" x14ac:dyDescent="0.2"/>
    <row r="524" s="23" customFormat="1" ht="13.5" customHeight="1" x14ac:dyDescent="0.2"/>
    <row r="525" s="23" customFormat="1" ht="13.5" customHeight="1" x14ac:dyDescent="0.2"/>
    <row r="526" s="23" customFormat="1" ht="13.5" customHeight="1" x14ac:dyDescent="0.2"/>
    <row r="527" s="23" customFormat="1" ht="13.5" customHeight="1" x14ac:dyDescent="0.2"/>
    <row r="528" s="23" customFormat="1" ht="13.5" customHeight="1" x14ac:dyDescent="0.2"/>
    <row r="529" s="23" customFormat="1" ht="13.5" customHeight="1" x14ac:dyDescent="0.2"/>
    <row r="530" s="23" customFormat="1" ht="13.5" customHeight="1" x14ac:dyDescent="0.2"/>
    <row r="531" s="23" customFormat="1" ht="13.5" customHeight="1" x14ac:dyDescent="0.2"/>
    <row r="532" s="23" customFormat="1" ht="13.5" customHeight="1" x14ac:dyDescent="0.2"/>
    <row r="533" s="23" customFormat="1" ht="13.5" customHeight="1" x14ac:dyDescent="0.2"/>
    <row r="534" s="23" customFormat="1" ht="13.5" customHeight="1" x14ac:dyDescent="0.2"/>
    <row r="535" s="23" customFormat="1" ht="13.5" customHeight="1" x14ac:dyDescent="0.2"/>
    <row r="536" s="23" customFormat="1" ht="13.5" customHeight="1" x14ac:dyDescent="0.2"/>
    <row r="537" s="23" customFormat="1" ht="13.5" customHeight="1" x14ac:dyDescent="0.2"/>
    <row r="538" s="23" customFormat="1" ht="13.5" customHeight="1" x14ac:dyDescent="0.2"/>
    <row r="539" s="23" customFormat="1" ht="13.5" customHeight="1" x14ac:dyDescent="0.2"/>
    <row r="540" s="23" customFormat="1" ht="13.5" customHeight="1" x14ac:dyDescent="0.2"/>
    <row r="541" s="23" customFormat="1" ht="13.5" customHeight="1" x14ac:dyDescent="0.2"/>
    <row r="542" s="23" customFormat="1" ht="13.5" customHeight="1" x14ac:dyDescent="0.2"/>
    <row r="543" s="23" customFormat="1" ht="13.5" customHeight="1" x14ac:dyDescent="0.2"/>
    <row r="544" s="23" customFormat="1" ht="13.5" customHeight="1" x14ac:dyDescent="0.2"/>
    <row r="545" s="23" customFormat="1" ht="13.5" customHeight="1" x14ac:dyDescent="0.2"/>
    <row r="546" s="23" customFormat="1" ht="13.5" customHeight="1" x14ac:dyDescent="0.2"/>
    <row r="547" s="23" customFormat="1" ht="13.5" customHeight="1" x14ac:dyDescent="0.2"/>
    <row r="548" s="23" customFormat="1" ht="13.5" customHeight="1" x14ac:dyDescent="0.2"/>
    <row r="549" s="23" customFormat="1" ht="13.5" customHeight="1" x14ac:dyDescent="0.2"/>
    <row r="550" s="23" customFormat="1" ht="13.5" customHeight="1" x14ac:dyDescent="0.2"/>
    <row r="551" s="23" customFormat="1" ht="13.5" customHeight="1" x14ac:dyDescent="0.2"/>
    <row r="552" s="23" customFormat="1" ht="13.5" customHeight="1" x14ac:dyDescent="0.2"/>
    <row r="553" s="23" customFormat="1" ht="13.5" customHeight="1" x14ac:dyDescent="0.2"/>
    <row r="554" s="23" customFormat="1" ht="13.5" customHeight="1" x14ac:dyDescent="0.2"/>
    <row r="555" s="23" customFormat="1" ht="13.5" customHeight="1" x14ac:dyDescent="0.2"/>
    <row r="556" s="23" customFormat="1" ht="13.5" customHeight="1" x14ac:dyDescent="0.2"/>
    <row r="557" s="23" customFormat="1" ht="13.5" customHeight="1" x14ac:dyDescent="0.2"/>
    <row r="558" s="23" customFormat="1" ht="13.5" customHeight="1" x14ac:dyDescent="0.2"/>
    <row r="559" s="23" customFormat="1" ht="13.5" customHeight="1" x14ac:dyDescent="0.2"/>
    <row r="560" s="23" customFormat="1" ht="13.5" customHeight="1" x14ac:dyDescent="0.2"/>
    <row r="561" s="23" customFormat="1" ht="13.5" customHeight="1" x14ac:dyDescent="0.2"/>
    <row r="562" s="23" customFormat="1" ht="13.5" customHeight="1" x14ac:dyDescent="0.2"/>
    <row r="563" s="23" customFormat="1" ht="13.5" customHeight="1" x14ac:dyDescent="0.2"/>
    <row r="564" s="23" customFormat="1" ht="13.5" customHeight="1" x14ac:dyDescent="0.2"/>
    <row r="565" s="23" customFormat="1" ht="13.5" customHeight="1" x14ac:dyDescent="0.2"/>
    <row r="566" s="23" customFormat="1" ht="13.5" customHeight="1" x14ac:dyDescent="0.2"/>
    <row r="567" s="23" customFormat="1" ht="13.5" customHeight="1" x14ac:dyDescent="0.2"/>
    <row r="568" s="23" customFormat="1" ht="13.5" customHeight="1" x14ac:dyDescent="0.2"/>
    <row r="569" s="23" customFormat="1" ht="13.5" customHeight="1" x14ac:dyDescent="0.2"/>
    <row r="570" s="23" customFormat="1" ht="13.5" customHeight="1" x14ac:dyDescent="0.2"/>
    <row r="571" s="23" customFormat="1" ht="13.5" customHeight="1" x14ac:dyDescent="0.2"/>
    <row r="572" s="23" customFormat="1" ht="13.5" customHeight="1" x14ac:dyDescent="0.2"/>
    <row r="573" s="23" customFormat="1" ht="13.5" customHeight="1" x14ac:dyDescent="0.2"/>
    <row r="574" s="23" customFormat="1" ht="13.5" customHeight="1" x14ac:dyDescent="0.2"/>
    <row r="575" s="23" customFormat="1" ht="13.5" customHeight="1" x14ac:dyDescent="0.2"/>
    <row r="576" s="23" customFormat="1" ht="13.5" customHeight="1" x14ac:dyDescent="0.2"/>
    <row r="577" s="23" customFormat="1" ht="13.5" customHeight="1" x14ac:dyDescent="0.2"/>
    <row r="578" s="23" customFormat="1" ht="13.5" customHeight="1" x14ac:dyDescent="0.2"/>
    <row r="579" s="23" customFormat="1" ht="13.5" customHeight="1" x14ac:dyDescent="0.2"/>
    <row r="580" s="23" customFormat="1" ht="13.5" customHeight="1" x14ac:dyDescent="0.2"/>
    <row r="581" s="23" customFormat="1" ht="13.5" customHeight="1" x14ac:dyDescent="0.2"/>
    <row r="582" s="23" customFormat="1" ht="13.5" customHeight="1" x14ac:dyDescent="0.2"/>
    <row r="583" s="23" customFormat="1" ht="13.5" customHeight="1" x14ac:dyDescent="0.2"/>
    <row r="584" s="23" customFormat="1" ht="13.5" customHeight="1" x14ac:dyDescent="0.2"/>
    <row r="585" s="23" customFormat="1" ht="13.5" customHeight="1" x14ac:dyDescent="0.2"/>
    <row r="586" s="23" customFormat="1" ht="13.5" customHeight="1" x14ac:dyDescent="0.2"/>
    <row r="587" s="23" customFormat="1" ht="13.5" customHeight="1" x14ac:dyDescent="0.2"/>
    <row r="588" s="23" customFormat="1" ht="13.5" customHeight="1" x14ac:dyDescent="0.2"/>
    <row r="589" s="23" customFormat="1" ht="13.5" customHeight="1" x14ac:dyDescent="0.2"/>
    <row r="590" s="23" customFormat="1" ht="13.5" customHeight="1" x14ac:dyDescent="0.2"/>
    <row r="591" s="23" customFormat="1" ht="13.5" customHeight="1" x14ac:dyDescent="0.2"/>
    <row r="592" s="23" customFormat="1" ht="13.5" customHeight="1" x14ac:dyDescent="0.2"/>
    <row r="593" s="23" customFormat="1" ht="13.5" customHeight="1" x14ac:dyDescent="0.2"/>
    <row r="594" s="23" customFormat="1" ht="13.5" customHeight="1" x14ac:dyDescent="0.2"/>
    <row r="595" s="23" customFormat="1" ht="13.5" customHeight="1" x14ac:dyDescent="0.2"/>
    <row r="596" s="23" customFormat="1" ht="13.5" customHeight="1" x14ac:dyDescent="0.2"/>
    <row r="597" s="23" customFormat="1" ht="13.5" customHeight="1" x14ac:dyDescent="0.2"/>
    <row r="598" s="23" customFormat="1" ht="13.5" customHeight="1" x14ac:dyDescent="0.2"/>
    <row r="599" s="23" customFormat="1" ht="13.5" customHeight="1" x14ac:dyDescent="0.2"/>
    <row r="600" s="23" customFormat="1" ht="13.5" customHeight="1" x14ac:dyDescent="0.2"/>
    <row r="601" s="23" customFormat="1" ht="13.5" customHeight="1" x14ac:dyDescent="0.2"/>
    <row r="602" s="23" customFormat="1" ht="13.5" customHeight="1" x14ac:dyDescent="0.2"/>
    <row r="603" s="23" customFormat="1" ht="13.5" customHeight="1" x14ac:dyDescent="0.2"/>
    <row r="604" s="23" customFormat="1" ht="13.5" customHeight="1" x14ac:dyDescent="0.2"/>
    <row r="605" s="23" customFormat="1" ht="13.5" customHeight="1" x14ac:dyDescent="0.2"/>
    <row r="606" s="23" customFormat="1" ht="13.5" customHeight="1" x14ac:dyDescent="0.2"/>
    <row r="607" s="23" customFormat="1" ht="13.5" customHeight="1" x14ac:dyDescent="0.2"/>
    <row r="608" s="23" customFormat="1" ht="13.5" customHeight="1" x14ac:dyDescent="0.2"/>
    <row r="609" s="23" customFormat="1" ht="13.5" customHeight="1" x14ac:dyDescent="0.2"/>
    <row r="610" s="23" customFormat="1" ht="13.5" customHeight="1" x14ac:dyDescent="0.2"/>
    <row r="611" s="23" customFormat="1" ht="13.5" customHeight="1" x14ac:dyDescent="0.2"/>
    <row r="612" s="23" customFormat="1" ht="13.5" customHeight="1" x14ac:dyDescent="0.2"/>
    <row r="613" s="23" customFormat="1" ht="13.5" customHeight="1" x14ac:dyDescent="0.2"/>
    <row r="614" s="23" customFormat="1" ht="13.5" customHeight="1" x14ac:dyDescent="0.2"/>
    <row r="615" s="23" customFormat="1" ht="13.5" customHeight="1" x14ac:dyDescent="0.2"/>
    <row r="616" s="23" customFormat="1" ht="13.5" customHeight="1" x14ac:dyDescent="0.2"/>
    <row r="617" s="23" customFormat="1" ht="13.5" customHeight="1" x14ac:dyDescent="0.2"/>
    <row r="618" s="23" customFormat="1" ht="13.5" customHeight="1" x14ac:dyDescent="0.2"/>
    <row r="619" s="23" customFormat="1" ht="13.5" customHeight="1" x14ac:dyDescent="0.2"/>
    <row r="620" s="23" customFormat="1" ht="13.5" customHeight="1" x14ac:dyDescent="0.2"/>
    <row r="621" s="23" customFormat="1" ht="13.5" customHeight="1" x14ac:dyDescent="0.2"/>
    <row r="622" s="23" customFormat="1" ht="13.5" customHeight="1" x14ac:dyDescent="0.2"/>
    <row r="623" s="23" customFormat="1" ht="13.5" customHeight="1" x14ac:dyDescent="0.2"/>
    <row r="624" s="23" customFormat="1" ht="13.5" customHeight="1" x14ac:dyDescent="0.2"/>
    <row r="625" s="23" customFormat="1" ht="13.5" customHeight="1" x14ac:dyDescent="0.2"/>
    <row r="626" s="23" customFormat="1" ht="13.5" customHeight="1" x14ac:dyDescent="0.2"/>
    <row r="627" s="23" customFormat="1" ht="13.5" customHeight="1" x14ac:dyDescent="0.2"/>
    <row r="628" s="23" customFormat="1" ht="13.5" customHeight="1" x14ac:dyDescent="0.2"/>
    <row r="629" s="23" customFormat="1" ht="13.5" customHeight="1" x14ac:dyDescent="0.2"/>
    <row r="630" s="23" customFormat="1" ht="13.5" customHeight="1" x14ac:dyDescent="0.2"/>
    <row r="631" s="23" customFormat="1" ht="13.5" customHeight="1" x14ac:dyDescent="0.2"/>
    <row r="632" s="23" customFormat="1" ht="13.5" customHeight="1" x14ac:dyDescent="0.2"/>
    <row r="633" s="23" customFormat="1" ht="13.5" customHeight="1" x14ac:dyDescent="0.2"/>
    <row r="634" s="23" customFormat="1" ht="13.5" customHeight="1" x14ac:dyDescent="0.2"/>
    <row r="635" s="23" customFormat="1" ht="13.5" customHeight="1" x14ac:dyDescent="0.2"/>
    <row r="636" s="23" customFormat="1" ht="13.5" customHeight="1" x14ac:dyDescent="0.2"/>
    <row r="637" s="23" customFormat="1" ht="13.5" customHeight="1" x14ac:dyDescent="0.2"/>
    <row r="638" s="23" customFormat="1" ht="13.5" customHeight="1" x14ac:dyDescent="0.2"/>
    <row r="639" s="23" customFormat="1" ht="13.5" customHeight="1" x14ac:dyDescent="0.2"/>
    <row r="640" s="23" customFormat="1" ht="13.5" customHeight="1" x14ac:dyDescent="0.2"/>
    <row r="641" s="23" customFormat="1" ht="13.5" customHeight="1" x14ac:dyDescent="0.2"/>
    <row r="642" s="23" customFormat="1" ht="13.5" customHeight="1" x14ac:dyDescent="0.2"/>
    <row r="643" s="23" customFormat="1" ht="13.5" customHeight="1" x14ac:dyDescent="0.2"/>
    <row r="644" s="23" customFormat="1" ht="13.5" customHeight="1" x14ac:dyDescent="0.2"/>
    <row r="645" s="23" customFormat="1" ht="13.5" customHeight="1" x14ac:dyDescent="0.2"/>
    <row r="646" s="23" customFormat="1" ht="13.5" customHeight="1" x14ac:dyDescent="0.2"/>
    <row r="647" s="23" customFormat="1" ht="13.5" customHeight="1" x14ac:dyDescent="0.2"/>
    <row r="648" s="23" customFormat="1" ht="13.5" customHeight="1" x14ac:dyDescent="0.2"/>
    <row r="649" s="23" customFormat="1" ht="13.5" customHeight="1" x14ac:dyDescent="0.2"/>
    <row r="650" s="23" customFormat="1" ht="13.5" customHeight="1" x14ac:dyDescent="0.2"/>
    <row r="651" s="23" customFormat="1" ht="13.5" customHeight="1" x14ac:dyDescent="0.2"/>
    <row r="652" s="23" customFormat="1" ht="13.5" customHeight="1" x14ac:dyDescent="0.2"/>
    <row r="653" s="23" customFormat="1" ht="13.5" customHeight="1" x14ac:dyDescent="0.2"/>
    <row r="654" s="23" customFormat="1" ht="13.5" customHeight="1" x14ac:dyDescent="0.2"/>
    <row r="655" s="23" customFormat="1" ht="13.5" customHeight="1" x14ac:dyDescent="0.2"/>
    <row r="656" s="23" customFormat="1" ht="13.5" customHeight="1" x14ac:dyDescent="0.2"/>
    <row r="657" s="23" customFormat="1" ht="13.5" customHeight="1" x14ac:dyDescent="0.2"/>
    <row r="658" s="23" customFormat="1" ht="13.5" customHeight="1" x14ac:dyDescent="0.2"/>
    <row r="659" s="23" customFormat="1" ht="13.5" customHeight="1" x14ac:dyDescent="0.2"/>
    <row r="660" s="23" customFormat="1" ht="13.5" customHeight="1" x14ac:dyDescent="0.2"/>
    <row r="661" s="23" customFormat="1" ht="13.5" customHeight="1" x14ac:dyDescent="0.2"/>
    <row r="662" s="23" customFormat="1" ht="13.5" customHeight="1" x14ac:dyDescent="0.2"/>
    <row r="663" s="23" customFormat="1" ht="13.5" customHeight="1" x14ac:dyDescent="0.2"/>
    <row r="664" s="23" customFormat="1" ht="13.5" customHeight="1" x14ac:dyDescent="0.2"/>
    <row r="665" s="23" customFormat="1" ht="13.5" customHeight="1" x14ac:dyDescent="0.2"/>
    <row r="666" s="23" customFormat="1" ht="13.5" customHeight="1" x14ac:dyDescent="0.2"/>
    <row r="667" s="23" customFormat="1" ht="13.5" customHeight="1" x14ac:dyDescent="0.2"/>
    <row r="668" s="23" customFormat="1" ht="13.5" customHeight="1" x14ac:dyDescent="0.2"/>
    <row r="669" s="23" customFormat="1" ht="13.5" customHeight="1" x14ac:dyDescent="0.2"/>
    <row r="670" s="23" customFormat="1" ht="13.5" customHeight="1" x14ac:dyDescent="0.2"/>
    <row r="671" s="23" customFormat="1" ht="13.5" customHeight="1" x14ac:dyDescent="0.2"/>
    <row r="672" s="23" customFormat="1" ht="13.5" customHeight="1" x14ac:dyDescent="0.2"/>
    <row r="673" s="23" customFormat="1" ht="13.5" customHeight="1" x14ac:dyDescent="0.2"/>
    <row r="674" s="23" customFormat="1" ht="13.5" customHeight="1" x14ac:dyDescent="0.2"/>
    <row r="675" s="23" customFormat="1" ht="13.5" customHeight="1" x14ac:dyDescent="0.2"/>
    <row r="676" s="23" customFormat="1" ht="13.5" customHeight="1" x14ac:dyDescent="0.2"/>
    <row r="677" s="23" customFormat="1" ht="13.5" customHeight="1" x14ac:dyDescent="0.2"/>
    <row r="678" s="23" customFormat="1" ht="13.5" customHeight="1" x14ac:dyDescent="0.2"/>
    <row r="679" s="23" customFormat="1" ht="13.5" customHeight="1" x14ac:dyDescent="0.2"/>
    <row r="680" s="23" customFormat="1" ht="13.5" customHeight="1" x14ac:dyDescent="0.2"/>
    <row r="681" s="23" customFormat="1" ht="13.5" customHeight="1" x14ac:dyDescent="0.2"/>
    <row r="682" s="23" customFormat="1" ht="13.5" customHeight="1" x14ac:dyDescent="0.2"/>
    <row r="683" s="23" customFormat="1" ht="13.5" customHeight="1" x14ac:dyDescent="0.2"/>
    <row r="684" s="23" customFormat="1" ht="13.5" customHeight="1" x14ac:dyDescent="0.2"/>
    <row r="685" s="23" customFormat="1" ht="13.5" customHeight="1" x14ac:dyDescent="0.2"/>
    <row r="686" s="23" customFormat="1" ht="13.5" customHeight="1" x14ac:dyDescent="0.2"/>
    <row r="687" s="23" customFormat="1" ht="13.5" customHeight="1" x14ac:dyDescent="0.2"/>
    <row r="688" s="23" customFormat="1" ht="13.5" customHeight="1" x14ac:dyDescent="0.2"/>
    <row r="689" s="23" customFormat="1" ht="13.5" customHeight="1" x14ac:dyDescent="0.2"/>
    <row r="690" s="23" customFormat="1" ht="13.5" customHeight="1" x14ac:dyDescent="0.2"/>
    <row r="691" s="23" customFormat="1" ht="13.5" customHeight="1" x14ac:dyDescent="0.2"/>
    <row r="692" s="23" customFormat="1" ht="13.5" customHeight="1" x14ac:dyDescent="0.2"/>
    <row r="693" s="23" customFormat="1" ht="13.5" customHeight="1" x14ac:dyDescent="0.2"/>
    <row r="694" s="23" customFormat="1" ht="13.5" customHeight="1" x14ac:dyDescent="0.2"/>
    <row r="695" s="23" customFormat="1" ht="13.5" customHeight="1" x14ac:dyDescent="0.2"/>
    <row r="696" s="23" customFormat="1" ht="13.5" customHeight="1" x14ac:dyDescent="0.2"/>
    <row r="697" s="23" customFormat="1" ht="13.5" customHeight="1" x14ac:dyDescent="0.2"/>
    <row r="698" s="23" customFormat="1" ht="13.5" customHeight="1" x14ac:dyDescent="0.2"/>
    <row r="699" s="23" customFormat="1" ht="13.5" customHeight="1" x14ac:dyDescent="0.2"/>
    <row r="700" s="23" customFormat="1" ht="13.5" customHeight="1" x14ac:dyDescent="0.2"/>
    <row r="701" s="23" customFormat="1" ht="13.5" customHeight="1" x14ac:dyDescent="0.2"/>
    <row r="702" s="23" customFormat="1" ht="13.5" customHeight="1" x14ac:dyDescent="0.2"/>
    <row r="703" s="23" customFormat="1" ht="13.5" customHeight="1" x14ac:dyDescent="0.2"/>
    <row r="704" s="23" customFormat="1" ht="13.5" customHeight="1" x14ac:dyDescent="0.2"/>
    <row r="705" s="23" customFormat="1" ht="13.5" customHeight="1" x14ac:dyDescent="0.2"/>
    <row r="706" s="23" customFormat="1" ht="13.5" customHeight="1" x14ac:dyDescent="0.2"/>
    <row r="707" s="23" customFormat="1" ht="13.5" customHeight="1" x14ac:dyDescent="0.2"/>
    <row r="708" s="23" customFormat="1" ht="13.5" customHeight="1" x14ac:dyDescent="0.2"/>
    <row r="709" s="23" customFormat="1" ht="13.5" customHeight="1" x14ac:dyDescent="0.2"/>
    <row r="710" s="23" customFormat="1" ht="13.5" customHeight="1" x14ac:dyDescent="0.2"/>
    <row r="711" s="23" customFormat="1" ht="13.5" customHeight="1" x14ac:dyDescent="0.2"/>
    <row r="712" s="23" customFormat="1" ht="13.5" customHeight="1" x14ac:dyDescent="0.2"/>
    <row r="713" s="23" customFormat="1" ht="13.5" customHeight="1" x14ac:dyDescent="0.2"/>
    <row r="714" s="23" customFormat="1" ht="13.5" customHeight="1" x14ac:dyDescent="0.2"/>
    <row r="715" s="23" customFormat="1" ht="13.5" customHeight="1" x14ac:dyDescent="0.2"/>
    <row r="716" s="23" customFormat="1" ht="13.5" customHeight="1" x14ac:dyDescent="0.2"/>
    <row r="717" s="23" customFormat="1" ht="13.5" customHeight="1" x14ac:dyDescent="0.2"/>
    <row r="718" s="23" customFormat="1" ht="13.5" customHeight="1" x14ac:dyDescent="0.2"/>
    <row r="719" s="23" customFormat="1" ht="13.5" customHeight="1" x14ac:dyDescent="0.2"/>
    <row r="720" s="23" customFormat="1" ht="13.5" customHeight="1" x14ac:dyDescent="0.2"/>
    <row r="721" s="23" customFormat="1" ht="13.5" customHeight="1" x14ac:dyDescent="0.2"/>
    <row r="722" s="23" customFormat="1" ht="13.5" customHeight="1" x14ac:dyDescent="0.2"/>
    <row r="723" s="23" customFormat="1" ht="13.5" customHeight="1" x14ac:dyDescent="0.2"/>
    <row r="724" s="23" customFormat="1" ht="13.5" customHeight="1" x14ac:dyDescent="0.2"/>
    <row r="725" s="23" customFormat="1" ht="13.5" customHeight="1" x14ac:dyDescent="0.2"/>
    <row r="726" s="23" customFormat="1" ht="13.5" customHeight="1" x14ac:dyDescent="0.2"/>
    <row r="727" s="23" customFormat="1" ht="13.5" customHeight="1" x14ac:dyDescent="0.2"/>
    <row r="728" s="23" customFormat="1" ht="13.5" customHeight="1" x14ac:dyDescent="0.2"/>
    <row r="729" s="23" customFormat="1" ht="13.5" customHeight="1" x14ac:dyDescent="0.2"/>
    <row r="730" s="23" customFormat="1" ht="13.5" customHeight="1" x14ac:dyDescent="0.2"/>
    <row r="731" s="23" customFormat="1" ht="13.5" customHeight="1" x14ac:dyDescent="0.2"/>
    <row r="732" s="23" customFormat="1" ht="13.5" customHeight="1" x14ac:dyDescent="0.2"/>
    <row r="733" s="23" customFormat="1" ht="13.5" customHeight="1" x14ac:dyDescent="0.2"/>
    <row r="734" s="23" customFormat="1" ht="13.5" customHeight="1" x14ac:dyDescent="0.2"/>
    <row r="735" s="23" customFormat="1" ht="13.5" customHeight="1" x14ac:dyDescent="0.2"/>
    <row r="736" s="23" customFormat="1" ht="13.5" customHeight="1" x14ac:dyDescent="0.2"/>
    <row r="737" s="23" customFormat="1" ht="13.5" customHeight="1" x14ac:dyDescent="0.2"/>
    <row r="738" s="23" customFormat="1" ht="13.5" customHeight="1" x14ac:dyDescent="0.2"/>
    <row r="739" s="23" customFormat="1" ht="13.5" customHeight="1" x14ac:dyDescent="0.2"/>
    <row r="740" s="23" customFormat="1" ht="13.5" customHeight="1" x14ac:dyDescent="0.2"/>
    <row r="741" s="23" customFormat="1" ht="13.5" customHeight="1" x14ac:dyDescent="0.2"/>
    <row r="742" s="23" customFormat="1" ht="13.5" customHeight="1" x14ac:dyDescent="0.2"/>
    <row r="743" s="23" customFormat="1" ht="13.5" customHeight="1" x14ac:dyDescent="0.2"/>
    <row r="744" s="23" customFormat="1" ht="13.5" customHeight="1" x14ac:dyDescent="0.2"/>
    <row r="745" s="23" customFormat="1" ht="13.5" customHeight="1" x14ac:dyDescent="0.2"/>
    <row r="746" s="23" customFormat="1" ht="13.5" customHeight="1" x14ac:dyDescent="0.2"/>
    <row r="747" s="23" customFormat="1" ht="13.5" customHeight="1" x14ac:dyDescent="0.2"/>
    <row r="748" s="23" customFormat="1" ht="13.5" customHeight="1" x14ac:dyDescent="0.2"/>
    <row r="749" s="23" customFormat="1" ht="13.5" customHeight="1" x14ac:dyDescent="0.2"/>
    <row r="750" s="23" customFormat="1" ht="13.5" customHeight="1" x14ac:dyDescent="0.2"/>
    <row r="751" s="23" customFormat="1" ht="13.5" customHeight="1" x14ac:dyDescent="0.2"/>
    <row r="752" s="23" customFormat="1" ht="13.5" customHeight="1" x14ac:dyDescent="0.2"/>
    <row r="753" s="23" customFormat="1" ht="13.5" customHeight="1" x14ac:dyDescent="0.2"/>
    <row r="754" s="23" customFormat="1" ht="13.5" customHeight="1" x14ac:dyDescent="0.2"/>
    <row r="755" s="23" customFormat="1" ht="13.5" customHeight="1" x14ac:dyDescent="0.2"/>
    <row r="756" s="23" customFormat="1" ht="13.5" customHeight="1" x14ac:dyDescent="0.2"/>
    <row r="757" s="23" customFormat="1" ht="13.5" customHeight="1" x14ac:dyDescent="0.2"/>
    <row r="758" s="23" customFormat="1" ht="13.5" customHeight="1" x14ac:dyDescent="0.2"/>
    <row r="759" s="23" customFormat="1" ht="13.5" customHeight="1" x14ac:dyDescent="0.2"/>
    <row r="760" s="23" customFormat="1" ht="13.5" customHeight="1" x14ac:dyDescent="0.2"/>
    <row r="761" s="23" customFormat="1" ht="13.5" customHeight="1" x14ac:dyDescent="0.2"/>
    <row r="762" s="23" customFormat="1" ht="13.5" customHeight="1" x14ac:dyDescent="0.2"/>
    <row r="763" s="23" customFormat="1" ht="13.5" customHeight="1" x14ac:dyDescent="0.2"/>
    <row r="764" s="23" customFormat="1" ht="13.5" customHeight="1" x14ac:dyDescent="0.2"/>
    <row r="765" s="23" customFormat="1" ht="13.5" customHeight="1" x14ac:dyDescent="0.2"/>
    <row r="766" s="23" customFormat="1" ht="13.5" customHeight="1" x14ac:dyDescent="0.2"/>
    <row r="767" s="23" customFormat="1" ht="13.5" customHeight="1" x14ac:dyDescent="0.2"/>
    <row r="768" s="23" customFormat="1" ht="13.5" customHeight="1" x14ac:dyDescent="0.2"/>
    <row r="769" s="23" customFormat="1" ht="13.5" customHeight="1" x14ac:dyDescent="0.2"/>
    <row r="770" s="23" customFormat="1" ht="13.5" customHeight="1" x14ac:dyDescent="0.2"/>
    <row r="771" s="23" customFormat="1" ht="13.5" customHeight="1" x14ac:dyDescent="0.2"/>
    <row r="772" s="23" customFormat="1" ht="13.5" customHeight="1" x14ac:dyDescent="0.2"/>
    <row r="773" s="23" customFormat="1" ht="13.5" customHeight="1" x14ac:dyDescent="0.2"/>
    <row r="774" s="23" customFormat="1" ht="13.5" customHeight="1" x14ac:dyDescent="0.2"/>
    <row r="775" s="23" customFormat="1" ht="13.5" customHeight="1" x14ac:dyDescent="0.2"/>
    <row r="776" s="23" customFormat="1" ht="13.5" customHeight="1" x14ac:dyDescent="0.2"/>
    <row r="777" s="23" customFormat="1" ht="13.5" customHeight="1" x14ac:dyDescent="0.2"/>
    <row r="778" s="23" customFormat="1" ht="13.5" customHeight="1" x14ac:dyDescent="0.2"/>
    <row r="779" s="23" customFormat="1" ht="13.5" customHeight="1" x14ac:dyDescent="0.2"/>
    <row r="780" s="23" customFormat="1" ht="13.5" customHeight="1" x14ac:dyDescent="0.2"/>
    <row r="781" s="23" customFormat="1" ht="13.5" customHeight="1" x14ac:dyDescent="0.2"/>
    <row r="782" s="23" customFormat="1" ht="13.5" customHeight="1" x14ac:dyDescent="0.2"/>
    <row r="783" s="23" customFormat="1" ht="13.5" customHeight="1" x14ac:dyDescent="0.2"/>
    <row r="784" s="23" customFormat="1" ht="13.5" customHeight="1" x14ac:dyDescent="0.2"/>
    <row r="785" s="23" customFormat="1" ht="13.5" customHeight="1" x14ac:dyDescent="0.2"/>
    <row r="786" s="23" customFormat="1" ht="13.5" customHeight="1" x14ac:dyDescent="0.2"/>
    <row r="787" s="23" customFormat="1" ht="13.5" customHeight="1" x14ac:dyDescent="0.2"/>
    <row r="788" s="23" customFormat="1" ht="13.5" customHeight="1" x14ac:dyDescent="0.2"/>
    <row r="789" s="23" customFormat="1" ht="13.5" customHeight="1" x14ac:dyDescent="0.2"/>
    <row r="790" s="23" customFormat="1" ht="13.5" customHeight="1" x14ac:dyDescent="0.2"/>
    <row r="791" s="23" customFormat="1" ht="13.5" customHeight="1" x14ac:dyDescent="0.2"/>
    <row r="792" s="23" customFormat="1" ht="13.5" customHeight="1" x14ac:dyDescent="0.2"/>
    <row r="793" s="23" customFormat="1" ht="13.5" customHeight="1" x14ac:dyDescent="0.2"/>
    <row r="794" s="23" customFormat="1" ht="13.5" customHeight="1" x14ac:dyDescent="0.2"/>
    <row r="795" s="23" customFormat="1" ht="13.5" customHeight="1" x14ac:dyDescent="0.2"/>
    <row r="796" s="23" customFormat="1" ht="13.5" customHeight="1" x14ac:dyDescent="0.2"/>
    <row r="797" s="23" customFormat="1" ht="13.5" customHeight="1" x14ac:dyDescent="0.2"/>
    <row r="798" s="23" customFormat="1" ht="13.5" customHeight="1" x14ac:dyDescent="0.2"/>
    <row r="799" s="23" customFormat="1" ht="13.5" customHeight="1" x14ac:dyDescent="0.2"/>
    <row r="800" s="23" customFormat="1" ht="13.5" customHeight="1" x14ac:dyDescent="0.2"/>
    <row r="801" s="23" customFormat="1" ht="13.5" customHeight="1" x14ac:dyDescent="0.2"/>
    <row r="802" s="23" customFormat="1" ht="13.5" customHeight="1" x14ac:dyDescent="0.2"/>
    <row r="803" s="23" customFormat="1" ht="13.5" customHeight="1" x14ac:dyDescent="0.2"/>
    <row r="804" s="23" customFormat="1" ht="13.5" customHeight="1" x14ac:dyDescent="0.2"/>
    <row r="805" s="23" customFormat="1" ht="13.5" customHeight="1" x14ac:dyDescent="0.2"/>
    <row r="806" s="23" customFormat="1" ht="13.5" customHeight="1" x14ac:dyDescent="0.2"/>
    <row r="807" s="23" customFormat="1" ht="13.5" customHeight="1" x14ac:dyDescent="0.2"/>
    <row r="808" s="23" customFormat="1" ht="13.5" customHeight="1" x14ac:dyDescent="0.2"/>
    <row r="809" s="23" customFormat="1" ht="13.5" customHeight="1" x14ac:dyDescent="0.2"/>
    <row r="810" s="23" customFormat="1" ht="13.5" customHeight="1" x14ac:dyDescent="0.2"/>
    <row r="811" s="23" customFormat="1" ht="13.5" customHeight="1" x14ac:dyDescent="0.2"/>
    <row r="812" s="23" customFormat="1" ht="13.5" customHeight="1" x14ac:dyDescent="0.2"/>
    <row r="813" s="23" customFormat="1" ht="13.5" customHeight="1" x14ac:dyDescent="0.2"/>
    <row r="814" s="23" customFormat="1" ht="13.5" customHeight="1" x14ac:dyDescent="0.2"/>
    <row r="815" s="23" customFormat="1" ht="13.5" customHeight="1" x14ac:dyDescent="0.2"/>
    <row r="816" s="23" customFormat="1" ht="13.5" customHeight="1" x14ac:dyDescent="0.2"/>
    <row r="817" s="23" customFormat="1" ht="13.5" customHeight="1" x14ac:dyDescent="0.2"/>
    <row r="818" s="23" customFormat="1" ht="13.5" customHeight="1" x14ac:dyDescent="0.2"/>
    <row r="819" s="23" customFormat="1" ht="13.5" customHeight="1" x14ac:dyDescent="0.2"/>
    <row r="820" s="23" customFormat="1" ht="13.5" customHeight="1" x14ac:dyDescent="0.2"/>
    <row r="821" s="23" customFormat="1" ht="13.5" customHeight="1" x14ac:dyDescent="0.2"/>
    <row r="822" s="23" customFormat="1" ht="13.5" customHeight="1" x14ac:dyDescent="0.2"/>
    <row r="823" s="23" customFormat="1" ht="13.5" customHeight="1" x14ac:dyDescent="0.2"/>
    <row r="824" s="23" customFormat="1" ht="13.5" customHeight="1" x14ac:dyDescent="0.2"/>
    <row r="825" s="23" customFormat="1" ht="13.5" customHeight="1" x14ac:dyDescent="0.2"/>
    <row r="826" s="23" customFormat="1" ht="13.5" customHeight="1" x14ac:dyDescent="0.2"/>
    <row r="827" s="23" customFormat="1" ht="13.5" customHeight="1" x14ac:dyDescent="0.2"/>
    <row r="828" s="23" customFormat="1" ht="13.5" customHeight="1" x14ac:dyDescent="0.2"/>
    <row r="829" s="23" customFormat="1" ht="13.5" customHeight="1" x14ac:dyDescent="0.2"/>
    <row r="830" s="23" customFormat="1" ht="13.5" customHeight="1" x14ac:dyDescent="0.2"/>
    <row r="831" s="23" customFormat="1" ht="13.5" customHeight="1" x14ac:dyDescent="0.2"/>
    <row r="832" s="23" customFormat="1" ht="13.5" customHeight="1" x14ac:dyDescent="0.2"/>
    <row r="833" s="23" customFormat="1" ht="13.5" customHeight="1" x14ac:dyDescent="0.2"/>
    <row r="834" s="23" customFormat="1" ht="13.5" customHeight="1" x14ac:dyDescent="0.2"/>
    <row r="835" s="23" customFormat="1" ht="13.5" customHeight="1" x14ac:dyDescent="0.2"/>
    <row r="836" s="23" customFormat="1" ht="13.5" customHeight="1" x14ac:dyDescent="0.2"/>
    <row r="837" s="23" customFormat="1" ht="13.5" customHeight="1" x14ac:dyDescent="0.2"/>
    <row r="838" s="23" customFormat="1" ht="13.5" customHeight="1" x14ac:dyDescent="0.2"/>
    <row r="839" s="23" customFormat="1" ht="13.5" customHeight="1" x14ac:dyDescent="0.2"/>
    <row r="840" s="23" customFormat="1" ht="13.5" customHeight="1" x14ac:dyDescent="0.2"/>
    <row r="841" s="23" customFormat="1" ht="13.5" customHeight="1" x14ac:dyDescent="0.2"/>
    <row r="842" s="23" customFormat="1" ht="13.5" customHeight="1" x14ac:dyDescent="0.2"/>
    <row r="843" s="23" customFormat="1" ht="13.5" customHeight="1" x14ac:dyDescent="0.2"/>
    <row r="844" s="23" customFormat="1" ht="13.5" customHeight="1" x14ac:dyDescent="0.2"/>
    <row r="845" s="23" customFormat="1" ht="13.5" customHeight="1" x14ac:dyDescent="0.2"/>
    <row r="846" s="23" customFormat="1" ht="13.5" customHeight="1" x14ac:dyDescent="0.2"/>
    <row r="847" s="23" customFormat="1" ht="13.5" customHeight="1" x14ac:dyDescent="0.2"/>
    <row r="848" s="23" customFormat="1" ht="13.5" customHeight="1" x14ac:dyDescent="0.2"/>
    <row r="849" s="23" customFormat="1" ht="13.5" customHeight="1" x14ac:dyDescent="0.2"/>
    <row r="850" s="23" customFormat="1" ht="13.5" customHeight="1" x14ac:dyDescent="0.2"/>
    <row r="851" s="23" customFormat="1" ht="13.5" customHeight="1" x14ac:dyDescent="0.2"/>
    <row r="852" s="23" customFormat="1" ht="13.5" customHeight="1" x14ac:dyDescent="0.2"/>
    <row r="853" s="23" customFormat="1" ht="13.5" customHeight="1" x14ac:dyDescent="0.2"/>
    <row r="854" s="23" customFormat="1" ht="13.5" customHeight="1" x14ac:dyDescent="0.2"/>
    <row r="855" s="23" customFormat="1" ht="13.5" customHeight="1" x14ac:dyDescent="0.2"/>
    <row r="856" s="23" customFormat="1" ht="13.5" customHeight="1" x14ac:dyDescent="0.2"/>
    <row r="857" s="23" customFormat="1" ht="13.5" customHeight="1" x14ac:dyDescent="0.2"/>
    <row r="858" s="23" customFormat="1" ht="13.5" customHeight="1" x14ac:dyDescent="0.2"/>
    <row r="859" s="23" customFormat="1" ht="13.5" customHeight="1" x14ac:dyDescent="0.2"/>
    <row r="860" s="23" customFormat="1" ht="13.5" customHeight="1" x14ac:dyDescent="0.2"/>
    <row r="861" s="23" customFormat="1" ht="13.5" customHeight="1" x14ac:dyDescent="0.2"/>
    <row r="862" s="23" customFormat="1" ht="13.5" customHeight="1" x14ac:dyDescent="0.2"/>
    <row r="863" s="23" customFormat="1" ht="13.5" customHeight="1" x14ac:dyDescent="0.2"/>
    <row r="864" s="23" customFormat="1" ht="13.5" customHeight="1" x14ac:dyDescent="0.2"/>
    <row r="865" s="23" customFormat="1" ht="13.5" customHeight="1" x14ac:dyDescent="0.2"/>
    <row r="866" s="23" customFormat="1" ht="13.5" customHeight="1" x14ac:dyDescent="0.2"/>
    <row r="867" s="23" customFormat="1" ht="13.5" customHeight="1" x14ac:dyDescent="0.2"/>
    <row r="868" s="23" customFormat="1" ht="13.5" customHeight="1" x14ac:dyDescent="0.2"/>
    <row r="869" s="23" customFormat="1" ht="13.5" customHeight="1" x14ac:dyDescent="0.2"/>
    <row r="870" s="23" customFormat="1" ht="13.5" customHeight="1" x14ac:dyDescent="0.2"/>
    <row r="871" s="23" customFormat="1" ht="13.5" customHeight="1" x14ac:dyDescent="0.2"/>
    <row r="872" s="23" customFormat="1" ht="13.5" customHeight="1" x14ac:dyDescent="0.2"/>
    <row r="873" s="23" customFormat="1" ht="13.5" customHeight="1" x14ac:dyDescent="0.2"/>
    <row r="874" s="23" customFormat="1" ht="13.5" customHeight="1" x14ac:dyDescent="0.2"/>
    <row r="875" s="23" customFormat="1" ht="13.5" customHeight="1" x14ac:dyDescent="0.2"/>
    <row r="876" s="23" customFormat="1" ht="13.5" customHeight="1" x14ac:dyDescent="0.2"/>
    <row r="877" s="23" customFormat="1" ht="13.5" customHeight="1" x14ac:dyDescent="0.2"/>
    <row r="878" s="23" customFormat="1" ht="13.5" customHeight="1" x14ac:dyDescent="0.2"/>
    <row r="879" s="23" customFormat="1" ht="13.5" customHeight="1" x14ac:dyDescent="0.2"/>
    <row r="880" s="23" customFormat="1" ht="13.5" customHeight="1" x14ac:dyDescent="0.2"/>
    <row r="881" s="23" customFormat="1" ht="13.5" customHeight="1" x14ac:dyDescent="0.2"/>
    <row r="882" s="23" customFormat="1" ht="13.5" customHeight="1" x14ac:dyDescent="0.2"/>
    <row r="883" s="23" customFormat="1" ht="13.5" customHeight="1" x14ac:dyDescent="0.2"/>
    <row r="884" s="23" customFormat="1" ht="13.5" customHeight="1" x14ac:dyDescent="0.2"/>
    <row r="885" s="23" customFormat="1" ht="13.5" customHeight="1" x14ac:dyDescent="0.2"/>
    <row r="886" s="23" customFormat="1" ht="13.5" customHeight="1" x14ac:dyDescent="0.2"/>
    <row r="887" s="23" customFormat="1" ht="13.5" customHeight="1" x14ac:dyDescent="0.2"/>
    <row r="888" s="23" customFormat="1" ht="13.5" customHeight="1" x14ac:dyDescent="0.2"/>
    <row r="889" s="23" customFormat="1" ht="13.5" customHeight="1" x14ac:dyDescent="0.2"/>
    <row r="890" s="23" customFormat="1" ht="13.5" customHeight="1" x14ac:dyDescent="0.2"/>
    <row r="891" s="23" customFormat="1" ht="13.5" customHeight="1" x14ac:dyDescent="0.2"/>
    <row r="892" s="23" customFormat="1" ht="13.5" customHeight="1" x14ac:dyDescent="0.2"/>
    <row r="893" s="23" customFormat="1" ht="13.5" customHeight="1" x14ac:dyDescent="0.2"/>
    <row r="894" s="23" customFormat="1" ht="13.5" customHeight="1" x14ac:dyDescent="0.2"/>
    <row r="895" s="23" customFormat="1" ht="13.5" customHeight="1" x14ac:dyDescent="0.2"/>
    <row r="896" s="23" customFormat="1" ht="13.5" customHeight="1" x14ac:dyDescent="0.2"/>
    <row r="897" s="23" customFormat="1" ht="13.5" customHeight="1" x14ac:dyDescent="0.2"/>
    <row r="898" s="23" customFormat="1" ht="13.5" customHeight="1" x14ac:dyDescent="0.2"/>
    <row r="899" s="23" customFormat="1" ht="13.5" customHeight="1" x14ac:dyDescent="0.2"/>
    <row r="900" s="23" customFormat="1" ht="13.5" customHeight="1" x14ac:dyDescent="0.2"/>
    <row r="901" s="23" customFormat="1" ht="13.5" customHeight="1" x14ac:dyDescent="0.2"/>
    <row r="902" s="23" customFormat="1" ht="13.5" customHeight="1" x14ac:dyDescent="0.2"/>
    <row r="903" s="23" customFormat="1" ht="13.5" customHeight="1" x14ac:dyDescent="0.2"/>
    <row r="904" s="23" customFormat="1" ht="13.5" customHeight="1" x14ac:dyDescent="0.2"/>
    <row r="905" s="23" customFormat="1" ht="13.5" customHeight="1" x14ac:dyDescent="0.2"/>
    <row r="906" s="23" customFormat="1" ht="13.5" customHeight="1" x14ac:dyDescent="0.2"/>
    <row r="907" s="23" customFormat="1" ht="13.5" customHeight="1" x14ac:dyDescent="0.2"/>
    <row r="908" s="23" customFormat="1" ht="13.5" customHeight="1" x14ac:dyDescent="0.2"/>
    <row r="909" s="23" customFormat="1" ht="13.5" customHeight="1" x14ac:dyDescent="0.2"/>
    <row r="910" s="23" customFormat="1" ht="13.5" customHeight="1" x14ac:dyDescent="0.2"/>
    <row r="911" s="23" customFormat="1" ht="13.5" customHeight="1" x14ac:dyDescent="0.2"/>
    <row r="912" s="23" customFormat="1" ht="13.5" customHeight="1" x14ac:dyDescent="0.2"/>
    <row r="913" s="23" customFormat="1" ht="13.5" customHeight="1" x14ac:dyDescent="0.2"/>
    <row r="914" s="23" customFormat="1" ht="13.5" customHeight="1" x14ac:dyDescent="0.2"/>
    <row r="915" s="23" customFormat="1" ht="13.5" customHeight="1" x14ac:dyDescent="0.2"/>
    <row r="916" s="23" customFormat="1" ht="13.5" customHeight="1" x14ac:dyDescent="0.2"/>
    <row r="917" s="23" customFormat="1" ht="13.5" customHeight="1" x14ac:dyDescent="0.2"/>
    <row r="918" s="23" customFormat="1" ht="13.5" customHeight="1" x14ac:dyDescent="0.2"/>
    <row r="919" s="23" customFormat="1" ht="13.5" customHeight="1" x14ac:dyDescent="0.2"/>
    <row r="920" s="23" customFormat="1" ht="13.5" customHeight="1" x14ac:dyDescent="0.2"/>
    <row r="921" s="23" customFormat="1" ht="13.5" customHeight="1" x14ac:dyDescent="0.2"/>
    <row r="922" s="23" customFormat="1" ht="13.5" customHeight="1" x14ac:dyDescent="0.2"/>
    <row r="923" s="23" customFormat="1" ht="13.5" customHeight="1" x14ac:dyDescent="0.2"/>
    <row r="924" s="23" customFormat="1" ht="13.5" customHeight="1" x14ac:dyDescent="0.2"/>
    <row r="925" s="23" customFormat="1" ht="13.5" customHeight="1" x14ac:dyDescent="0.2"/>
    <row r="926" s="23" customFormat="1" ht="13.5" customHeight="1" x14ac:dyDescent="0.2"/>
    <row r="927" s="23" customFormat="1" ht="13.5" customHeight="1" x14ac:dyDescent="0.2"/>
    <row r="928" s="23" customFormat="1" ht="13.5" customHeight="1" x14ac:dyDescent="0.2"/>
    <row r="929" s="23" customFormat="1" ht="13.5" customHeight="1" x14ac:dyDescent="0.2"/>
    <row r="930" s="23" customFormat="1" ht="13.5" customHeight="1" x14ac:dyDescent="0.2"/>
    <row r="931" s="23" customFormat="1" ht="13.5" customHeight="1" x14ac:dyDescent="0.2"/>
    <row r="932" s="23" customFormat="1" ht="13.5" customHeight="1" x14ac:dyDescent="0.2"/>
    <row r="933" s="23" customFormat="1" ht="13.5" customHeight="1" x14ac:dyDescent="0.2"/>
    <row r="934" s="23" customFormat="1" ht="13.5" customHeight="1" x14ac:dyDescent="0.2"/>
    <row r="935" s="23" customFormat="1" ht="13.5" customHeight="1" x14ac:dyDescent="0.2"/>
    <row r="936" s="23" customFormat="1" ht="13.5" customHeight="1" x14ac:dyDescent="0.2"/>
    <row r="937" s="23" customFormat="1" ht="13.5" customHeight="1" x14ac:dyDescent="0.2"/>
    <row r="938" s="23" customFormat="1" ht="13.5" customHeight="1" x14ac:dyDescent="0.2"/>
    <row r="939" s="23" customFormat="1" ht="13.5" customHeight="1" x14ac:dyDescent="0.2"/>
    <row r="940" s="23" customFormat="1" ht="13.5" customHeight="1" x14ac:dyDescent="0.2"/>
    <row r="941" s="23" customFormat="1" ht="13.5" customHeight="1" x14ac:dyDescent="0.2"/>
    <row r="942" s="23" customFormat="1" ht="13.5" customHeight="1" x14ac:dyDescent="0.2"/>
    <row r="943" s="23" customFormat="1" ht="13.5" customHeight="1" x14ac:dyDescent="0.2"/>
    <row r="944" s="23" customFormat="1" ht="13.5" customHeight="1" x14ac:dyDescent="0.2"/>
    <row r="945" s="23" customFormat="1" ht="13.5" customHeight="1" x14ac:dyDescent="0.2"/>
    <row r="946" s="23" customFormat="1" ht="13.5" customHeight="1" x14ac:dyDescent="0.2"/>
    <row r="947" s="23" customFormat="1" ht="13.5" customHeight="1" x14ac:dyDescent="0.2"/>
    <row r="948" s="23" customFormat="1" ht="13.5" customHeight="1" x14ac:dyDescent="0.2"/>
    <row r="949" s="23" customFormat="1" ht="13.5" customHeight="1" x14ac:dyDescent="0.2"/>
    <row r="950" s="23" customFormat="1" ht="13.5" customHeight="1" x14ac:dyDescent="0.2"/>
    <row r="951" s="23" customFormat="1" ht="13.5" customHeight="1" x14ac:dyDescent="0.2"/>
    <row r="952" s="23" customFormat="1" ht="13.5" customHeight="1" x14ac:dyDescent="0.2"/>
    <row r="953" s="23" customFormat="1" ht="13.5" customHeight="1" x14ac:dyDescent="0.2"/>
    <row r="954" s="23" customFormat="1" ht="13.5" customHeight="1" x14ac:dyDescent="0.2"/>
    <row r="955" s="23" customFormat="1" ht="13.5" customHeight="1" x14ac:dyDescent="0.2"/>
    <row r="956" s="23" customFormat="1" ht="13.5" customHeight="1" x14ac:dyDescent="0.2"/>
    <row r="957" s="23" customFormat="1" ht="13.5" customHeight="1" x14ac:dyDescent="0.2"/>
    <row r="958" s="23" customFormat="1" ht="13.5" customHeight="1" x14ac:dyDescent="0.2"/>
    <row r="959" s="23" customFormat="1" ht="13.5" customHeight="1" x14ac:dyDescent="0.2"/>
    <row r="960" s="23" customFormat="1" ht="13.5" customHeight="1" x14ac:dyDescent="0.2"/>
    <row r="961" s="23" customFormat="1" ht="13.5" customHeight="1" x14ac:dyDescent="0.2"/>
    <row r="962" s="23" customFormat="1" ht="13.5" customHeight="1" x14ac:dyDescent="0.2"/>
    <row r="963" s="23" customFormat="1" ht="13.5" customHeight="1" x14ac:dyDescent="0.2"/>
    <row r="964" s="23" customFormat="1" ht="13.5" customHeight="1" x14ac:dyDescent="0.2"/>
    <row r="965" s="23" customFormat="1" ht="13.5" customHeight="1" x14ac:dyDescent="0.2"/>
    <row r="966" s="23" customFormat="1" ht="13.5" customHeight="1" x14ac:dyDescent="0.2"/>
    <row r="967" s="23" customFormat="1" ht="13.5" customHeight="1" x14ac:dyDescent="0.2"/>
    <row r="968" s="23" customFormat="1" ht="13.5" customHeight="1" x14ac:dyDescent="0.2"/>
    <row r="969" s="23" customFormat="1" ht="13.5" customHeight="1" x14ac:dyDescent="0.2"/>
    <row r="970" s="23" customFormat="1" ht="13.5" customHeight="1" x14ac:dyDescent="0.2"/>
    <row r="971" s="23" customFormat="1" ht="13.5" customHeight="1" x14ac:dyDescent="0.2"/>
    <row r="972" s="23" customFormat="1" ht="13.5" customHeight="1" x14ac:dyDescent="0.2"/>
    <row r="973" s="23" customFormat="1" ht="13.5" customHeight="1" x14ac:dyDescent="0.2"/>
    <row r="974" s="23" customFormat="1" ht="13.5" customHeight="1" x14ac:dyDescent="0.2"/>
    <row r="975" s="23" customFormat="1" ht="13.5" customHeight="1" x14ac:dyDescent="0.2"/>
    <row r="976" s="23" customFormat="1" ht="13.5" customHeight="1" x14ac:dyDescent="0.2"/>
    <row r="977" s="23" customFormat="1" ht="13.5" customHeight="1" x14ac:dyDescent="0.2"/>
    <row r="978" s="23" customFormat="1" ht="13.5" customHeight="1" x14ac:dyDescent="0.2"/>
    <row r="979" s="23" customFormat="1" ht="13.5" customHeight="1" x14ac:dyDescent="0.2"/>
    <row r="980" s="23" customFormat="1" ht="13.5" customHeight="1" x14ac:dyDescent="0.2"/>
    <row r="981" s="23" customFormat="1" ht="13.5" customHeight="1" x14ac:dyDescent="0.2"/>
    <row r="982" s="23" customFormat="1" ht="13.5" customHeight="1" x14ac:dyDescent="0.2"/>
    <row r="983" s="23" customFormat="1" ht="13.5" customHeight="1" x14ac:dyDescent="0.2"/>
    <row r="984" s="23" customFormat="1" ht="13.5" customHeight="1" x14ac:dyDescent="0.2"/>
    <row r="985" s="23" customFormat="1" ht="13.5" customHeight="1" x14ac:dyDescent="0.2"/>
    <row r="986" s="23" customFormat="1" ht="13.5" customHeight="1" x14ac:dyDescent="0.2"/>
    <row r="987" s="23" customFormat="1" ht="13.5" customHeight="1" x14ac:dyDescent="0.2"/>
    <row r="988" s="23" customFormat="1" ht="13.5" customHeight="1" x14ac:dyDescent="0.2"/>
    <row r="989" s="23" customFormat="1" ht="13.5" customHeight="1" x14ac:dyDescent="0.2"/>
    <row r="990" s="23" customFormat="1" ht="13.5" customHeight="1" x14ac:dyDescent="0.2"/>
    <row r="991" s="23" customFormat="1" ht="13.5" customHeight="1" x14ac:dyDescent="0.2"/>
    <row r="992" s="23" customFormat="1" ht="13.5" customHeight="1" x14ac:dyDescent="0.2"/>
    <row r="993" s="23" customFormat="1" ht="13.5" customHeight="1" x14ac:dyDescent="0.2"/>
    <row r="994" s="23" customFormat="1" ht="13.5" customHeight="1" x14ac:dyDescent="0.2"/>
    <row r="995" s="23" customFormat="1" ht="13.5" customHeight="1" x14ac:dyDescent="0.2"/>
    <row r="996" s="23" customFormat="1" ht="13.5" customHeight="1" x14ac:dyDescent="0.2"/>
    <row r="997" s="23" customFormat="1" ht="13.5" customHeight="1" x14ac:dyDescent="0.2"/>
    <row r="998" s="23" customFormat="1" ht="13.5" customHeight="1" x14ac:dyDescent="0.2"/>
    <row r="999" s="23" customFormat="1" ht="13.5" customHeight="1" x14ac:dyDescent="0.2"/>
    <row r="1000" s="23" customFormat="1" ht="13.5" customHeight="1" x14ac:dyDescent="0.2"/>
    <row r="1001" s="23" customFormat="1" ht="13.5" customHeight="1" x14ac:dyDescent="0.2"/>
    <row r="1002" s="23" customFormat="1" ht="13.5" customHeight="1" x14ac:dyDescent="0.2"/>
    <row r="1003" s="23" customFormat="1" ht="13.5" customHeight="1" x14ac:dyDescent="0.2"/>
    <row r="1004" s="23" customFormat="1" ht="13.5" customHeight="1" x14ac:dyDescent="0.2"/>
    <row r="1005" s="23" customFormat="1" ht="13.5" customHeight="1" x14ac:dyDescent="0.2"/>
    <row r="1006" s="23" customFormat="1" ht="13.5" customHeight="1" x14ac:dyDescent="0.2"/>
    <row r="1007" s="23" customFormat="1" ht="13.5" customHeight="1" x14ac:dyDescent="0.2"/>
    <row r="1008" s="23" customFormat="1" ht="13.5" customHeight="1" x14ac:dyDescent="0.2"/>
    <row r="1009" s="23" customFormat="1" ht="13.5" customHeight="1" x14ac:dyDescent="0.2"/>
    <row r="1010" s="23" customFormat="1" ht="13.5" customHeight="1" x14ac:dyDescent="0.2"/>
    <row r="1011" s="23" customFormat="1" ht="13.5" customHeight="1" x14ac:dyDescent="0.2"/>
    <row r="1012" s="23" customFormat="1" ht="13.5" customHeight="1" x14ac:dyDescent="0.2"/>
    <row r="1013" s="23" customFormat="1" ht="13.5" customHeight="1" x14ac:dyDescent="0.2"/>
    <row r="1014" s="23" customFormat="1" ht="13.5" customHeight="1" x14ac:dyDescent="0.2"/>
    <row r="1015" s="23" customFormat="1" ht="13.5" customHeight="1" x14ac:dyDescent="0.2"/>
    <row r="1016" s="23" customFormat="1" ht="13.5" customHeight="1" x14ac:dyDescent="0.2"/>
    <row r="1017" s="23" customFormat="1" ht="13.5" customHeight="1" x14ac:dyDescent="0.2"/>
    <row r="1018" s="23" customFormat="1" ht="13.5" customHeight="1" x14ac:dyDescent="0.2"/>
    <row r="1019" s="23" customFormat="1" ht="13.5" customHeight="1" x14ac:dyDescent="0.2"/>
    <row r="1020" s="23" customFormat="1" ht="13.5" customHeight="1" x14ac:dyDescent="0.2"/>
    <row r="1021" s="23" customFormat="1" ht="13.5" customHeight="1" x14ac:dyDescent="0.2"/>
    <row r="1022" s="23" customFormat="1" ht="13.5" customHeight="1" x14ac:dyDescent="0.2"/>
    <row r="1023" s="23" customFormat="1" ht="13.5" customHeight="1" x14ac:dyDescent="0.2"/>
    <row r="1024" s="23" customFormat="1" ht="13.5" customHeight="1" x14ac:dyDescent="0.2"/>
    <row r="1025" s="23" customFormat="1" ht="13.5" customHeight="1" x14ac:dyDescent="0.2"/>
    <row r="1026" s="23" customFormat="1" ht="13.5" customHeight="1" x14ac:dyDescent="0.2"/>
    <row r="1027" s="23" customFormat="1" ht="13.5" customHeight="1" x14ac:dyDescent="0.2"/>
    <row r="1028" s="23" customFormat="1" ht="13.5" customHeight="1" x14ac:dyDescent="0.2"/>
    <row r="1029" s="23" customFormat="1" ht="13.5" customHeight="1" x14ac:dyDescent="0.2"/>
    <row r="1030" s="23" customFormat="1" ht="13.5" customHeight="1" x14ac:dyDescent="0.2"/>
    <row r="1031" s="23" customFormat="1" ht="13.5" customHeight="1" x14ac:dyDescent="0.2"/>
    <row r="1032" s="23" customFormat="1" ht="13.5" customHeight="1" x14ac:dyDescent="0.2"/>
    <row r="1033" s="23" customFormat="1" ht="13.5" customHeight="1" x14ac:dyDescent="0.2"/>
    <row r="1034" s="23" customFormat="1" ht="13.5" customHeight="1" x14ac:dyDescent="0.2"/>
    <row r="1035" s="23" customFormat="1" ht="13.5" customHeight="1" x14ac:dyDescent="0.2"/>
    <row r="1036" s="23" customFormat="1" ht="13.5" customHeight="1" x14ac:dyDescent="0.2"/>
    <row r="1037" s="23" customFormat="1" ht="13.5" customHeight="1" x14ac:dyDescent="0.2"/>
    <row r="1038" s="23" customFormat="1" ht="13.5" customHeight="1" x14ac:dyDescent="0.2"/>
    <row r="1039" s="23" customFormat="1" ht="13.5" customHeight="1" x14ac:dyDescent="0.2"/>
    <row r="1040" s="23" customFormat="1" ht="13.5" customHeight="1" x14ac:dyDescent="0.2"/>
    <row r="1041" s="23" customFormat="1" ht="13.5" customHeight="1" x14ac:dyDescent="0.2"/>
    <row r="1042" s="23" customFormat="1" ht="13.5" customHeight="1" x14ac:dyDescent="0.2"/>
    <row r="1043" s="23" customFormat="1" ht="13.5" customHeight="1" x14ac:dyDescent="0.2"/>
    <row r="1044" s="23" customFormat="1" ht="13.5" customHeight="1" x14ac:dyDescent="0.2"/>
    <row r="1045" s="23" customFormat="1" ht="13.5" customHeight="1" x14ac:dyDescent="0.2"/>
    <row r="1046" s="23" customFormat="1" ht="13.5" customHeight="1" x14ac:dyDescent="0.2"/>
    <row r="1047" s="23" customFormat="1" ht="13.5" customHeight="1" x14ac:dyDescent="0.2"/>
    <row r="1048" s="23" customFormat="1" ht="13.5" customHeight="1" x14ac:dyDescent="0.2"/>
    <row r="1049" s="23" customFormat="1" ht="13.5" customHeight="1" x14ac:dyDescent="0.2"/>
    <row r="1050" s="23" customFormat="1" ht="13.5" customHeight="1" x14ac:dyDescent="0.2"/>
    <row r="1051" s="23" customFormat="1" ht="13.5" customHeight="1" x14ac:dyDescent="0.2"/>
    <row r="1052" s="23" customFormat="1" ht="13.5" customHeight="1" x14ac:dyDescent="0.2"/>
    <row r="1053" s="23" customFormat="1" ht="13.5" customHeight="1" x14ac:dyDescent="0.2"/>
    <row r="1054" s="23" customFormat="1" ht="13.5" customHeight="1" x14ac:dyDescent="0.2"/>
    <row r="1055" s="23" customFormat="1" ht="13.5" customHeight="1" x14ac:dyDescent="0.2"/>
    <row r="1056" s="23" customFormat="1" ht="13.5" customHeight="1" x14ac:dyDescent="0.2"/>
    <row r="1057" s="23" customFormat="1" ht="13.5" customHeight="1" x14ac:dyDescent="0.2"/>
    <row r="1058" s="23" customFormat="1" ht="13.5" customHeight="1" x14ac:dyDescent="0.2"/>
    <row r="1059" s="23" customFormat="1" ht="13.5" customHeight="1" x14ac:dyDescent="0.2"/>
    <row r="1060" s="23" customFormat="1" ht="13.5" customHeight="1" x14ac:dyDescent="0.2"/>
    <row r="1061" s="23" customFormat="1" ht="13.5" customHeight="1" x14ac:dyDescent="0.2"/>
    <row r="1062" s="23" customFormat="1" ht="13.5" customHeight="1" x14ac:dyDescent="0.2"/>
    <row r="1063" s="23" customFormat="1" ht="13.5" customHeight="1" x14ac:dyDescent="0.2"/>
    <row r="1064" s="23" customFormat="1" ht="13.5" customHeight="1" x14ac:dyDescent="0.2"/>
    <row r="1065" s="23" customFormat="1" ht="13.5" customHeight="1" x14ac:dyDescent="0.2"/>
    <row r="1066" s="23" customFormat="1" ht="13.5" customHeight="1" x14ac:dyDescent="0.2"/>
    <row r="1067" s="23" customFormat="1" ht="13.5" customHeight="1" x14ac:dyDescent="0.2"/>
    <row r="1068" s="23" customFormat="1" ht="13.5" customHeight="1" x14ac:dyDescent="0.2"/>
    <row r="1069" s="23" customFormat="1" ht="13.5" customHeight="1" x14ac:dyDescent="0.2"/>
    <row r="1070" s="23" customFormat="1" ht="13.5" customHeight="1" x14ac:dyDescent="0.2"/>
    <row r="1071" s="23" customFormat="1" ht="13.5" customHeight="1" x14ac:dyDescent="0.2"/>
    <row r="1072" s="23" customFormat="1" ht="13.5" customHeight="1" x14ac:dyDescent="0.2"/>
    <row r="1073" s="23" customFormat="1" ht="13.5" customHeight="1" x14ac:dyDescent="0.2"/>
    <row r="1074" s="23" customFormat="1" ht="13.5" customHeight="1" x14ac:dyDescent="0.2"/>
    <row r="1075" s="23" customFormat="1" ht="13.5" customHeight="1" x14ac:dyDescent="0.2"/>
    <row r="1076" s="23" customFormat="1" ht="13.5" customHeight="1" x14ac:dyDescent="0.2"/>
    <row r="1077" s="23" customFormat="1" ht="13.5" customHeight="1" x14ac:dyDescent="0.2"/>
    <row r="1078" s="23" customFormat="1" ht="13.5" customHeight="1" x14ac:dyDescent="0.2"/>
    <row r="1079" s="23" customFormat="1" ht="13.5" customHeight="1" x14ac:dyDescent="0.2"/>
    <row r="1080" s="23" customFormat="1" ht="13.5" customHeight="1" x14ac:dyDescent="0.2"/>
    <row r="1081" s="23" customFormat="1" ht="13.5" customHeight="1" x14ac:dyDescent="0.2"/>
    <row r="1082" s="23" customFormat="1" ht="13.5" customHeight="1" x14ac:dyDescent="0.2"/>
    <row r="1083" s="23" customFormat="1" ht="13.5" customHeight="1" x14ac:dyDescent="0.2"/>
    <row r="1084" s="23" customFormat="1" ht="13.5" customHeight="1" x14ac:dyDescent="0.2"/>
    <row r="1085" s="23" customFormat="1" ht="13.5" customHeight="1" x14ac:dyDescent="0.2"/>
    <row r="1086" s="23" customFormat="1" ht="13.5" customHeight="1" x14ac:dyDescent="0.2"/>
    <row r="1087" s="23" customFormat="1" ht="13.5" customHeight="1" x14ac:dyDescent="0.2"/>
    <row r="1088" s="23" customFormat="1" ht="13.5" customHeight="1" x14ac:dyDescent="0.2"/>
    <row r="1089" s="23" customFormat="1" ht="13.5" customHeight="1" x14ac:dyDescent="0.2"/>
    <row r="1090" s="23" customFormat="1" ht="13.5" customHeight="1" x14ac:dyDescent="0.2"/>
    <row r="1091" s="23" customFormat="1" ht="13.5" customHeight="1" x14ac:dyDescent="0.2"/>
    <row r="1092" s="23" customFormat="1" ht="13.5" customHeight="1" x14ac:dyDescent="0.2"/>
    <row r="1093" s="23" customFormat="1" ht="13.5" customHeight="1" x14ac:dyDescent="0.2"/>
    <row r="1094" s="23" customFormat="1" ht="13.5" customHeight="1" x14ac:dyDescent="0.2"/>
    <row r="1095" s="23" customFormat="1" ht="13.5" customHeight="1" x14ac:dyDescent="0.2"/>
    <row r="1096" s="23" customFormat="1" ht="13.5" customHeight="1" x14ac:dyDescent="0.2"/>
    <row r="1097" s="23" customFormat="1" ht="13.5" customHeight="1" x14ac:dyDescent="0.2"/>
    <row r="1098" s="23" customFormat="1" ht="13.5" customHeight="1" x14ac:dyDescent="0.2"/>
    <row r="1099" s="23" customFormat="1" ht="13.5" customHeight="1" x14ac:dyDescent="0.2"/>
    <row r="1100" s="23" customFormat="1" ht="13.5" customHeight="1" x14ac:dyDescent="0.2"/>
    <row r="1101" s="23" customFormat="1" ht="13.5" customHeight="1" x14ac:dyDescent="0.2"/>
    <row r="1102" s="23" customFormat="1" ht="13.5" customHeight="1" x14ac:dyDescent="0.2"/>
    <row r="1103" s="23" customFormat="1" ht="13.5" customHeight="1" x14ac:dyDescent="0.2"/>
    <row r="1104" s="23" customFormat="1" ht="13.5" customHeight="1" x14ac:dyDescent="0.2"/>
    <row r="1105" s="23" customFormat="1" ht="13.5" customHeight="1" x14ac:dyDescent="0.2"/>
    <row r="1106" s="23" customFormat="1" ht="13.5" customHeight="1" x14ac:dyDescent="0.2"/>
    <row r="1107" s="23" customFormat="1" ht="13.5" customHeight="1" x14ac:dyDescent="0.2"/>
    <row r="1108" s="23" customFormat="1" ht="13.5" customHeight="1" x14ac:dyDescent="0.2"/>
    <row r="1109" s="23" customFormat="1" ht="13.5" customHeight="1" x14ac:dyDescent="0.2"/>
    <row r="1110" s="23" customFormat="1" ht="13.5" customHeight="1" x14ac:dyDescent="0.2"/>
    <row r="1111" s="23" customFormat="1" ht="13.5" customHeight="1" x14ac:dyDescent="0.2"/>
    <row r="1112" s="23" customFormat="1" ht="13.5" customHeight="1" x14ac:dyDescent="0.2"/>
    <row r="1113" s="23" customFormat="1" ht="13.5" customHeight="1" x14ac:dyDescent="0.2"/>
    <row r="1114" s="23" customFormat="1" ht="13.5" customHeight="1" x14ac:dyDescent="0.2"/>
    <row r="1115" s="23" customFormat="1" ht="13.5" customHeight="1" x14ac:dyDescent="0.2"/>
    <row r="1116" s="23" customFormat="1" ht="13.5" customHeight="1" x14ac:dyDescent="0.2"/>
    <row r="1117" s="23" customFormat="1" ht="13.5" customHeight="1" x14ac:dyDescent="0.2"/>
    <row r="1118" s="23" customFormat="1" ht="13.5" customHeight="1" x14ac:dyDescent="0.2"/>
    <row r="1119" s="23" customFormat="1" ht="13.5" customHeight="1" x14ac:dyDescent="0.2"/>
    <row r="1120" s="23" customFormat="1" ht="13.5" customHeight="1" x14ac:dyDescent="0.2"/>
    <row r="1121" s="23" customFormat="1" ht="13.5" customHeight="1" x14ac:dyDescent="0.2"/>
    <row r="1122" s="23" customFormat="1" ht="13.5" customHeight="1" x14ac:dyDescent="0.2"/>
    <row r="1123" s="23" customFormat="1" ht="13.5" customHeight="1" x14ac:dyDescent="0.2"/>
    <row r="1124" s="23" customFormat="1" ht="13.5" customHeight="1" x14ac:dyDescent="0.2"/>
    <row r="1125" s="23" customFormat="1" ht="13.5" customHeight="1" x14ac:dyDescent="0.2"/>
    <row r="1126" s="23" customFormat="1" ht="13.5" customHeight="1" x14ac:dyDescent="0.2"/>
    <row r="1127" s="23" customFormat="1" ht="13.5" customHeight="1" x14ac:dyDescent="0.2"/>
    <row r="1128" s="23" customFormat="1" ht="13.5" customHeight="1" x14ac:dyDescent="0.2"/>
    <row r="1129" s="23" customFormat="1" ht="13.5" customHeight="1" x14ac:dyDescent="0.2"/>
    <row r="1130" s="23" customFormat="1" ht="13.5" customHeight="1" x14ac:dyDescent="0.2"/>
    <row r="1131" s="23" customFormat="1" ht="13.5" customHeight="1" x14ac:dyDescent="0.2"/>
    <row r="1132" s="23" customFormat="1" ht="13.5" customHeight="1" x14ac:dyDescent="0.2"/>
    <row r="1133" s="23" customFormat="1" ht="13.5" customHeight="1" x14ac:dyDescent="0.2"/>
    <row r="1134" s="23" customFormat="1" ht="13.5" customHeight="1" x14ac:dyDescent="0.2"/>
    <row r="1135" s="23" customFormat="1" ht="13.5" customHeight="1" x14ac:dyDescent="0.2"/>
    <row r="1136" s="23" customFormat="1" ht="13.5" customHeight="1" x14ac:dyDescent="0.2"/>
    <row r="1137" s="23" customFormat="1" ht="13.5" customHeight="1" x14ac:dyDescent="0.2"/>
    <row r="1138" s="23" customFormat="1" ht="13.5" customHeight="1" x14ac:dyDescent="0.2"/>
    <row r="1139" s="23" customFormat="1" ht="13.5" customHeight="1" x14ac:dyDescent="0.2"/>
    <row r="1140" s="23" customFormat="1" ht="13.5" customHeight="1" x14ac:dyDescent="0.2"/>
    <row r="1141" s="23" customFormat="1" ht="13.5" customHeight="1" x14ac:dyDescent="0.2"/>
    <row r="1142" s="23" customFormat="1" ht="13.5" customHeight="1" x14ac:dyDescent="0.2"/>
    <row r="1143" s="23" customFormat="1" ht="13.5" customHeight="1" x14ac:dyDescent="0.2"/>
    <row r="1144" s="23" customFormat="1" ht="13.5" customHeight="1" x14ac:dyDescent="0.2"/>
    <row r="1145" s="23" customFormat="1" ht="13.5" customHeight="1" x14ac:dyDescent="0.2"/>
    <row r="1146" s="23" customFormat="1" ht="13.5" customHeight="1" x14ac:dyDescent="0.2"/>
    <row r="1147" s="23" customFormat="1" ht="13.5" customHeight="1" x14ac:dyDescent="0.2"/>
    <row r="1148" s="23" customFormat="1" ht="13.5" customHeight="1" x14ac:dyDescent="0.2"/>
    <row r="1149" s="23" customFormat="1" ht="13.5" customHeight="1" x14ac:dyDescent="0.2"/>
    <row r="1150" s="23" customFormat="1" ht="13.5" customHeight="1" x14ac:dyDescent="0.2"/>
    <row r="1151" s="23" customFormat="1" ht="13.5" customHeight="1" x14ac:dyDescent="0.2"/>
    <row r="1152" s="23" customFormat="1" ht="13.5" customHeight="1" x14ac:dyDescent="0.2"/>
    <row r="1153" s="23" customFormat="1" ht="13.5" customHeight="1" x14ac:dyDescent="0.2"/>
    <row r="1154" s="23" customFormat="1" ht="13.5" customHeight="1" x14ac:dyDescent="0.2"/>
    <row r="1155" s="23" customFormat="1" ht="13.5" customHeight="1" x14ac:dyDescent="0.2"/>
    <row r="1156" s="23" customFormat="1" ht="13.5" customHeight="1" x14ac:dyDescent="0.2"/>
    <row r="1157" s="23" customFormat="1" ht="13.5" customHeight="1" x14ac:dyDescent="0.2"/>
    <row r="1158" s="23" customFormat="1" ht="13.5" customHeight="1" x14ac:dyDescent="0.2"/>
    <row r="1159" s="23" customFormat="1" ht="13.5" customHeight="1" x14ac:dyDescent="0.2"/>
    <row r="1160" s="23" customFormat="1" ht="13.5" customHeight="1" x14ac:dyDescent="0.2"/>
    <row r="1161" s="23" customFormat="1" ht="13.5" customHeight="1" x14ac:dyDescent="0.2"/>
    <row r="1162" s="23" customFormat="1" ht="13.5" customHeight="1" x14ac:dyDescent="0.2"/>
    <row r="1163" s="23" customFormat="1" ht="13.5" customHeight="1" x14ac:dyDescent="0.2"/>
    <row r="1164" s="23" customFormat="1" ht="13.5" customHeight="1" x14ac:dyDescent="0.2"/>
    <row r="1165" s="23" customFormat="1" ht="13.5" customHeight="1" x14ac:dyDescent="0.2"/>
    <row r="1166" s="23" customFormat="1" ht="13.5" customHeight="1" x14ac:dyDescent="0.2"/>
    <row r="1167" s="23" customFormat="1" ht="13.5" customHeight="1" x14ac:dyDescent="0.2"/>
    <row r="1168" s="23" customFormat="1" ht="13.5" customHeight="1" x14ac:dyDescent="0.2"/>
    <row r="1169" s="23" customFormat="1" ht="13.5" customHeight="1" x14ac:dyDescent="0.2"/>
    <row r="1170" s="23" customFormat="1" ht="13.5" customHeight="1" x14ac:dyDescent="0.2"/>
    <row r="1171" s="23" customFormat="1" ht="13.5" customHeight="1" x14ac:dyDescent="0.2"/>
    <row r="1172" s="23" customFormat="1" ht="13.5" customHeight="1" x14ac:dyDescent="0.2"/>
    <row r="1173" s="23" customFormat="1" ht="13.5" customHeight="1" x14ac:dyDescent="0.2"/>
    <row r="1174" s="23" customFormat="1" ht="13.5" customHeight="1" x14ac:dyDescent="0.2"/>
    <row r="1175" s="23" customFormat="1" ht="13.5" customHeight="1" x14ac:dyDescent="0.2"/>
    <row r="1176" s="23" customFormat="1" ht="13.5" customHeight="1" x14ac:dyDescent="0.2"/>
    <row r="1177" s="23" customFormat="1" ht="13.5" customHeight="1" x14ac:dyDescent="0.2"/>
    <row r="1178" s="23" customFormat="1" ht="13.5" customHeight="1" x14ac:dyDescent="0.2"/>
    <row r="1179" s="23" customFormat="1" ht="13.5" customHeight="1" x14ac:dyDescent="0.2"/>
    <row r="1180" s="23" customFormat="1" ht="13.5" customHeight="1" x14ac:dyDescent="0.2"/>
    <row r="1181" s="23" customFormat="1" ht="13.5" customHeight="1" x14ac:dyDescent="0.2"/>
    <row r="1182" s="23" customFormat="1" ht="13.5" customHeight="1" x14ac:dyDescent="0.2"/>
    <row r="1183" s="23" customFormat="1" ht="13.5" customHeight="1" x14ac:dyDescent="0.2"/>
    <row r="1184" s="23" customFormat="1" ht="13.5" customHeight="1" x14ac:dyDescent="0.2"/>
    <row r="1185" s="23" customFormat="1" ht="13.5" customHeight="1" x14ac:dyDescent="0.2"/>
    <row r="1186" s="23" customFormat="1" ht="13.5" customHeight="1" x14ac:dyDescent="0.2"/>
    <row r="1187" s="23" customFormat="1" ht="13.5" customHeight="1" x14ac:dyDescent="0.2"/>
    <row r="1188" s="23" customFormat="1" ht="13.5" customHeight="1" x14ac:dyDescent="0.2"/>
    <row r="1189" s="23" customFormat="1" ht="13.5" customHeight="1" x14ac:dyDescent="0.2"/>
    <row r="1190" s="23" customFormat="1" ht="13.5" customHeight="1" x14ac:dyDescent="0.2"/>
    <row r="1191" s="23" customFormat="1" ht="13.5" customHeight="1" x14ac:dyDescent="0.2"/>
    <row r="1192" s="23" customFormat="1" ht="13.5" customHeight="1" x14ac:dyDescent="0.2"/>
    <row r="1193" s="23" customFormat="1" ht="13.5" customHeight="1" x14ac:dyDescent="0.2"/>
    <row r="1194" s="23" customFormat="1" ht="13.5" customHeight="1" x14ac:dyDescent="0.2"/>
    <row r="1195" s="23" customFormat="1" ht="13.5" customHeight="1" x14ac:dyDescent="0.2"/>
    <row r="1196" s="23" customFormat="1" ht="13.5" customHeight="1" x14ac:dyDescent="0.2"/>
    <row r="1197" s="23" customFormat="1" ht="13.5" customHeight="1" x14ac:dyDescent="0.2"/>
    <row r="1198" s="23" customFormat="1" ht="13.5" customHeight="1" x14ac:dyDescent="0.2"/>
    <row r="1199" s="23" customFormat="1" ht="13.5" customHeight="1" x14ac:dyDescent="0.2"/>
    <row r="1200" s="23" customFormat="1" ht="13.5" customHeight="1" x14ac:dyDescent="0.2"/>
    <row r="1201" s="23" customFormat="1" ht="13.5" customHeight="1" x14ac:dyDescent="0.2"/>
    <row r="1202" s="23" customFormat="1" ht="13.5" customHeight="1" x14ac:dyDescent="0.2"/>
    <row r="1203" s="23" customFormat="1" ht="13.5" customHeight="1" x14ac:dyDescent="0.2"/>
    <row r="1204" s="23" customFormat="1" ht="13.5" customHeight="1" x14ac:dyDescent="0.2"/>
    <row r="1205" s="23" customFormat="1" ht="13.5" customHeight="1" x14ac:dyDescent="0.2"/>
    <row r="1206" s="23" customFormat="1" ht="13.5" customHeight="1" x14ac:dyDescent="0.2"/>
    <row r="1207" s="23" customFormat="1" ht="13.5" customHeight="1" x14ac:dyDescent="0.2"/>
    <row r="1208" s="23" customFormat="1" ht="13.5" customHeight="1" x14ac:dyDescent="0.2"/>
    <row r="1209" s="23" customFormat="1" ht="13.5" customHeight="1" x14ac:dyDescent="0.2"/>
    <row r="1210" s="23" customFormat="1" ht="13.5" customHeight="1" x14ac:dyDescent="0.2"/>
    <row r="1211" s="23" customFormat="1" ht="13.5" customHeight="1" x14ac:dyDescent="0.2"/>
    <row r="1212" s="23" customFormat="1" ht="13.5" customHeight="1" x14ac:dyDescent="0.2"/>
    <row r="1213" s="23" customFormat="1" ht="13.5" customHeight="1" x14ac:dyDescent="0.2"/>
    <row r="1214" s="23" customFormat="1" ht="13.5" customHeight="1" x14ac:dyDescent="0.2"/>
    <row r="1215" s="23" customFormat="1" ht="13.5" customHeight="1" x14ac:dyDescent="0.2"/>
    <row r="1216" s="23" customFormat="1" ht="13.5" customHeight="1" x14ac:dyDescent="0.2"/>
    <row r="1217" s="23" customFormat="1" ht="13.5" customHeight="1" x14ac:dyDescent="0.2"/>
    <row r="1218" s="23" customFormat="1" ht="13.5" customHeight="1" x14ac:dyDescent="0.2"/>
    <row r="1219" s="23" customFormat="1" ht="13.5" customHeight="1" x14ac:dyDescent="0.2"/>
    <row r="1220" s="23" customFormat="1" ht="13.5" customHeight="1" x14ac:dyDescent="0.2"/>
    <row r="1221" s="23" customFormat="1" ht="13.5" customHeight="1" x14ac:dyDescent="0.2"/>
    <row r="1222" s="23" customFormat="1" ht="13.5" customHeight="1" x14ac:dyDescent="0.2"/>
    <row r="1223" s="23" customFormat="1" ht="13.5" customHeight="1" x14ac:dyDescent="0.2"/>
    <row r="1224" s="23" customFormat="1" ht="13.5" customHeight="1" x14ac:dyDescent="0.2"/>
    <row r="1225" s="23" customFormat="1" ht="13.5" customHeight="1" x14ac:dyDescent="0.2"/>
    <row r="1226" s="23" customFormat="1" ht="13.5" customHeight="1" x14ac:dyDescent="0.2"/>
    <row r="1227" s="23" customFormat="1" ht="13.5" customHeight="1" x14ac:dyDescent="0.2"/>
    <row r="1228" s="23" customFormat="1" ht="13.5" customHeight="1" x14ac:dyDescent="0.2"/>
    <row r="1229" s="23" customFormat="1" ht="13.5" customHeight="1" x14ac:dyDescent="0.2"/>
    <row r="1230" s="23" customFormat="1" ht="13.5" customHeight="1" x14ac:dyDescent="0.2"/>
    <row r="1231" s="23" customFormat="1" ht="13.5" customHeight="1" x14ac:dyDescent="0.2"/>
    <row r="1232" s="23" customFormat="1" ht="13.5" customHeight="1" x14ac:dyDescent="0.2"/>
    <row r="1233" s="23" customFormat="1" ht="13.5" customHeight="1" x14ac:dyDescent="0.2"/>
    <row r="1234" s="23" customFormat="1" ht="13.5" customHeight="1" x14ac:dyDescent="0.2"/>
    <row r="1235" s="23" customFormat="1" ht="13.5" customHeight="1" x14ac:dyDescent="0.2"/>
    <row r="1236" s="23" customFormat="1" ht="13.5" customHeight="1" x14ac:dyDescent="0.2"/>
    <row r="1237" s="23" customFormat="1" ht="13.5" customHeight="1" x14ac:dyDescent="0.2"/>
    <row r="1238" s="23" customFormat="1" ht="13.5" customHeight="1" x14ac:dyDescent="0.2"/>
    <row r="1239" s="23" customFormat="1" ht="13.5" customHeight="1" x14ac:dyDescent="0.2"/>
    <row r="1240" s="23" customFormat="1" ht="13.5" customHeight="1" x14ac:dyDescent="0.2"/>
    <row r="1241" s="23" customFormat="1" ht="13.5" customHeight="1" x14ac:dyDescent="0.2"/>
    <row r="1242" s="23" customFormat="1" ht="13.5" customHeight="1" x14ac:dyDescent="0.2"/>
    <row r="1243" s="23" customFormat="1" ht="13.5" customHeight="1" x14ac:dyDescent="0.2"/>
    <row r="1244" s="23" customFormat="1" ht="13.5" customHeight="1" x14ac:dyDescent="0.2"/>
    <row r="1245" s="23" customFormat="1" ht="13.5" customHeight="1" x14ac:dyDescent="0.2"/>
    <row r="1246" s="23" customFormat="1" ht="13.5" customHeight="1" x14ac:dyDescent="0.2"/>
    <row r="1247" s="23" customFormat="1" ht="13.5" customHeight="1" x14ac:dyDescent="0.2"/>
    <row r="1248" s="23" customFormat="1" ht="13.5" customHeight="1" x14ac:dyDescent="0.2"/>
    <row r="1249" s="23" customFormat="1" ht="13.5" customHeight="1" x14ac:dyDescent="0.2"/>
    <row r="1250" s="23" customFormat="1" ht="13.5" customHeight="1" x14ac:dyDescent="0.2"/>
    <row r="1251" s="23" customFormat="1" ht="13.5" customHeight="1" x14ac:dyDescent="0.2"/>
    <row r="1252" s="23" customFormat="1" ht="13.5" customHeight="1" x14ac:dyDescent="0.2"/>
    <row r="1253" s="23" customFormat="1" ht="13.5" customHeight="1" x14ac:dyDescent="0.2"/>
    <row r="1254" s="23" customFormat="1" ht="13.5" customHeight="1" x14ac:dyDescent="0.2"/>
    <row r="1255" s="23" customFormat="1" ht="13.5" customHeight="1" x14ac:dyDescent="0.2"/>
    <row r="1256" s="23" customFormat="1" ht="13.5" customHeight="1" x14ac:dyDescent="0.2"/>
    <row r="1257" s="23" customFormat="1" ht="13.5" customHeight="1" x14ac:dyDescent="0.2"/>
    <row r="1258" s="23" customFormat="1" ht="13.5" customHeight="1" x14ac:dyDescent="0.2"/>
    <row r="1259" s="23" customFormat="1" ht="13.5" customHeight="1" x14ac:dyDescent="0.2"/>
    <row r="1260" s="23" customFormat="1" ht="13.5" customHeight="1" x14ac:dyDescent="0.2"/>
    <row r="1261" s="23" customFormat="1" ht="13.5" customHeight="1" x14ac:dyDescent="0.2"/>
    <row r="1262" s="23" customFormat="1" ht="13.5" customHeight="1" x14ac:dyDescent="0.2"/>
    <row r="1263" s="23" customFormat="1" ht="13.5" customHeight="1" x14ac:dyDescent="0.2"/>
    <row r="1264" s="23" customFormat="1" ht="13.5" customHeight="1" x14ac:dyDescent="0.2"/>
    <row r="1265" s="23" customFormat="1" ht="13.5" customHeight="1" x14ac:dyDescent="0.2"/>
    <row r="1266" s="23" customFormat="1" ht="13.5" customHeight="1" x14ac:dyDescent="0.2"/>
    <row r="1267" s="23" customFormat="1" ht="13.5" customHeight="1" x14ac:dyDescent="0.2"/>
    <row r="1268" s="23" customFormat="1" ht="13.5" customHeight="1" x14ac:dyDescent="0.2"/>
    <row r="1269" s="23" customFormat="1" ht="13.5" customHeight="1" x14ac:dyDescent="0.2"/>
    <row r="1270" s="23" customFormat="1" ht="13.5" customHeight="1" x14ac:dyDescent="0.2"/>
    <row r="1271" s="23" customFormat="1" ht="13.5" customHeight="1" x14ac:dyDescent="0.2"/>
    <row r="1272" s="23" customFormat="1" ht="13.5" customHeight="1" x14ac:dyDescent="0.2"/>
    <row r="1273" s="23" customFormat="1" ht="13.5" customHeight="1" x14ac:dyDescent="0.2"/>
    <row r="1274" s="23" customFormat="1" ht="13.5" customHeight="1" x14ac:dyDescent="0.2"/>
    <row r="1275" s="23" customFormat="1" ht="13.5" customHeight="1" x14ac:dyDescent="0.2"/>
    <row r="1276" s="23" customFormat="1" ht="13.5" customHeight="1" x14ac:dyDescent="0.2"/>
    <row r="1277" s="23" customFormat="1" ht="13.5" customHeight="1" x14ac:dyDescent="0.2"/>
    <row r="1278" s="23" customFormat="1" ht="13.5" customHeight="1" x14ac:dyDescent="0.2"/>
    <row r="1279" s="23" customFormat="1" ht="13.5" customHeight="1" x14ac:dyDescent="0.2"/>
    <row r="1280" s="23" customFormat="1" ht="13.5" customHeight="1" x14ac:dyDescent="0.2"/>
    <row r="1281" s="23" customFormat="1" ht="13.5" customHeight="1" x14ac:dyDescent="0.2"/>
    <row r="1282" s="23" customFormat="1" ht="13.5" customHeight="1" x14ac:dyDescent="0.2"/>
    <row r="1283" s="23" customFormat="1" ht="13.5" customHeight="1" x14ac:dyDescent="0.2"/>
    <row r="1284" s="23" customFormat="1" ht="13.5" customHeight="1" x14ac:dyDescent="0.2"/>
    <row r="1285" s="23" customFormat="1" ht="13.5" customHeight="1" x14ac:dyDescent="0.2"/>
    <row r="1286" s="23" customFormat="1" ht="13.5" customHeight="1" x14ac:dyDescent="0.2"/>
    <row r="1287" s="23" customFormat="1" ht="13.5" customHeight="1" x14ac:dyDescent="0.2"/>
    <row r="1288" s="23" customFormat="1" ht="13.5" customHeight="1" x14ac:dyDescent="0.2"/>
    <row r="1289" s="23" customFormat="1" ht="13.5" customHeight="1" x14ac:dyDescent="0.2"/>
    <row r="1290" s="23" customFormat="1" ht="13.5" customHeight="1" x14ac:dyDescent="0.2"/>
    <row r="1291" s="23" customFormat="1" ht="13.5" customHeight="1" x14ac:dyDescent="0.2"/>
    <row r="1292" s="23" customFormat="1" ht="13.5" customHeight="1" x14ac:dyDescent="0.2"/>
    <row r="1293" s="23" customFormat="1" ht="13.5" customHeight="1" x14ac:dyDescent="0.2"/>
    <row r="1294" s="23" customFormat="1" ht="13.5" customHeight="1" x14ac:dyDescent="0.2"/>
    <row r="1295" s="23" customFormat="1" ht="13.5" customHeight="1" x14ac:dyDescent="0.2"/>
    <row r="1296" s="23" customFormat="1" ht="13.5" customHeight="1" x14ac:dyDescent="0.2"/>
    <row r="1297" s="23" customFormat="1" ht="13.5" customHeight="1" x14ac:dyDescent="0.2"/>
    <row r="1298" s="23" customFormat="1" ht="13.5" customHeight="1" x14ac:dyDescent="0.2"/>
    <row r="1299" s="23" customFormat="1" ht="13.5" customHeight="1" x14ac:dyDescent="0.2"/>
    <row r="1300" s="23" customFormat="1" ht="13.5" customHeight="1" x14ac:dyDescent="0.2"/>
    <row r="1301" s="23" customFormat="1" ht="13.5" customHeight="1" x14ac:dyDescent="0.2"/>
    <row r="1302" s="23" customFormat="1" ht="13.5" customHeight="1" x14ac:dyDescent="0.2"/>
    <row r="1303" s="23" customFormat="1" ht="13.5" customHeight="1" x14ac:dyDescent="0.2"/>
    <row r="1304" s="23" customFormat="1" ht="13.5" customHeight="1" x14ac:dyDescent="0.2"/>
    <row r="1305" s="23" customFormat="1" ht="13.5" customHeight="1" x14ac:dyDescent="0.2"/>
    <row r="1306" s="23" customFormat="1" ht="13.5" customHeight="1" x14ac:dyDescent="0.2"/>
    <row r="1307" s="23" customFormat="1" ht="13.5" customHeight="1" x14ac:dyDescent="0.2"/>
    <row r="1308" s="23" customFormat="1" ht="13.5" customHeight="1" x14ac:dyDescent="0.2"/>
    <row r="1309" s="23" customFormat="1" ht="13.5" customHeight="1" x14ac:dyDescent="0.2"/>
    <row r="1310" s="23" customFormat="1" ht="13.5" customHeight="1" x14ac:dyDescent="0.2"/>
    <row r="1311" s="23" customFormat="1" ht="13.5" customHeight="1" x14ac:dyDescent="0.2"/>
    <row r="1312" s="23" customFormat="1" ht="13.5" customHeight="1" x14ac:dyDescent="0.2"/>
    <row r="1313" s="23" customFormat="1" ht="13.5" customHeight="1" x14ac:dyDescent="0.2"/>
    <row r="1314" s="23" customFormat="1" ht="13.5" customHeight="1" x14ac:dyDescent="0.2"/>
    <row r="1315" s="23" customFormat="1" ht="13.5" customHeight="1" x14ac:dyDescent="0.2"/>
    <row r="1316" s="23" customFormat="1" ht="13.5" customHeight="1" x14ac:dyDescent="0.2"/>
    <row r="1317" s="23" customFormat="1" ht="13.5" customHeight="1" x14ac:dyDescent="0.2"/>
    <row r="1318" s="23" customFormat="1" ht="13.5" customHeight="1" x14ac:dyDescent="0.2"/>
    <row r="1319" s="23" customFormat="1" ht="13.5" customHeight="1" x14ac:dyDescent="0.2"/>
    <row r="1320" s="23" customFormat="1" ht="13.5" customHeight="1" x14ac:dyDescent="0.2"/>
    <row r="1321" s="23" customFormat="1" ht="13.5" customHeight="1" x14ac:dyDescent="0.2"/>
    <row r="1322" s="23" customFormat="1" ht="13.5" customHeight="1" x14ac:dyDescent="0.2"/>
    <row r="1323" s="23" customFormat="1" ht="13.5" customHeight="1" x14ac:dyDescent="0.2"/>
    <row r="1324" s="23" customFormat="1" ht="13.5" customHeight="1" x14ac:dyDescent="0.2"/>
    <row r="1325" s="23" customFormat="1" ht="13.5" customHeight="1" x14ac:dyDescent="0.2"/>
    <row r="1326" s="23" customFormat="1" ht="13.5" customHeight="1" x14ac:dyDescent="0.2"/>
    <row r="1327" s="23" customFormat="1" ht="13.5" customHeight="1" x14ac:dyDescent="0.2"/>
    <row r="1328" s="23" customFormat="1" ht="13.5" customHeight="1" x14ac:dyDescent="0.2"/>
    <row r="1329" s="23" customFormat="1" ht="13.5" customHeight="1" x14ac:dyDescent="0.2"/>
    <row r="1330" s="23" customFormat="1" ht="13.5" customHeight="1" x14ac:dyDescent="0.2"/>
    <row r="1331" s="23" customFormat="1" ht="13.5" customHeight="1" x14ac:dyDescent="0.2"/>
    <row r="1332" s="23" customFormat="1" ht="13.5" customHeight="1" x14ac:dyDescent="0.2"/>
    <row r="1333" s="23" customFormat="1" ht="13.5" customHeight="1" x14ac:dyDescent="0.2"/>
    <row r="1334" s="23" customFormat="1" ht="13.5" customHeight="1" x14ac:dyDescent="0.2"/>
    <row r="1335" s="23" customFormat="1" ht="13.5" customHeight="1" x14ac:dyDescent="0.2"/>
    <row r="1336" s="23" customFormat="1" ht="13.5" customHeight="1" x14ac:dyDescent="0.2"/>
    <row r="1337" s="23" customFormat="1" ht="13.5" customHeight="1" x14ac:dyDescent="0.2"/>
    <row r="1338" s="23" customFormat="1" ht="13.5" customHeight="1" x14ac:dyDescent="0.2"/>
    <row r="1339" s="23" customFormat="1" ht="13.5" customHeight="1" x14ac:dyDescent="0.2"/>
    <row r="1340" s="23" customFormat="1" ht="13.5" customHeight="1" x14ac:dyDescent="0.2"/>
    <row r="1341" s="23" customFormat="1" ht="13.5" customHeight="1" x14ac:dyDescent="0.2"/>
    <row r="1342" s="23" customFormat="1" ht="13.5" customHeight="1" x14ac:dyDescent="0.2"/>
    <row r="1343" s="23" customFormat="1" ht="13.5" customHeight="1" x14ac:dyDescent="0.2"/>
    <row r="1344" s="23" customFormat="1" ht="13.5" customHeight="1" x14ac:dyDescent="0.2"/>
    <row r="1345" s="23" customFormat="1" ht="13.5" customHeight="1" x14ac:dyDescent="0.2"/>
    <row r="1346" s="23" customFormat="1" ht="13.5" customHeight="1" x14ac:dyDescent="0.2"/>
    <row r="1347" s="23" customFormat="1" ht="13.5" customHeight="1" x14ac:dyDescent="0.2"/>
    <row r="1348" s="23" customFormat="1" ht="13.5" customHeight="1" x14ac:dyDescent="0.2"/>
    <row r="1349" s="23" customFormat="1" ht="13.5" customHeight="1" x14ac:dyDescent="0.2"/>
    <row r="1350" s="23" customFormat="1" ht="13.5" customHeight="1" x14ac:dyDescent="0.2"/>
    <row r="1351" s="23" customFormat="1" ht="13.5" customHeight="1" x14ac:dyDescent="0.2"/>
    <row r="1352" s="23" customFormat="1" ht="13.5" customHeight="1" x14ac:dyDescent="0.2"/>
    <row r="1353" s="23" customFormat="1" ht="13.5" customHeight="1" x14ac:dyDescent="0.2"/>
    <row r="1354" s="23" customFormat="1" ht="13.5" customHeight="1" x14ac:dyDescent="0.2"/>
    <row r="1355" s="23" customFormat="1" ht="13.5" customHeight="1" x14ac:dyDescent="0.2"/>
    <row r="1356" s="23" customFormat="1" ht="13.5" customHeight="1" x14ac:dyDescent="0.2"/>
    <row r="1357" s="23" customFormat="1" ht="13.5" customHeight="1" x14ac:dyDescent="0.2"/>
    <row r="1358" s="23" customFormat="1" ht="13.5" customHeight="1" x14ac:dyDescent="0.2"/>
    <row r="1359" s="23" customFormat="1" ht="13.5" customHeight="1" x14ac:dyDescent="0.2"/>
    <row r="1360" s="23" customFormat="1" ht="13.5" customHeight="1" x14ac:dyDescent="0.2"/>
    <row r="1361" s="23" customFormat="1" ht="13.5" customHeight="1" x14ac:dyDescent="0.2"/>
    <row r="1362" s="23" customFormat="1" ht="13.5" customHeight="1" x14ac:dyDescent="0.2"/>
    <row r="1363" s="23" customFormat="1" ht="13.5" customHeight="1" x14ac:dyDescent="0.2"/>
    <row r="1364" s="23" customFormat="1" ht="13.5" customHeight="1" x14ac:dyDescent="0.2"/>
    <row r="1365" s="23" customFormat="1" ht="13.5" customHeight="1" x14ac:dyDescent="0.2"/>
    <row r="1366" s="23" customFormat="1" ht="13.5" customHeight="1" x14ac:dyDescent="0.2"/>
    <row r="1367" s="23" customFormat="1" ht="13.5" customHeight="1" x14ac:dyDescent="0.2"/>
    <row r="1368" s="23" customFormat="1" ht="13.5" customHeight="1" x14ac:dyDescent="0.2"/>
    <row r="1369" s="23" customFormat="1" ht="13.5" customHeight="1" x14ac:dyDescent="0.2"/>
    <row r="1370" s="23" customFormat="1" ht="13.5" customHeight="1" x14ac:dyDescent="0.2"/>
    <row r="1371" s="23" customFormat="1" ht="13.5" customHeight="1" x14ac:dyDescent="0.2"/>
    <row r="1372" s="23" customFormat="1" ht="13.5" customHeight="1" x14ac:dyDescent="0.2"/>
    <row r="1373" s="23" customFormat="1" ht="13.5" customHeight="1" x14ac:dyDescent="0.2"/>
    <row r="1374" s="23" customFormat="1" ht="13.5" customHeight="1" x14ac:dyDescent="0.2"/>
    <row r="1375" s="23" customFormat="1" ht="13.5" customHeight="1" x14ac:dyDescent="0.2"/>
    <row r="1376" s="23" customFormat="1" ht="13.5" customHeight="1" x14ac:dyDescent="0.2"/>
    <row r="1377" s="23" customFormat="1" ht="13.5" customHeight="1" x14ac:dyDescent="0.2"/>
    <row r="1378" s="23" customFormat="1" ht="13.5" customHeight="1" x14ac:dyDescent="0.2"/>
    <row r="1379" s="23" customFormat="1" ht="13.5" customHeight="1" x14ac:dyDescent="0.2"/>
    <row r="1380" s="23" customFormat="1" ht="13.5" customHeight="1" x14ac:dyDescent="0.2"/>
    <row r="1381" s="23" customFormat="1" ht="13.5" customHeight="1" x14ac:dyDescent="0.2"/>
    <row r="1382" s="23" customFormat="1" ht="13.5" customHeight="1" x14ac:dyDescent="0.2"/>
    <row r="1383" s="23" customFormat="1" ht="13.5" customHeight="1" x14ac:dyDescent="0.2"/>
    <row r="1384" s="23" customFormat="1" ht="13.5" customHeight="1" x14ac:dyDescent="0.2"/>
    <row r="1385" s="23" customFormat="1" ht="13.5" customHeight="1" x14ac:dyDescent="0.2"/>
    <row r="1386" s="23" customFormat="1" ht="13.5" customHeight="1" x14ac:dyDescent="0.2"/>
    <row r="1387" s="23" customFormat="1" ht="13.5" customHeight="1" x14ac:dyDescent="0.2"/>
    <row r="1388" s="23" customFormat="1" ht="13.5" customHeight="1" x14ac:dyDescent="0.2"/>
    <row r="1389" s="23" customFormat="1" ht="13.5" customHeight="1" x14ac:dyDescent="0.2"/>
    <row r="1390" s="23" customFormat="1" ht="13.5" customHeight="1" x14ac:dyDescent="0.2"/>
    <row r="1391" s="23" customFormat="1" ht="13.5" customHeight="1" x14ac:dyDescent="0.2"/>
    <row r="1392" s="23" customFormat="1" ht="13.5" customHeight="1" x14ac:dyDescent="0.2"/>
    <row r="1393" s="23" customFormat="1" ht="13.5" customHeight="1" x14ac:dyDescent="0.2"/>
    <row r="1394" s="23" customFormat="1" ht="13.5" customHeight="1" x14ac:dyDescent="0.2"/>
    <row r="1395" s="23" customFormat="1" ht="13.5" customHeight="1" x14ac:dyDescent="0.2"/>
    <row r="1396" s="23" customFormat="1" ht="13.5" customHeight="1" x14ac:dyDescent="0.2"/>
    <row r="1397" s="23" customFormat="1" ht="13.5" customHeight="1" x14ac:dyDescent="0.2"/>
    <row r="1398" s="23" customFormat="1" ht="13.5" customHeight="1" x14ac:dyDescent="0.2"/>
    <row r="1399" s="23" customFormat="1" ht="13.5" customHeight="1" x14ac:dyDescent="0.2"/>
    <row r="1400" s="23" customFormat="1" ht="13.5" customHeight="1" x14ac:dyDescent="0.2"/>
    <row r="1401" s="23" customFormat="1" ht="13.5" customHeight="1" x14ac:dyDescent="0.2"/>
    <row r="1402" s="23" customFormat="1" ht="13.5" customHeight="1" x14ac:dyDescent="0.2"/>
    <row r="1403" s="23" customFormat="1" ht="13.5" customHeight="1" x14ac:dyDescent="0.2"/>
    <row r="1404" s="23" customFormat="1" ht="13.5" customHeight="1" x14ac:dyDescent="0.2"/>
    <row r="1405" s="23" customFormat="1" ht="13.5" customHeight="1" x14ac:dyDescent="0.2"/>
    <row r="1406" s="23" customFormat="1" ht="13.5" customHeight="1" x14ac:dyDescent="0.2"/>
    <row r="1407" s="23" customFormat="1" ht="13.5" customHeight="1" x14ac:dyDescent="0.2"/>
    <row r="1408" s="23" customFormat="1" ht="13.5" customHeight="1" x14ac:dyDescent="0.2"/>
    <row r="1409" s="23" customFormat="1" ht="13.5" customHeight="1" x14ac:dyDescent="0.2"/>
    <row r="1410" s="23" customFormat="1" ht="13.5" customHeight="1" x14ac:dyDescent="0.2"/>
    <row r="1411" s="23" customFormat="1" ht="13.5" customHeight="1" x14ac:dyDescent="0.2"/>
    <row r="1412" s="23" customFormat="1" ht="13.5" customHeight="1" x14ac:dyDescent="0.2"/>
    <row r="1413" s="23" customFormat="1" ht="13.5" customHeight="1" x14ac:dyDescent="0.2"/>
    <row r="1414" s="23" customFormat="1" ht="13.5" customHeight="1" x14ac:dyDescent="0.2"/>
    <row r="1415" s="23" customFormat="1" ht="13.5" customHeight="1" x14ac:dyDescent="0.2"/>
    <row r="1416" s="23" customFormat="1" ht="13.5" customHeight="1" x14ac:dyDescent="0.2"/>
    <row r="1417" s="23" customFormat="1" ht="13.5" customHeight="1" x14ac:dyDescent="0.2"/>
    <row r="1418" s="23" customFormat="1" ht="13.5" customHeight="1" x14ac:dyDescent="0.2"/>
    <row r="1419" s="23" customFormat="1" ht="13.5" customHeight="1" x14ac:dyDescent="0.2"/>
    <row r="1420" s="23" customFormat="1" ht="13.5" customHeight="1" x14ac:dyDescent="0.2"/>
    <row r="1421" s="23" customFormat="1" ht="13.5" customHeight="1" x14ac:dyDescent="0.2"/>
    <row r="1422" s="23" customFormat="1" ht="13.5" customHeight="1" x14ac:dyDescent="0.2"/>
    <row r="1423" s="23" customFormat="1" ht="13.5" customHeight="1" x14ac:dyDescent="0.2"/>
    <row r="1424" s="23" customFormat="1" ht="13.5" customHeight="1" x14ac:dyDescent="0.2"/>
    <row r="1425" s="23" customFormat="1" ht="13.5" customHeight="1" x14ac:dyDescent="0.2"/>
    <row r="1426" s="23" customFormat="1" ht="13.5" customHeight="1" x14ac:dyDescent="0.2"/>
    <row r="1427" s="23" customFormat="1" ht="13.5" customHeight="1" x14ac:dyDescent="0.2"/>
    <row r="1428" s="23" customFormat="1" ht="13.5" customHeight="1" x14ac:dyDescent="0.2"/>
    <row r="1429" s="23" customFormat="1" ht="13.5" customHeight="1" x14ac:dyDescent="0.2"/>
    <row r="1430" s="23" customFormat="1" ht="13.5" customHeight="1" x14ac:dyDescent="0.2"/>
    <row r="1431" s="23" customFormat="1" ht="13.5" customHeight="1" x14ac:dyDescent="0.2"/>
    <row r="1432" s="23" customFormat="1" ht="13.5" customHeight="1" x14ac:dyDescent="0.2"/>
    <row r="1433" s="23" customFormat="1" ht="13.5" customHeight="1" x14ac:dyDescent="0.2"/>
    <row r="1434" s="23" customFormat="1" ht="13.5" customHeight="1" x14ac:dyDescent="0.2"/>
    <row r="1435" s="23" customFormat="1" ht="13.5" customHeight="1" x14ac:dyDescent="0.2"/>
    <row r="1436" s="23" customFormat="1" ht="13.5" customHeight="1" x14ac:dyDescent="0.2"/>
    <row r="1437" s="23" customFormat="1" ht="13.5" customHeight="1" x14ac:dyDescent="0.2"/>
    <row r="1438" s="23" customFormat="1" ht="13.5" customHeight="1" x14ac:dyDescent="0.2"/>
    <row r="1439" s="23" customFormat="1" ht="13.5" customHeight="1" x14ac:dyDescent="0.2"/>
    <row r="1440" s="23" customFormat="1" ht="13.5" customHeight="1" x14ac:dyDescent="0.2"/>
    <row r="1441" s="23" customFormat="1" ht="13.5" customHeight="1" x14ac:dyDescent="0.2"/>
    <row r="1442" s="23" customFormat="1" ht="13.5" customHeight="1" x14ac:dyDescent="0.2"/>
    <row r="1443" s="23" customFormat="1" ht="13.5" customHeight="1" x14ac:dyDescent="0.2"/>
    <row r="1444" s="23" customFormat="1" ht="13.5" customHeight="1" x14ac:dyDescent="0.2"/>
    <row r="1445" s="23" customFormat="1" ht="13.5" customHeight="1" x14ac:dyDescent="0.2"/>
    <row r="1446" s="23" customFormat="1" ht="13.5" customHeight="1" x14ac:dyDescent="0.2"/>
    <row r="1447" s="23" customFormat="1" ht="13.5" customHeight="1" x14ac:dyDescent="0.2"/>
    <row r="1448" s="23" customFormat="1" ht="13.5" customHeight="1" x14ac:dyDescent="0.2"/>
    <row r="1449" s="23" customFormat="1" ht="13.5" customHeight="1" x14ac:dyDescent="0.2"/>
    <row r="1450" s="23" customFormat="1" ht="13.5" customHeight="1" x14ac:dyDescent="0.2"/>
    <row r="1451" s="23" customFormat="1" ht="13.5" customHeight="1" x14ac:dyDescent="0.2"/>
    <row r="1452" s="23" customFormat="1" ht="13.5" customHeight="1" x14ac:dyDescent="0.2"/>
    <row r="1453" s="23" customFormat="1" ht="13.5" customHeight="1" x14ac:dyDescent="0.2"/>
    <row r="1454" s="23" customFormat="1" ht="13.5" customHeight="1" x14ac:dyDescent="0.2"/>
    <row r="1455" s="23" customFormat="1" ht="13.5" customHeight="1" x14ac:dyDescent="0.2"/>
    <row r="1456" s="23" customFormat="1" ht="13.5" customHeight="1" x14ac:dyDescent="0.2"/>
    <row r="1457" s="23" customFormat="1" ht="13.5" customHeight="1" x14ac:dyDescent="0.2"/>
    <row r="1458" s="23" customFormat="1" ht="13.5" customHeight="1" x14ac:dyDescent="0.2"/>
    <row r="1459" s="23" customFormat="1" ht="13.5" customHeight="1" x14ac:dyDescent="0.2"/>
    <row r="1460" s="23" customFormat="1" ht="13.5" customHeight="1" x14ac:dyDescent="0.2"/>
    <row r="1461" s="23" customFormat="1" ht="13.5" customHeight="1" x14ac:dyDescent="0.2"/>
    <row r="1462" s="23" customFormat="1" ht="13.5" customHeight="1" x14ac:dyDescent="0.2"/>
    <row r="1463" s="23" customFormat="1" ht="13.5" customHeight="1" x14ac:dyDescent="0.2"/>
    <row r="1464" s="23" customFormat="1" ht="13.5" customHeight="1" x14ac:dyDescent="0.2"/>
    <row r="1465" s="23" customFormat="1" ht="13.5" customHeight="1" x14ac:dyDescent="0.2"/>
    <row r="1466" s="23" customFormat="1" ht="13.5" customHeight="1" x14ac:dyDescent="0.2"/>
    <row r="1467" s="23" customFormat="1" ht="13.5" customHeight="1" x14ac:dyDescent="0.2"/>
    <row r="1468" s="23" customFormat="1" ht="13.5" customHeight="1" x14ac:dyDescent="0.2"/>
    <row r="1469" s="23" customFormat="1" ht="13.5" customHeight="1" x14ac:dyDescent="0.2"/>
    <row r="1470" s="23" customFormat="1" ht="13.5" customHeight="1" x14ac:dyDescent="0.2"/>
    <row r="1471" s="23" customFormat="1" ht="13.5" customHeight="1" x14ac:dyDescent="0.2"/>
    <row r="1472" s="23" customFormat="1" ht="13.5" customHeight="1" x14ac:dyDescent="0.2"/>
    <row r="1473" s="23" customFormat="1" ht="13.5" customHeight="1" x14ac:dyDescent="0.2"/>
    <row r="1474" s="23" customFormat="1" ht="13.5" customHeight="1" x14ac:dyDescent="0.2"/>
    <row r="1475" s="23" customFormat="1" ht="13.5" customHeight="1" x14ac:dyDescent="0.2"/>
    <row r="1476" s="23" customFormat="1" ht="13.5" customHeight="1" x14ac:dyDescent="0.2"/>
    <row r="1477" s="23" customFormat="1" ht="13.5" customHeight="1" x14ac:dyDescent="0.2"/>
    <row r="1478" s="23" customFormat="1" ht="13.5" customHeight="1" x14ac:dyDescent="0.2"/>
    <row r="1479" s="23" customFormat="1" ht="13.5" customHeight="1" x14ac:dyDescent="0.2"/>
    <row r="1480" s="23" customFormat="1" ht="13.5" customHeight="1" x14ac:dyDescent="0.2"/>
    <row r="1481" s="23" customFormat="1" ht="13.5" customHeight="1" x14ac:dyDescent="0.2"/>
    <row r="1482" s="23" customFormat="1" ht="13.5" customHeight="1" x14ac:dyDescent="0.2"/>
    <row r="1483" s="23" customFormat="1" ht="13.5" customHeight="1" x14ac:dyDescent="0.2"/>
    <row r="1484" s="23" customFormat="1" ht="13.5" customHeight="1" x14ac:dyDescent="0.2"/>
    <row r="1485" s="23" customFormat="1" ht="13.5" customHeight="1" x14ac:dyDescent="0.2"/>
    <row r="1486" s="23" customFormat="1" ht="13.5" customHeight="1" x14ac:dyDescent="0.2"/>
    <row r="1487" s="23" customFormat="1" ht="13.5" customHeight="1" x14ac:dyDescent="0.2"/>
    <row r="1488" s="23" customFormat="1" ht="13.5" customHeight="1" x14ac:dyDescent="0.2"/>
    <row r="1489" s="23" customFormat="1" ht="13.5" customHeight="1" x14ac:dyDescent="0.2"/>
    <row r="1490" s="23" customFormat="1" ht="13.5" customHeight="1" x14ac:dyDescent="0.2"/>
    <row r="1491" s="23" customFormat="1" ht="13.5" customHeight="1" x14ac:dyDescent="0.2"/>
    <row r="1492" s="23" customFormat="1" ht="13.5" customHeight="1" x14ac:dyDescent="0.2"/>
    <row r="1493" s="23" customFormat="1" ht="13.5" customHeight="1" x14ac:dyDescent="0.2"/>
    <row r="1494" s="23" customFormat="1" ht="13.5" customHeight="1" x14ac:dyDescent="0.2"/>
    <row r="1495" s="23" customFormat="1" ht="13.5" customHeight="1" x14ac:dyDescent="0.2"/>
    <row r="1496" s="23" customFormat="1" ht="13.5" customHeight="1" x14ac:dyDescent="0.2"/>
    <row r="1497" s="23" customFormat="1" ht="13.5" customHeight="1" x14ac:dyDescent="0.2"/>
    <row r="1498" s="23" customFormat="1" ht="13.5" customHeight="1" x14ac:dyDescent="0.2"/>
    <row r="1499" s="23" customFormat="1" ht="13.5" customHeight="1" x14ac:dyDescent="0.2"/>
    <row r="1500" s="23" customFormat="1" ht="13.5" customHeight="1" x14ac:dyDescent="0.2"/>
    <row r="1501" s="23" customFormat="1" ht="13.5" customHeight="1" x14ac:dyDescent="0.2"/>
    <row r="1502" s="23" customFormat="1" ht="13.5" customHeight="1" x14ac:dyDescent="0.2"/>
    <row r="1503" s="23" customFormat="1" ht="13.5" customHeight="1" x14ac:dyDescent="0.2"/>
    <row r="1504" s="23" customFormat="1" ht="13.5" customHeight="1" x14ac:dyDescent="0.2"/>
    <row r="1505" s="23" customFormat="1" ht="13.5" customHeight="1" x14ac:dyDescent="0.2"/>
    <row r="1506" s="23" customFormat="1" ht="13.5" customHeight="1" x14ac:dyDescent="0.2"/>
    <row r="1507" s="23" customFormat="1" ht="13.5" customHeight="1" x14ac:dyDescent="0.2"/>
    <row r="1508" s="23" customFormat="1" ht="13.5" customHeight="1" x14ac:dyDescent="0.2"/>
    <row r="1509" s="23" customFormat="1" ht="13.5" customHeight="1" x14ac:dyDescent="0.2"/>
    <row r="1510" s="23" customFormat="1" ht="13.5" customHeight="1" x14ac:dyDescent="0.2"/>
    <row r="1511" s="23" customFormat="1" ht="13.5" customHeight="1" x14ac:dyDescent="0.2"/>
    <row r="1512" s="23" customFormat="1" ht="13.5" customHeight="1" x14ac:dyDescent="0.2"/>
    <row r="1513" s="23" customFormat="1" ht="13.5" customHeight="1" x14ac:dyDescent="0.2"/>
    <row r="1514" s="23" customFormat="1" ht="13.5" customHeight="1" x14ac:dyDescent="0.2"/>
    <row r="1515" s="23" customFormat="1" ht="13.5" customHeight="1" x14ac:dyDescent="0.2"/>
    <row r="1516" s="23" customFormat="1" ht="13.5" customHeight="1" x14ac:dyDescent="0.2"/>
    <row r="1517" s="23" customFormat="1" ht="13.5" customHeight="1" x14ac:dyDescent="0.2"/>
    <row r="1518" s="23" customFormat="1" ht="13.5" customHeight="1" x14ac:dyDescent="0.2"/>
    <row r="1519" s="23" customFormat="1" ht="13.5" customHeight="1" x14ac:dyDescent="0.2"/>
    <row r="1520" s="23" customFormat="1" ht="13.5" customHeight="1" x14ac:dyDescent="0.2"/>
    <row r="1521" s="23" customFormat="1" ht="13.5" customHeight="1" x14ac:dyDescent="0.2"/>
    <row r="1522" s="23" customFormat="1" ht="13.5" customHeight="1" x14ac:dyDescent="0.2"/>
    <row r="1523" s="23" customFormat="1" ht="13.5" customHeight="1" x14ac:dyDescent="0.2"/>
    <row r="1524" s="23" customFormat="1" ht="13.5" customHeight="1" x14ac:dyDescent="0.2"/>
    <row r="1525" s="23" customFormat="1" ht="13.5" customHeight="1" x14ac:dyDescent="0.2"/>
    <row r="1526" s="23" customFormat="1" ht="13.5" customHeight="1" x14ac:dyDescent="0.2"/>
    <row r="1527" s="23" customFormat="1" ht="13.5" customHeight="1" x14ac:dyDescent="0.2"/>
    <row r="1528" s="23" customFormat="1" ht="13.5" customHeight="1" x14ac:dyDescent="0.2"/>
    <row r="1529" s="23" customFormat="1" ht="13.5" customHeight="1" x14ac:dyDescent="0.2"/>
    <row r="1530" s="23" customFormat="1" ht="13.5" customHeight="1" x14ac:dyDescent="0.2"/>
    <row r="1531" s="23" customFormat="1" ht="13.5" customHeight="1" x14ac:dyDescent="0.2"/>
    <row r="1532" s="23" customFormat="1" ht="13.5" customHeight="1" x14ac:dyDescent="0.2"/>
    <row r="1533" s="23" customFormat="1" ht="13.5" customHeight="1" x14ac:dyDescent="0.2"/>
    <row r="1534" s="23" customFormat="1" ht="13.5" customHeight="1" x14ac:dyDescent="0.2"/>
    <row r="1535" s="23" customFormat="1" ht="13.5" customHeight="1" x14ac:dyDescent="0.2"/>
    <row r="1536" s="23" customFormat="1" ht="13.5" customHeight="1" x14ac:dyDescent="0.2"/>
    <row r="1537" s="23" customFormat="1" ht="13.5" customHeight="1" x14ac:dyDescent="0.2"/>
    <row r="1538" s="23" customFormat="1" ht="13.5" customHeight="1" x14ac:dyDescent="0.2"/>
    <row r="1539" s="23" customFormat="1" ht="13.5" customHeight="1" x14ac:dyDescent="0.2"/>
    <row r="1540" s="23" customFormat="1" ht="13.5" customHeight="1" x14ac:dyDescent="0.2"/>
    <row r="1541" s="23" customFormat="1" ht="13.5" customHeight="1" x14ac:dyDescent="0.2"/>
    <row r="1542" s="23" customFormat="1" ht="13.5" customHeight="1" x14ac:dyDescent="0.2"/>
    <row r="1543" s="23" customFormat="1" ht="13.5" customHeight="1" x14ac:dyDescent="0.2"/>
    <row r="1544" s="23" customFormat="1" ht="13.5" customHeight="1" x14ac:dyDescent="0.2"/>
    <row r="1545" s="23" customFormat="1" ht="13.5" customHeight="1" x14ac:dyDescent="0.2"/>
    <row r="1546" s="23" customFormat="1" ht="13.5" customHeight="1" x14ac:dyDescent="0.2"/>
    <row r="1547" s="23" customFormat="1" ht="13.5" customHeight="1" x14ac:dyDescent="0.2"/>
    <row r="1548" s="23" customFormat="1" ht="13.5" customHeight="1" x14ac:dyDescent="0.2"/>
    <row r="1549" s="23" customFormat="1" ht="13.5" customHeight="1" x14ac:dyDescent="0.2"/>
    <row r="1550" s="23" customFormat="1" ht="13.5" customHeight="1" x14ac:dyDescent="0.2"/>
    <row r="1551" s="23" customFormat="1" ht="13.5" customHeight="1" x14ac:dyDescent="0.2"/>
    <row r="1552" s="23" customFormat="1" ht="13.5" customHeight="1" x14ac:dyDescent="0.2"/>
    <row r="1553" s="23" customFormat="1" ht="13.5" customHeight="1" x14ac:dyDescent="0.2"/>
    <row r="1554" s="23" customFormat="1" ht="13.5" customHeight="1" x14ac:dyDescent="0.2"/>
    <row r="1555" s="23" customFormat="1" ht="13.5" customHeight="1" x14ac:dyDescent="0.2"/>
    <row r="1556" s="23" customFormat="1" ht="13.5" customHeight="1" x14ac:dyDescent="0.2"/>
    <row r="1557" s="23" customFormat="1" ht="13.5" customHeight="1" x14ac:dyDescent="0.2"/>
    <row r="1558" s="23" customFormat="1" ht="13.5" customHeight="1" x14ac:dyDescent="0.2"/>
    <row r="1559" s="23" customFormat="1" ht="13.5" customHeight="1" x14ac:dyDescent="0.2"/>
    <row r="1560" s="23" customFormat="1" ht="13.5" customHeight="1" x14ac:dyDescent="0.2"/>
    <row r="1561" s="23" customFormat="1" ht="13.5" customHeight="1" x14ac:dyDescent="0.2"/>
    <row r="1562" s="23" customFormat="1" ht="13.5" customHeight="1" x14ac:dyDescent="0.2"/>
    <row r="1563" s="23" customFormat="1" ht="13.5" customHeight="1" x14ac:dyDescent="0.2"/>
    <row r="1564" s="23" customFormat="1" ht="13.5" customHeight="1" x14ac:dyDescent="0.2"/>
    <row r="1565" s="23" customFormat="1" ht="13.5" customHeight="1" x14ac:dyDescent="0.2"/>
    <row r="1566" s="23" customFormat="1" ht="13.5" customHeight="1" x14ac:dyDescent="0.2"/>
    <row r="1567" s="23" customFormat="1" ht="13.5" customHeight="1" x14ac:dyDescent="0.2"/>
    <row r="1568" s="23" customFormat="1" ht="13.5" customHeight="1" x14ac:dyDescent="0.2"/>
    <row r="1569" s="23" customFormat="1" ht="13.5" customHeight="1" x14ac:dyDescent="0.2"/>
    <row r="1570" s="23" customFormat="1" ht="13.5" customHeight="1" x14ac:dyDescent="0.2"/>
    <row r="1571" s="23" customFormat="1" ht="13.5" customHeight="1" x14ac:dyDescent="0.2"/>
    <row r="1572" s="23" customFormat="1" ht="13.5" customHeight="1" x14ac:dyDescent="0.2"/>
    <row r="1573" s="23" customFormat="1" ht="13.5" customHeight="1" x14ac:dyDescent="0.2"/>
    <row r="1574" s="23" customFormat="1" ht="13.5" customHeight="1" x14ac:dyDescent="0.2"/>
    <row r="1575" s="23" customFormat="1" ht="13.5" customHeight="1" x14ac:dyDescent="0.2"/>
    <row r="1576" s="23" customFormat="1" ht="13.5" customHeight="1" x14ac:dyDescent="0.2"/>
    <row r="1577" s="23" customFormat="1" ht="13.5" customHeight="1" x14ac:dyDescent="0.2"/>
    <row r="1578" s="23" customFormat="1" ht="13.5" customHeight="1" x14ac:dyDescent="0.2"/>
    <row r="1579" s="23" customFormat="1" ht="13.5" customHeight="1" x14ac:dyDescent="0.2"/>
    <row r="1580" s="23" customFormat="1" ht="13.5" customHeight="1" x14ac:dyDescent="0.2"/>
    <row r="1581" s="23" customFormat="1" ht="13.5" customHeight="1" x14ac:dyDescent="0.2"/>
    <row r="1582" s="23" customFormat="1" ht="13.5" customHeight="1" x14ac:dyDescent="0.2"/>
    <row r="1583" s="23" customFormat="1" ht="13.5" customHeight="1" x14ac:dyDescent="0.2"/>
    <row r="1584" s="23" customFormat="1" ht="13.5" customHeight="1" x14ac:dyDescent="0.2"/>
    <row r="1585" s="23" customFormat="1" ht="13.5" customHeight="1" x14ac:dyDescent="0.2"/>
    <row r="1586" s="23" customFormat="1" ht="13.5" customHeight="1" x14ac:dyDescent="0.2"/>
    <row r="1587" s="23" customFormat="1" ht="13.5" customHeight="1" x14ac:dyDescent="0.2"/>
    <row r="1588" s="23" customFormat="1" ht="13.5" customHeight="1" x14ac:dyDescent="0.2"/>
    <row r="1589" s="23" customFormat="1" ht="13.5" customHeight="1" x14ac:dyDescent="0.2"/>
    <row r="1590" s="23" customFormat="1" ht="13.5" customHeight="1" x14ac:dyDescent="0.2"/>
    <row r="1591" s="23" customFormat="1" ht="13.5" customHeight="1" x14ac:dyDescent="0.2"/>
    <row r="1592" s="23" customFormat="1" ht="13.5" customHeight="1" x14ac:dyDescent="0.2"/>
    <row r="1593" s="23" customFormat="1" ht="13.5" customHeight="1" x14ac:dyDescent="0.2"/>
    <row r="1594" s="23" customFormat="1" ht="13.5" customHeight="1" x14ac:dyDescent="0.2"/>
    <row r="1595" s="23" customFormat="1" ht="13.5" customHeight="1" x14ac:dyDescent="0.2"/>
    <row r="1596" s="23" customFormat="1" ht="13.5" customHeight="1" x14ac:dyDescent="0.2"/>
    <row r="1597" s="23" customFormat="1" ht="13.5" customHeight="1" x14ac:dyDescent="0.2"/>
    <row r="1598" s="23" customFormat="1" ht="13.5" customHeight="1" x14ac:dyDescent="0.2"/>
    <row r="1599" s="23" customFormat="1" ht="13.5" customHeight="1" x14ac:dyDescent="0.2"/>
    <row r="1600" s="23" customFormat="1" ht="13.5" customHeight="1" x14ac:dyDescent="0.2"/>
    <row r="1601" s="23" customFormat="1" ht="13.5" customHeight="1" x14ac:dyDescent="0.2"/>
    <row r="1602" s="23" customFormat="1" ht="13.5" customHeight="1" x14ac:dyDescent="0.2"/>
    <row r="1603" s="23" customFormat="1" ht="13.5" customHeight="1" x14ac:dyDescent="0.2"/>
    <row r="1604" s="23" customFormat="1" ht="13.5" customHeight="1" x14ac:dyDescent="0.2"/>
    <row r="1605" s="23" customFormat="1" ht="13.5" customHeight="1" x14ac:dyDescent="0.2"/>
    <row r="1606" s="23" customFormat="1" ht="13.5" customHeight="1" x14ac:dyDescent="0.2"/>
    <row r="1607" s="23" customFormat="1" ht="13.5" customHeight="1" x14ac:dyDescent="0.2"/>
    <row r="1608" s="23" customFormat="1" ht="13.5" customHeight="1" x14ac:dyDescent="0.2"/>
    <row r="1609" s="23" customFormat="1" ht="13.5" customHeight="1" x14ac:dyDescent="0.2"/>
    <row r="1610" s="23" customFormat="1" ht="13.5" customHeight="1" x14ac:dyDescent="0.2"/>
    <row r="1611" s="23" customFormat="1" ht="13.5" customHeight="1" x14ac:dyDescent="0.2"/>
    <row r="1612" s="23" customFormat="1" ht="13.5" customHeight="1" x14ac:dyDescent="0.2"/>
    <row r="1613" s="23" customFormat="1" ht="13.5" customHeight="1" x14ac:dyDescent="0.2"/>
    <row r="1614" s="23" customFormat="1" ht="13.5" customHeight="1" x14ac:dyDescent="0.2"/>
    <row r="1615" s="23" customFormat="1" ht="13.5" customHeight="1" x14ac:dyDescent="0.2"/>
    <row r="1616" s="23" customFormat="1" ht="13.5" customHeight="1" x14ac:dyDescent="0.2"/>
    <row r="1617" s="23" customFormat="1" ht="13.5" customHeight="1" x14ac:dyDescent="0.2"/>
    <row r="1618" s="23" customFormat="1" ht="13.5" customHeight="1" x14ac:dyDescent="0.2"/>
    <row r="1619" s="23" customFormat="1" ht="13.5" customHeight="1" x14ac:dyDescent="0.2"/>
    <row r="1620" s="23" customFormat="1" ht="13.5" customHeight="1" x14ac:dyDescent="0.2"/>
    <row r="1621" s="23" customFormat="1" ht="13.5" customHeight="1" x14ac:dyDescent="0.2"/>
    <row r="1622" s="23" customFormat="1" ht="13.5" customHeight="1" x14ac:dyDescent="0.2"/>
    <row r="1623" s="23" customFormat="1" ht="13.5" customHeight="1" x14ac:dyDescent="0.2"/>
    <row r="1624" s="23" customFormat="1" ht="13.5" customHeight="1" x14ac:dyDescent="0.2"/>
    <row r="1625" s="23" customFormat="1" ht="13.5" customHeight="1" x14ac:dyDescent="0.2"/>
    <row r="1626" s="23" customFormat="1" ht="13.5" customHeight="1" x14ac:dyDescent="0.2"/>
    <row r="1627" s="23" customFormat="1" ht="13.5" customHeight="1" x14ac:dyDescent="0.2"/>
    <row r="1628" s="23" customFormat="1" ht="13.5" customHeight="1" x14ac:dyDescent="0.2"/>
    <row r="1629" s="23" customFormat="1" ht="13.5" customHeight="1" x14ac:dyDescent="0.2"/>
    <row r="1630" s="23" customFormat="1" ht="13.5" customHeight="1" x14ac:dyDescent="0.2"/>
    <row r="1631" s="23" customFormat="1" ht="13.5" customHeight="1" x14ac:dyDescent="0.2"/>
    <row r="1632" s="23" customFormat="1" ht="13.5" customHeight="1" x14ac:dyDescent="0.2"/>
    <row r="1633" s="23" customFormat="1" ht="13.5" customHeight="1" x14ac:dyDescent="0.2"/>
    <row r="1634" s="23" customFormat="1" ht="13.5" customHeight="1" x14ac:dyDescent="0.2"/>
    <row r="1635" s="23" customFormat="1" ht="13.5" customHeight="1" x14ac:dyDescent="0.2"/>
    <row r="1636" s="23" customFormat="1" ht="13.5" customHeight="1" x14ac:dyDescent="0.2"/>
    <row r="1637" s="23" customFormat="1" ht="13.5" customHeight="1" x14ac:dyDescent="0.2"/>
    <row r="1638" s="23" customFormat="1" ht="13.5" customHeight="1" x14ac:dyDescent="0.2"/>
    <row r="1639" s="23" customFormat="1" ht="13.5" customHeight="1" x14ac:dyDescent="0.2"/>
    <row r="1640" s="23" customFormat="1" ht="13.5" customHeight="1" x14ac:dyDescent="0.2"/>
    <row r="1641" s="23" customFormat="1" ht="13.5" customHeight="1" x14ac:dyDescent="0.2"/>
    <row r="1642" s="23" customFormat="1" ht="13.5" customHeight="1" x14ac:dyDescent="0.2"/>
    <row r="1643" s="23" customFormat="1" ht="13.5" customHeight="1" x14ac:dyDescent="0.2"/>
    <row r="1644" s="23" customFormat="1" ht="13.5" customHeight="1" x14ac:dyDescent="0.2"/>
    <row r="1645" s="23" customFormat="1" ht="13.5" customHeight="1" x14ac:dyDescent="0.2"/>
    <row r="1646" s="23" customFormat="1" ht="13.5" customHeight="1" x14ac:dyDescent="0.2"/>
    <row r="1647" s="23" customFormat="1" ht="13.5" customHeight="1" x14ac:dyDescent="0.2"/>
    <row r="1648" s="23" customFormat="1" ht="13.5" customHeight="1" x14ac:dyDescent="0.2"/>
    <row r="1649" s="23" customFormat="1" ht="13.5" customHeight="1" x14ac:dyDescent="0.2"/>
    <row r="1650" s="23" customFormat="1" ht="13.5" customHeight="1" x14ac:dyDescent="0.2"/>
    <row r="1651" s="23" customFormat="1" ht="13.5" customHeight="1" x14ac:dyDescent="0.2"/>
    <row r="1652" s="23" customFormat="1" ht="13.5" customHeight="1" x14ac:dyDescent="0.2"/>
    <row r="1653" s="23" customFormat="1" ht="13.5" customHeight="1" x14ac:dyDescent="0.2"/>
    <row r="1654" s="23" customFormat="1" ht="13.5" customHeight="1" x14ac:dyDescent="0.2"/>
    <row r="1655" s="23" customFormat="1" ht="13.5" customHeight="1" x14ac:dyDescent="0.2"/>
    <row r="1656" s="23" customFormat="1" ht="13.5" customHeight="1" x14ac:dyDescent="0.2"/>
    <row r="1657" s="23" customFormat="1" ht="13.5" customHeight="1" x14ac:dyDescent="0.2"/>
    <row r="1658" s="23" customFormat="1" ht="13.5" customHeight="1" x14ac:dyDescent="0.2"/>
    <row r="1659" s="23" customFormat="1" ht="13.5" customHeight="1" x14ac:dyDescent="0.2"/>
    <row r="1660" s="23" customFormat="1" ht="13.5" customHeight="1" x14ac:dyDescent="0.2"/>
    <row r="1661" s="23" customFormat="1" ht="13.5" customHeight="1" x14ac:dyDescent="0.2"/>
    <row r="1662" s="23" customFormat="1" ht="13.5" customHeight="1" x14ac:dyDescent="0.2"/>
    <row r="1663" s="23" customFormat="1" ht="13.5" customHeight="1" x14ac:dyDescent="0.2"/>
    <row r="1664" s="23" customFormat="1" ht="13.5" customHeight="1" x14ac:dyDescent="0.2"/>
    <row r="1665" s="23" customFormat="1" ht="13.5" customHeight="1" x14ac:dyDescent="0.2"/>
    <row r="1666" s="23" customFormat="1" ht="13.5" customHeight="1" x14ac:dyDescent="0.2"/>
    <row r="1667" s="23" customFormat="1" ht="13.5" customHeight="1" x14ac:dyDescent="0.2"/>
    <row r="1668" s="23" customFormat="1" ht="13.5" customHeight="1" x14ac:dyDescent="0.2"/>
    <row r="1669" s="23" customFormat="1" ht="13.5" customHeight="1" x14ac:dyDescent="0.2"/>
    <row r="1670" s="23" customFormat="1" ht="13.5" customHeight="1" x14ac:dyDescent="0.2"/>
    <row r="1671" s="23" customFormat="1" ht="13.5" customHeight="1" x14ac:dyDescent="0.2"/>
    <row r="1672" s="23" customFormat="1" ht="13.5" customHeight="1" x14ac:dyDescent="0.2"/>
    <row r="1673" s="23" customFormat="1" ht="13.5" customHeight="1" x14ac:dyDescent="0.2"/>
    <row r="1674" s="23" customFormat="1" ht="13.5" customHeight="1" x14ac:dyDescent="0.2"/>
    <row r="1675" s="23" customFormat="1" ht="13.5" customHeight="1" x14ac:dyDescent="0.2"/>
    <row r="1676" s="23" customFormat="1" ht="13.5" customHeight="1" x14ac:dyDescent="0.2"/>
    <row r="1677" s="23" customFormat="1" ht="13.5" customHeight="1" x14ac:dyDescent="0.2"/>
    <row r="1678" s="23" customFormat="1" ht="13.5" customHeight="1" x14ac:dyDescent="0.2"/>
    <row r="1679" s="23" customFormat="1" ht="13.5" customHeight="1" x14ac:dyDescent="0.2"/>
    <row r="1680" s="23" customFormat="1" ht="13.5" customHeight="1" x14ac:dyDescent="0.2"/>
    <row r="1681" s="23" customFormat="1" ht="13.5" customHeight="1" x14ac:dyDescent="0.2"/>
    <row r="1682" s="23" customFormat="1" ht="13.5" customHeight="1" x14ac:dyDescent="0.2"/>
    <row r="1683" s="23" customFormat="1" ht="13.5" customHeight="1" x14ac:dyDescent="0.2"/>
    <row r="1684" s="23" customFormat="1" ht="13.5" customHeight="1" x14ac:dyDescent="0.2"/>
    <row r="1685" s="23" customFormat="1" ht="13.5" customHeight="1" x14ac:dyDescent="0.2"/>
    <row r="1686" s="23" customFormat="1" ht="13.5" customHeight="1" x14ac:dyDescent="0.2"/>
    <row r="1687" s="23" customFormat="1" ht="13.5" customHeight="1" x14ac:dyDescent="0.2"/>
    <row r="1688" s="23" customFormat="1" ht="13.5" customHeight="1" x14ac:dyDescent="0.2"/>
    <row r="1689" s="23" customFormat="1" ht="13.5" customHeight="1" x14ac:dyDescent="0.2"/>
    <row r="1690" s="23" customFormat="1" ht="13.5" customHeight="1" x14ac:dyDescent="0.2"/>
    <row r="1691" s="23" customFormat="1" ht="13.5" customHeight="1" x14ac:dyDescent="0.2"/>
    <row r="1692" s="23" customFormat="1" ht="13.5" customHeight="1" x14ac:dyDescent="0.2"/>
    <row r="1693" s="23" customFormat="1" ht="13.5" customHeight="1" x14ac:dyDescent="0.2"/>
    <row r="1694" s="23" customFormat="1" ht="13.5" customHeight="1" x14ac:dyDescent="0.2"/>
    <row r="1695" s="23" customFormat="1" ht="13.5" customHeight="1" x14ac:dyDescent="0.2"/>
    <row r="1696" s="23" customFormat="1" ht="13.5" customHeight="1" x14ac:dyDescent="0.2"/>
    <row r="1697" s="23" customFormat="1" ht="13.5" customHeight="1" x14ac:dyDescent="0.2"/>
    <row r="1698" s="23" customFormat="1" ht="13.5" customHeight="1" x14ac:dyDescent="0.2"/>
    <row r="1699" s="23" customFormat="1" ht="13.5" customHeight="1" x14ac:dyDescent="0.2"/>
    <row r="1700" s="23" customFormat="1" ht="13.5" customHeight="1" x14ac:dyDescent="0.2"/>
    <row r="1701" s="23" customFormat="1" ht="13.5" customHeight="1" x14ac:dyDescent="0.2"/>
    <row r="1702" s="23" customFormat="1" ht="13.5" customHeight="1" x14ac:dyDescent="0.2"/>
    <row r="1703" s="23" customFormat="1" ht="13.5" customHeight="1" x14ac:dyDescent="0.2"/>
    <row r="1704" s="23" customFormat="1" ht="13.5" customHeight="1" x14ac:dyDescent="0.2"/>
    <row r="1705" s="23" customFormat="1" ht="13.5" customHeight="1" x14ac:dyDescent="0.2"/>
    <row r="1706" s="23" customFormat="1" ht="13.5" customHeight="1" x14ac:dyDescent="0.2"/>
    <row r="1707" s="23" customFormat="1" ht="13.5" customHeight="1" x14ac:dyDescent="0.2"/>
    <row r="1708" s="23" customFormat="1" ht="13.5" customHeight="1" x14ac:dyDescent="0.2"/>
    <row r="1709" s="23" customFormat="1" ht="13.5" customHeight="1" x14ac:dyDescent="0.2"/>
    <row r="1710" s="23" customFormat="1" ht="13.5" customHeight="1" x14ac:dyDescent="0.2"/>
    <row r="1711" s="23" customFormat="1" ht="13.5" customHeight="1" x14ac:dyDescent="0.2"/>
    <row r="1712" s="23" customFormat="1" ht="13.5" customHeight="1" x14ac:dyDescent="0.2"/>
    <row r="1713" s="23" customFormat="1" ht="13.5" customHeight="1" x14ac:dyDescent="0.2"/>
    <row r="1714" s="23" customFormat="1" ht="13.5" customHeight="1" x14ac:dyDescent="0.2"/>
    <row r="1715" s="23" customFormat="1" ht="13.5" customHeight="1" x14ac:dyDescent="0.2"/>
    <row r="1716" s="23" customFormat="1" ht="13.5" customHeight="1" x14ac:dyDescent="0.2"/>
    <row r="1717" s="23" customFormat="1" ht="13.5" customHeight="1" x14ac:dyDescent="0.2"/>
    <row r="1718" s="23" customFormat="1" ht="13.5" customHeight="1" x14ac:dyDescent="0.2"/>
    <row r="1719" s="23" customFormat="1" ht="13.5" customHeight="1" x14ac:dyDescent="0.2"/>
    <row r="1720" s="23" customFormat="1" ht="13.5" customHeight="1" x14ac:dyDescent="0.2"/>
    <row r="1721" s="23" customFormat="1" ht="13.5" customHeight="1" x14ac:dyDescent="0.2"/>
    <row r="1722" s="23" customFormat="1" ht="13.5" customHeight="1" x14ac:dyDescent="0.2"/>
    <row r="1723" s="23" customFormat="1" ht="13.5" customHeight="1" x14ac:dyDescent="0.2"/>
    <row r="1724" s="23" customFormat="1" ht="13.5" customHeight="1" x14ac:dyDescent="0.2"/>
    <row r="1725" s="23" customFormat="1" ht="13.5" customHeight="1" x14ac:dyDescent="0.2"/>
    <row r="1726" s="23" customFormat="1" ht="13.5" customHeight="1" x14ac:dyDescent="0.2"/>
    <row r="1727" s="23" customFormat="1" ht="13.5" customHeight="1" x14ac:dyDescent="0.2"/>
    <row r="1728" s="23" customFormat="1" ht="13.5" customHeight="1" x14ac:dyDescent="0.2"/>
    <row r="1729" s="23" customFormat="1" ht="13.5" customHeight="1" x14ac:dyDescent="0.2"/>
    <row r="1730" s="23" customFormat="1" ht="13.5" customHeight="1" x14ac:dyDescent="0.2"/>
    <row r="1731" s="23" customFormat="1" ht="13.5" customHeight="1" x14ac:dyDescent="0.2"/>
    <row r="1732" s="23" customFormat="1" ht="13.5" customHeight="1" x14ac:dyDescent="0.2"/>
    <row r="1733" s="23" customFormat="1" ht="13.5" customHeight="1" x14ac:dyDescent="0.2"/>
    <row r="1734" s="23" customFormat="1" ht="13.5" customHeight="1" x14ac:dyDescent="0.2"/>
    <row r="1735" s="23" customFormat="1" ht="13.5" customHeight="1" x14ac:dyDescent="0.2"/>
    <row r="1736" s="23" customFormat="1" ht="13.5" customHeight="1" x14ac:dyDescent="0.2"/>
    <row r="1737" s="23" customFormat="1" ht="13.5" customHeight="1" x14ac:dyDescent="0.2"/>
    <row r="1738" s="23" customFormat="1" ht="13.5" customHeight="1" x14ac:dyDescent="0.2"/>
    <row r="1739" s="23" customFormat="1" ht="13.5" customHeight="1" x14ac:dyDescent="0.2"/>
    <row r="1740" s="23" customFormat="1" ht="13.5" customHeight="1" x14ac:dyDescent="0.2"/>
    <row r="1741" s="23" customFormat="1" ht="13.5" customHeight="1" x14ac:dyDescent="0.2"/>
    <row r="1742" s="23" customFormat="1" ht="13.5" customHeight="1" x14ac:dyDescent="0.2"/>
    <row r="1743" s="23" customFormat="1" ht="13.5" customHeight="1" x14ac:dyDescent="0.2"/>
    <row r="1744" s="23" customFormat="1" ht="13.5" customHeight="1" x14ac:dyDescent="0.2"/>
    <row r="1745" s="23" customFormat="1" ht="13.5" customHeight="1" x14ac:dyDescent="0.2"/>
    <row r="1746" s="23" customFormat="1" ht="13.5" customHeight="1" x14ac:dyDescent="0.2"/>
    <row r="1747" s="23" customFormat="1" ht="13.5" customHeight="1" x14ac:dyDescent="0.2"/>
    <row r="1748" s="23" customFormat="1" ht="13.5" customHeight="1" x14ac:dyDescent="0.2"/>
    <row r="1749" s="23" customFormat="1" ht="13.5" customHeight="1" x14ac:dyDescent="0.2"/>
    <row r="1750" s="23" customFormat="1" ht="13.5" customHeight="1" x14ac:dyDescent="0.2"/>
    <row r="1751" s="23" customFormat="1" ht="13.5" customHeight="1" x14ac:dyDescent="0.2"/>
    <row r="1752" s="23" customFormat="1" ht="13.5" customHeight="1" x14ac:dyDescent="0.2"/>
    <row r="1753" s="23" customFormat="1" ht="13.5" customHeight="1" x14ac:dyDescent="0.2"/>
    <row r="1754" s="23" customFormat="1" ht="13.5" customHeight="1" x14ac:dyDescent="0.2"/>
    <row r="1755" s="23" customFormat="1" ht="13.5" customHeight="1" x14ac:dyDescent="0.2"/>
    <row r="1756" s="23" customFormat="1" ht="13.5" customHeight="1" x14ac:dyDescent="0.2"/>
    <row r="1757" s="23" customFormat="1" ht="13.5" customHeight="1" x14ac:dyDescent="0.2"/>
    <row r="1758" s="23" customFormat="1" ht="13.5" customHeight="1" x14ac:dyDescent="0.2"/>
    <row r="1759" s="23" customFormat="1" ht="13.5" customHeight="1" x14ac:dyDescent="0.2"/>
    <row r="1760" s="23" customFormat="1" ht="13.5" customHeight="1" x14ac:dyDescent="0.2"/>
    <row r="1761" s="23" customFormat="1" ht="13.5" customHeight="1" x14ac:dyDescent="0.2"/>
    <row r="1762" s="23" customFormat="1" ht="13.5" customHeight="1" x14ac:dyDescent="0.2"/>
    <row r="1763" s="23" customFormat="1" ht="13.5" customHeight="1" x14ac:dyDescent="0.2"/>
    <row r="1764" s="23" customFormat="1" ht="13.5" customHeight="1" x14ac:dyDescent="0.2"/>
    <row r="1765" s="23" customFormat="1" ht="13.5" customHeight="1" x14ac:dyDescent="0.2"/>
    <row r="1766" s="23" customFormat="1" ht="13.5" customHeight="1" x14ac:dyDescent="0.2"/>
    <row r="1767" s="23" customFormat="1" ht="13.5" customHeight="1" x14ac:dyDescent="0.2"/>
    <row r="1768" s="23" customFormat="1" ht="13.5" customHeight="1" x14ac:dyDescent="0.2"/>
    <row r="1769" s="23" customFormat="1" ht="13.5" customHeight="1" x14ac:dyDescent="0.2"/>
    <row r="1770" s="23" customFormat="1" ht="13.5" customHeight="1" x14ac:dyDescent="0.2"/>
    <row r="1771" s="23" customFormat="1" ht="13.5" customHeight="1" x14ac:dyDescent="0.2"/>
    <row r="1772" s="23" customFormat="1" ht="13.5" customHeight="1" x14ac:dyDescent="0.2"/>
    <row r="1773" s="23" customFormat="1" ht="13.5" customHeight="1" x14ac:dyDescent="0.2"/>
    <row r="1774" s="23" customFormat="1" ht="13.5" customHeight="1" x14ac:dyDescent="0.2"/>
    <row r="1775" s="23" customFormat="1" ht="13.5" customHeight="1" x14ac:dyDescent="0.2"/>
    <row r="1776" s="23" customFormat="1" ht="13.5" customHeight="1" x14ac:dyDescent="0.2"/>
    <row r="1777" s="23" customFormat="1" ht="13.5" customHeight="1" x14ac:dyDescent="0.2"/>
    <row r="1778" s="23" customFormat="1" ht="13.5" customHeight="1" x14ac:dyDescent="0.2"/>
    <row r="1779" s="23" customFormat="1" ht="13.5" customHeight="1" x14ac:dyDescent="0.2"/>
    <row r="1780" s="23" customFormat="1" ht="13.5" customHeight="1" x14ac:dyDescent="0.2"/>
    <row r="1781" s="23" customFormat="1" ht="13.5" customHeight="1" x14ac:dyDescent="0.2"/>
    <row r="1782" s="23" customFormat="1" ht="13.5" customHeight="1" x14ac:dyDescent="0.2"/>
    <row r="1783" s="23" customFormat="1" ht="13.5" customHeight="1" x14ac:dyDescent="0.2"/>
    <row r="1784" s="23" customFormat="1" ht="13.5" customHeight="1" x14ac:dyDescent="0.2"/>
    <row r="1785" s="23" customFormat="1" ht="13.5" customHeight="1" x14ac:dyDescent="0.2"/>
    <row r="1786" s="23" customFormat="1" ht="13.5" customHeight="1" x14ac:dyDescent="0.2"/>
    <row r="1787" s="23" customFormat="1" ht="13.5" customHeight="1" x14ac:dyDescent="0.2"/>
    <row r="1788" s="23" customFormat="1" ht="13.5" customHeight="1" x14ac:dyDescent="0.2"/>
    <row r="1789" s="23" customFormat="1" ht="13.5" customHeight="1" x14ac:dyDescent="0.2"/>
    <row r="1790" s="23" customFormat="1" ht="13.5" customHeight="1" x14ac:dyDescent="0.2"/>
    <row r="1791" s="23" customFormat="1" ht="13.5" customHeight="1" x14ac:dyDescent="0.2"/>
    <row r="1792" s="23" customFormat="1" ht="13.5" customHeight="1" x14ac:dyDescent="0.2"/>
    <row r="1793" s="23" customFormat="1" ht="13.5" customHeight="1" x14ac:dyDescent="0.2"/>
    <row r="1794" s="23" customFormat="1" ht="13.5" customHeight="1" x14ac:dyDescent="0.2"/>
    <row r="1795" s="23" customFormat="1" ht="13.5" customHeight="1" x14ac:dyDescent="0.2"/>
    <row r="1796" s="23" customFormat="1" ht="13.5" customHeight="1" x14ac:dyDescent="0.2"/>
    <row r="1797" s="23" customFormat="1" ht="13.5" customHeight="1" x14ac:dyDescent="0.2"/>
    <row r="1798" s="23" customFormat="1" ht="13.5" customHeight="1" x14ac:dyDescent="0.2"/>
    <row r="1799" s="23" customFormat="1" ht="13.5" customHeight="1" x14ac:dyDescent="0.2"/>
    <row r="1800" s="23" customFormat="1" ht="13.5" customHeight="1" x14ac:dyDescent="0.2"/>
    <row r="1801" s="23" customFormat="1" ht="13.5" customHeight="1" x14ac:dyDescent="0.2"/>
    <row r="1802" s="23" customFormat="1" ht="13.5" customHeight="1" x14ac:dyDescent="0.2"/>
    <row r="1803" s="23" customFormat="1" ht="13.5" customHeight="1" x14ac:dyDescent="0.2"/>
    <row r="1804" s="23" customFormat="1" ht="13.5" customHeight="1" x14ac:dyDescent="0.2"/>
    <row r="1805" s="23" customFormat="1" ht="13.5" customHeight="1" x14ac:dyDescent="0.2"/>
    <row r="1806" s="23" customFormat="1" ht="13.5" customHeight="1" x14ac:dyDescent="0.2"/>
    <row r="1807" s="23" customFormat="1" ht="13.5" customHeight="1" x14ac:dyDescent="0.2"/>
    <row r="1808" s="23" customFormat="1" ht="13.5" customHeight="1" x14ac:dyDescent="0.2"/>
    <row r="1809" s="23" customFormat="1" ht="13.5" customHeight="1" x14ac:dyDescent="0.2"/>
    <row r="1810" s="23" customFormat="1" ht="13.5" customHeight="1" x14ac:dyDescent="0.2"/>
    <row r="1811" s="23" customFormat="1" ht="13.5" customHeight="1" x14ac:dyDescent="0.2"/>
    <row r="1812" s="23" customFormat="1" ht="13.5" customHeight="1" x14ac:dyDescent="0.2"/>
    <row r="1813" s="23" customFormat="1" ht="13.5" customHeight="1" x14ac:dyDescent="0.2"/>
    <row r="1814" s="23" customFormat="1" ht="13.5" customHeight="1" x14ac:dyDescent="0.2"/>
    <row r="1815" s="23" customFormat="1" ht="13.5" customHeight="1" x14ac:dyDescent="0.2"/>
    <row r="1816" s="23" customFormat="1" ht="13.5" customHeight="1" x14ac:dyDescent="0.2"/>
    <row r="1817" s="23" customFormat="1" ht="13.5" customHeight="1" x14ac:dyDescent="0.2"/>
    <row r="1818" s="23" customFormat="1" ht="13.5" customHeight="1" x14ac:dyDescent="0.2"/>
    <row r="1819" s="23" customFormat="1" ht="13.5" customHeight="1" x14ac:dyDescent="0.2"/>
    <row r="1820" s="23" customFormat="1" ht="13.5" customHeight="1" x14ac:dyDescent="0.2"/>
    <row r="1821" s="23" customFormat="1" ht="13.5" customHeight="1" x14ac:dyDescent="0.2"/>
    <row r="1822" s="23" customFormat="1" ht="13.5" customHeight="1" x14ac:dyDescent="0.2"/>
    <row r="1823" s="23" customFormat="1" ht="13.5" customHeight="1" x14ac:dyDescent="0.2"/>
    <row r="1824" s="23" customFormat="1" ht="13.5" customHeight="1" x14ac:dyDescent="0.2"/>
    <row r="1825" s="23" customFormat="1" ht="13.5" customHeight="1" x14ac:dyDescent="0.2"/>
    <row r="1826" s="23" customFormat="1" ht="13.5" customHeight="1" x14ac:dyDescent="0.2"/>
    <row r="1827" s="23" customFormat="1" ht="13.5" customHeight="1" x14ac:dyDescent="0.2"/>
    <row r="1828" s="23" customFormat="1" ht="13.5" customHeight="1" x14ac:dyDescent="0.2"/>
    <row r="1829" s="23" customFormat="1" ht="13.5" customHeight="1" x14ac:dyDescent="0.2"/>
    <row r="1830" s="23" customFormat="1" ht="13.5" customHeight="1" x14ac:dyDescent="0.2"/>
    <row r="1831" s="23" customFormat="1" ht="13.5" customHeight="1" x14ac:dyDescent="0.2"/>
    <row r="1832" s="23" customFormat="1" ht="13.5" customHeight="1" x14ac:dyDescent="0.2"/>
    <row r="1833" s="23" customFormat="1" ht="13.5" customHeight="1" x14ac:dyDescent="0.2"/>
    <row r="1834" s="23" customFormat="1" ht="13.5" customHeight="1" x14ac:dyDescent="0.2"/>
    <row r="1835" s="23" customFormat="1" ht="13.5" customHeight="1" x14ac:dyDescent="0.2"/>
    <row r="1836" s="23" customFormat="1" ht="13.5" customHeight="1" x14ac:dyDescent="0.2"/>
    <row r="1837" s="23" customFormat="1" ht="13.5" customHeight="1" x14ac:dyDescent="0.2"/>
    <row r="1838" s="23" customFormat="1" ht="13.5" customHeight="1" x14ac:dyDescent="0.2"/>
    <row r="1839" s="23" customFormat="1" ht="13.5" customHeight="1" x14ac:dyDescent="0.2"/>
    <row r="1840" s="23" customFormat="1" ht="13.5" customHeight="1" x14ac:dyDescent="0.2"/>
    <row r="1841" s="23" customFormat="1" ht="13.5" customHeight="1" x14ac:dyDescent="0.2"/>
    <row r="1842" s="23" customFormat="1" ht="13.5" customHeight="1" x14ac:dyDescent="0.2"/>
    <row r="1843" s="23" customFormat="1" ht="13.5" customHeight="1" x14ac:dyDescent="0.2"/>
    <row r="1844" s="23" customFormat="1" ht="13.5" customHeight="1" x14ac:dyDescent="0.2"/>
    <row r="1845" s="23" customFormat="1" ht="13.5" customHeight="1" x14ac:dyDescent="0.2"/>
    <row r="1846" s="23" customFormat="1" ht="13.5" customHeight="1" x14ac:dyDescent="0.2"/>
    <row r="1847" s="23" customFormat="1" ht="13.5" customHeight="1" x14ac:dyDescent="0.2"/>
    <row r="1848" s="23" customFormat="1" ht="13.5" customHeight="1" x14ac:dyDescent="0.2"/>
    <row r="1849" s="23" customFormat="1" ht="13.5" customHeight="1" x14ac:dyDescent="0.2"/>
    <row r="1850" s="23" customFormat="1" ht="13.5" customHeight="1" x14ac:dyDescent="0.2"/>
    <row r="1851" s="23" customFormat="1" ht="13.5" customHeight="1" x14ac:dyDescent="0.2"/>
    <row r="1852" s="23" customFormat="1" ht="13.5" customHeight="1" x14ac:dyDescent="0.2"/>
    <row r="1853" s="23" customFormat="1" ht="13.5" customHeight="1" x14ac:dyDescent="0.2"/>
    <row r="1854" s="23" customFormat="1" ht="13.5" customHeight="1" x14ac:dyDescent="0.2"/>
    <row r="1855" s="23" customFormat="1" ht="13.5" customHeight="1" x14ac:dyDescent="0.2"/>
    <row r="1856" s="23" customFormat="1" ht="13.5" customHeight="1" x14ac:dyDescent="0.2"/>
    <row r="1857" s="23" customFormat="1" ht="13.5" customHeight="1" x14ac:dyDescent="0.2"/>
    <row r="1858" s="23" customFormat="1" ht="13.5" customHeight="1" x14ac:dyDescent="0.2"/>
    <row r="1859" s="23" customFormat="1" ht="13.5" customHeight="1" x14ac:dyDescent="0.2"/>
    <row r="1860" s="23" customFormat="1" ht="13.5" customHeight="1" x14ac:dyDescent="0.2"/>
    <row r="1861" s="23" customFormat="1" ht="13.5" customHeight="1" x14ac:dyDescent="0.2"/>
    <row r="1862" s="23" customFormat="1" ht="13.5" customHeight="1" x14ac:dyDescent="0.2"/>
    <row r="1863" s="23" customFormat="1" ht="13.5" customHeight="1" x14ac:dyDescent="0.2"/>
    <row r="1864" s="23" customFormat="1" ht="13.5" customHeight="1" x14ac:dyDescent="0.2"/>
    <row r="1865" s="23" customFormat="1" ht="13.5" customHeight="1" x14ac:dyDescent="0.2"/>
    <row r="1866" s="23" customFormat="1" ht="13.5" customHeight="1" x14ac:dyDescent="0.2"/>
    <row r="1867" s="23" customFormat="1" ht="13.5" customHeight="1" x14ac:dyDescent="0.2"/>
    <row r="1868" s="23" customFormat="1" ht="13.5" customHeight="1" x14ac:dyDescent="0.2"/>
    <row r="1869" s="23" customFormat="1" ht="13.5" customHeight="1" x14ac:dyDescent="0.2"/>
    <row r="1870" s="23" customFormat="1" ht="13.5" customHeight="1" x14ac:dyDescent="0.2"/>
    <row r="1871" s="23" customFormat="1" ht="13.5" customHeight="1" x14ac:dyDescent="0.2"/>
    <row r="1872" s="23" customFormat="1" ht="13.5" customHeight="1" x14ac:dyDescent="0.2"/>
    <row r="1873" s="23" customFormat="1" ht="13.5" customHeight="1" x14ac:dyDescent="0.2"/>
    <row r="1874" s="23" customFormat="1" ht="13.5" customHeight="1" x14ac:dyDescent="0.2"/>
    <row r="1875" s="23" customFormat="1" ht="13.5" customHeight="1" x14ac:dyDescent="0.2"/>
    <row r="1876" s="23" customFormat="1" ht="13.5" customHeight="1" x14ac:dyDescent="0.2"/>
    <row r="1877" s="23" customFormat="1" ht="13.5" customHeight="1" x14ac:dyDescent="0.2"/>
    <row r="1878" s="23" customFormat="1" ht="13.5" customHeight="1" x14ac:dyDescent="0.2"/>
    <row r="1879" s="23" customFormat="1" ht="13.5" customHeight="1" x14ac:dyDescent="0.2"/>
    <row r="1880" s="23" customFormat="1" ht="13.5" customHeight="1" x14ac:dyDescent="0.2"/>
    <row r="1881" s="23" customFormat="1" ht="13.5" customHeight="1" x14ac:dyDescent="0.2"/>
    <row r="1882" s="23" customFormat="1" ht="13.5" customHeight="1" x14ac:dyDescent="0.2"/>
    <row r="1883" s="23" customFormat="1" ht="13.5" customHeight="1" x14ac:dyDescent="0.2"/>
    <row r="1884" s="23" customFormat="1" ht="13.5" customHeight="1" x14ac:dyDescent="0.2"/>
    <row r="1885" s="23" customFormat="1" ht="13.5" customHeight="1" x14ac:dyDescent="0.2"/>
    <row r="1886" s="23" customFormat="1" ht="13.5" customHeight="1" x14ac:dyDescent="0.2"/>
    <row r="1887" s="23" customFormat="1" ht="13.5" customHeight="1" x14ac:dyDescent="0.2"/>
    <row r="1888" s="23" customFormat="1" ht="13.5" customHeight="1" x14ac:dyDescent="0.2"/>
    <row r="1889" s="23" customFormat="1" ht="13.5" customHeight="1" x14ac:dyDescent="0.2"/>
    <row r="1890" s="23" customFormat="1" ht="13.5" customHeight="1" x14ac:dyDescent="0.2"/>
    <row r="1891" s="23" customFormat="1" ht="13.5" customHeight="1" x14ac:dyDescent="0.2"/>
    <row r="1892" s="23" customFormat="1" ht="13.5" customHeight="1" x14ac:dyDescent="0.2"/>
    <row r="1893" s="23" customFormat="1" ht="13.5" customHeight="1" x14ac:dyDescent="0.2"/>
    <row r="1894" s="23" customFormat="1" ht="13.5" customHeight="1" x14ac:dyDescent="0.2"/>
    <row r="1895" s="23" customFormat="1" ht="13.5" customHeight="1" x14ac:dyDescent="0.2"/>
    <row r="1896" s="23" customFormat="1" ht="13.5" customHeight="1" x14ac:dyDescent="0.2"/>
    <row r="1897" s="23" customFormat="1" ht="13.5" customHeight="1" x14ac:dyDescent="0.2"/>
    <row r="1898" s="23" customFormat="1" ht="13.5" customHeight="1" x14ac:dyDescent="0.2"/>
    <row r="1899" s="23" customFormat="1" ht="13.5" customHeight="1" x14ac:dyDescent="0.2"/>
    <row r="1900" s="23" customFormat="1" ht="13.5" customHeight="1" x14ac:dyDescent="0.2"/>
    <row r="1901" s="23" customFormat="1" ht="13.5" customHeight="1" x14ac:dyDescent="0.2"/>
    <row r="1902" s="23" customFormat="1" ht="13.5" customHeight="1" x14ac:dyDescent="0.2"/>
    <row r="1903" s="23" customFormat="1" ht="13.5" customHeight="1" x14ac:dyDescent="0.2"/>
    <row r="1904" s="23" customFormat="1" ht="13.5" customHeight="1" x14ac:dyDescent="0.2"/>
    <row r="1905" s="23" customFormat="1" ht="13.5" customHeight="1" x14ac:dyDescent="0.2"/>
    <row r="1906" s="23" customFormat="1" ht="13.5" customHeight="1" x14ac:dyDescent="0.2"/>
    <row r="1907" s="23" customFormat="1" ht="13.5" customHeight="1" x14ac:dyDescent="0.2"/>
    <row r="1908" s="23" customFormat="1" ht="13.5" customHeight="1" x14ac:dyDescent="0.2"/>
    <row r="1909" s="23" customFormat="1" ht="13.5" customHeight="1" x14ac:dyDescent="0.2"/>
    <row r="1910" s="23" customFormat="1" ht="13.5" customHeight="1" x14ac:dyDescent="0.2"/>
    <row r="1911" s="23" customFormat="1" ht="13.5" customHeight="1" x14ac:dyDescent="0.2"/>
    <row r="1912" s="23" customFormat="1" ht="13.5" customHeight="1" x14ac:dyDescent="0.2"/>
    <row r="1913" s="23" customFormat="1" ht="13.5" customHeight="1" x14ac:dyDescent="0.2"/>
    <row r="1914" s="23" customFormat="1" ht="13.5" customHeight="1" x14ac:dyDescent="0.2"/>
    <row r="1915" s="23" customFormat="1" ht="13.5" customHeight="1" x14ac:dyDescent="0.2"/>
    <row r="1916" s="23" customFormat="1" ht="13.5" customHeight="1" x14ac:dyDescent="0.2"/>
    <row r="1917" s="23" customFormat="1" ht="13.5" customHeight="1" x14ac:dyDescent="0.2"/>
    <row r="1918" s="23" customFormat="1" ht="13.5" customHeight="1" x14ac:dyDescent="0.2"/>
    <row r="1919" s="23" customFormat="1" ht="13.5" customHeight="1" x14ac:dyDescent="0.2"/>
    <row r="1920" s="23" customFormat="1" ht="13.5" customHeight="1" x14ac:dyDescent="0.2"/>
    <row r="1921" s="23" customFormat="1" ht="13.5" customHeight="1" x14ac:dyDescent="0.2"/>
    <row r="1922" s="23" customFormat="1" ht="13.5" customHeight="1" x14ac:dyDescent="0.2"/>
    <row r="1923" s="23" customFormat="1" ht="13.5" customHeight="1" x14ac:dyDescent="0.2"/>
    <row r="1924" s="23" customFormat="1" ht="13.5" customHeight="1" x14ac:dyDescent="0.2"/>
    <row r="1925" s="23" customFormat="1" ht="13.5" customHeight="1" x14ac:dyDescent="0.2"/>
    <row r="1926" s="23" customFormat="1" ht="13.5" customHeight="1" x14ac:dyDescent="0.2"/>
    <row r="1927" s="23" customFormat="1" ht="13.5" customHeight="1" x14ac:dyDescent="0.2"/>
    <row r="1928" s="23" customFormat="1" ht="13.5" customHeight="1" x14ac:dyDescent="0.2"/>
    <row r="1929" s="23" customFormat="1" ht="13.5" customHeight="1" x14ac:dyDescent="0.2"/>
    <row r="1930" s="23" customFormat="1" ht="13.5" customHeight="1" x14ac:dyDescent="0.2"/>
    <row r="1931" s="23" customFormat="1" ht="13.5" customHeight="1" x14ac:dyDescent="0.2"/>
    <row r="1932" s="23" customFormat="1" ht="13.5" customHeight="1" x14ac:dyDescent="0.2"/>
    <row r="1933" s="23" customFormat="1" ht="13.5" customHeight="1" x14ac:dyDescent="0.2"/>
    <row r="1934" s="23" customFormat="1" ht="13.5" customHeight="1" x14ac:dyDescent="0.2"/>
    <row r="1935" s="23" customFormat="1" ht="13.5" customHeight="1" x14ac:dyDescent="0.2"/>
    <row r="1936" s="23" customFormat="1" ht="13.5" customHeight="1" x14ac:dyDescent="0.2"/>
    <row r="1937" s="23" customFormat="1" ht="13.5" customHeight="1" x14ac:dyDescent="0.2"/>
    <row r="1938" s="23" customFormat="1" ht="13.5" customHeight="1" x14ac:dyDescent="0.2"/>
    <row r="1939" s="23" customFormat="1" ht="13.5" customHeight="1" x14ac:dyDescent="0.2"/>
    <row r="1940" s="23" customFormat="1" ht="13.5" customHeight="1" x14ac:dyDescent="0.2"/>
    <row r="1941" s="23" customFormat="1" ht="13.5" customHeight="1" x14ac:dyDescent="0.2"/>
    <row r="1942" s="23" customFormat="1" ht="13.5" customHeight="1" x14ac:dyDescent="0.2"/>
    <row r="1943" s="23" customFormat="1" ht="13.5" customHeight="1" x14ac:dyDescent="0.2"/>
    <row r="1944" s="23" customFormat="1" ht="13.5" customHeight="1" x14ac:dyDescent="0.2"/>
    <row r="1945" s="23" customFormat="1" ht="13.5" customHeight="1" x14ac:dyDescent="0.2"/>
    <row r="1946" s="23" customFormat="1" ht="13.5" customHeight="1" x14ac:dyDescent="0.2"/>
    <row r="1947" s="23" customFormat="1" ht="13.5" customHeight="1" x14ac:dyDescent="0.2"/>
    <row r="1948" s="23" customFormat="1" ht="13.5" customHeight="1" x14ac:dyDescent="0.2"/>
    <row r="1949" s="23" customFormat="1" ht="13.5" customHeight="1" x14ac:dyDescent="0.2"/>
    <row r="1950" s="23" customFormat="1" ht="13.5" customHeight="1" x14ac:dyDescent="0.2"/>
    <row r="1951" s="23" customFormat="1" ht="13.5" customHeight="1" x14ac:dyDescent="0.2"/>
    <row r="1952" s="23" customFormat="1" ht="13.5" customHeight="1" x14ac:dyDescent="0.2"/>
    <row r="1953" s="23" customFormat="1" ht="13.5" customHeight="1" x14ac:dyDescent="0.2"/>
    <row r="1954" s="23" customFormat="1" ht="13.5" customHeight="1" x14ac:dyDescent="0.2"/>
    <row r="1955" s="23" customFormat="1" ht="13.5" customHeight="1" x14ac:dyDescent="0.2"/>
    <row r="1956" s="23" customFormat="1" ht="13.5" customHeight="1" x14ac:dyDescent="0.2"/>
    <row r="1957" s="23" customFormat="1" ht="13.5" customHeight="1" x14ac:dyDescent="0.2"/>
    <row r="1958" s="23" customFormat="1" ht="13.5" customHeight="1" x14ac:dyDescent="0.2"/>
    <row r="1959" s="23" customFormat="1" ht="13.5" customHeight="1" x14ac:dyDescent="0.2"/>
    <row r="1960" s="23" customFormat="1" ht="13.5" customHeight="1" x14ac:dyDescent="0.2"/>
    <row r="1961" s="23" customFormat="1" ht="13.5" customHeight="1" x14ac:dyDescent="0.2"/>
    <row r="1962" s="23" customFormat="1" ht="13.5" customHeight="1" x14ac:dyDescent="0.2"/>
    <row r="1963" s="23" customFormat="1" ht="13.5" customHeight="1" x14ac:dyDescent="0.2"/>
    <row r="1964" s="23" customFormat="1" ht="13.5" customHeight="1" x14ac:dyDescent="0.2"/>
    <row r="1965" s="23" customFormat="1" ht="13.5" customHeight="1" x14ac:dyDescent="0.2"/>
    <row r="1966" s="23" customFormat="1" ht="13.5" customHeight="1" x14ac:dyDescent="0.2"/>
    <row r="1967" s="23" customFormat="1" ht="13.5" customHeight="1" x14ac:dyDescent="0.2"/>
    <row r="1968" s="23" customFormat="1" ht="13.5" customHeight="1" x14ac:dyDescent="0.2"/>
    <row r="1969" s="23" customFormat="1" ht="13.5" customHeight="1" x14ac:dyDescent="0.2"/>
    <row r="1970" s="23" customFormat="1" ht="13.5" customHeight="1" x14ac:dyDescent="0.2"/>
    <row r="1971" s="23" customFormat="1" ht="13.5" customHeight="1" x14ac:dyDescent="0.2"/>
    <row r="1972" s="23" customFormat="1" ht="13.5" customHeight="1" x14ac:dyDescent="0.2"/>
    <row r="1973" s="23" customFormat="1" ht="13.5" customHeight="1" x14ac:dyDescent="0.2"/>
    <row r="1974" s="23" customFormat="1" ht="13.5" customHeight="1" x14ac:dyDescent="0.2"/>
    <row r="1975" s="23" customFormat="1" ht="13.5" customHeight="1" x14ac:dyDescent="0.2"/>
    <row r="1976" s="23" customFormat="1" ht="13.5" customHeight="1" x14ac:dyDescent="0.2"/>
    <row r="1977" s="23" customFormat="1" ht="13.5" customHeight="1" x14ac:dyDescent="0.2"/>
    <row r="1978" s="23" customFormat="1" ht="13.5" customHeight="1" x14ac:dyDescent="0.2"/>
    <row r="1979" s="23" customFormat="1" ht="13.5" customHeight="1" x14ac:dyDescent="0.2"/>
    <row r="1980" s="23" customFormat="1" ht="13.5" customHeight="1" x14ac:dyDescent="0.2"/>
    <row r="1981" s="23" customFormat="1" ht="13.5" customHeight="1" x14ac:dyDescent="0.2"/>
    <row r="1982" s="23" customFormat="1" ht="13.5" customHeight="1" x14ac:dyDescent="0.2"/>
    <row r="1983" s="23" customFormat="1" ht="13.5" customHeight="1" x14ac:dyDescent="0.2"/>
    <row r="1984" s="23" customFormat="1" ht="13.5" customHeight="1" x14ac:dyDescent="0.2"/>
    <row r="1985" s="23" customFormat="1" ht="13.5" customHeight="1" x14ac:dyDescent="0.2"/>
    <row r="1986" s="23" customFormat="1" ht="13.5" customHeight="1" x14ac:dyDescent="0.2"/>
    <row r="1987" s="23" customFormat="1" ht="13.5" customHeight="1" x14ac:dyDescent="0.2"/>
    <row r="1988" s="23" customFormat="1" ht="13.5" customHeight="1" x14ac:dyDescent="0.2"/>
    <row r="1989" s="23" customFormat="1" ht="13.5" customHeight="1" x14ac:dyDescent="0.2"/>
    <row r="1990" s="23" customFormat="1" ht="13.5" customHeight="1" x14ac:dyDescent="0.2"/>
    <row r="1991" s="23" customFormat="1" ht="13.5" customHeight="1" x14ac:dyDescent="0.2"/>
    <row r="1992" s="23" customFormat="1" ht="13.5" customHeight="1" x14ac:dyDescent="0.2"/>
    <row r="1993" s="23" customFormat="1" ht="13.5" customHeight="1" x14ac:dyDescent="0.2"/>
    <row r="1994" s="23" customFormat="1" ht="13.5" customHeight="1" x14ac:dyDescent="0.2"/>
    <row r="1995" s="23" customFormat="1" ht="13.5" customHeight="1" x14ac:dyDescent="0.2"/>
    <row r="1996" s="23" customFormat="1" ht="13.5" customHeight="1" x14ac:dyDescent="0.2"/>
    <row r="1997" s="23" customFormat="1" ht="13.5" customHeight="1" x14ac:dyDescent="0.2"/>
    <row r="1998" s="23" customFormat="1" ht="13.5" customHeight="1" x14ac:dyDescent="0.2"/>
    <row r="1999" s="23" customFormat="1" ht="13.5" customHeight="1" x14ac:dyDescent="0.2"/>
    <row r="2000" s="23" customFormat="1" ht="13.5" customHeight="1" x14ac:dyDescent="0.2"/>
    <row r="2001" s="23" customFormat="1" ht="13.5" customHeight="1" x14ac:dyDescent="0.2"/>
    <row r="2002" s="23" customFormat="1" ht="13.5" customHeight="1" x14ac:dyDescent="0.2"/>
    <row r="2003" s="23" customFormat="1" ht="13.5" customHeight="1" x14ac:dyDescent="0.2"/>
    <row r="2004" s="23" customFormat="1" ht="13.5" customHeight="1" x14ac:dyDescent="0.2"/>
    <row r="2005" s="23" customFormat="1" ht="13.5" customHeight="1" x14ac:dyDescent="0.2"/>
    <row r="2006" s="23" customFormat="1" ht="13.5" customHeight="1" x14ac:dyDescent="0.2"/>
    <row r="2007" s="23" customFormat="1" ht="13.5" customHeight="1" x14ac:dyDescent="0.2"/>
    <row r="2008" s="23" customFormat="1" ht="13.5" customHeight="1" x14ac:dyDescent="0.2"/>
    <row r="2009" s="23" customFormat="1" ht="13.5" customHeight="1" x14ac:dyDescent="0.2"/>
    <row r="2010" s="23" customFormat="1" ht="13.5" customHeight="1" x14ac:dyDescent="0.2"/>
    <row r="2011" s="23" customFormat="1" ht="13.5" customHeight="1" x14ac:dyDescent="0.2"/>
    <row r="2012" s="23" customFormat="1" ht="13.5" customHeight="1" x14ac:dyDescent="0.2"/>
    <row r="2013" s="23" customFormat="1" ht="13.5" customHeight="1" x14ac:dyDescent="0.2"/>
    <row r="2014" s="23" customFormat="1" ht="13.5" customHeight="1" x14ac:dyDescent="0.2"/>
    <row r="2015" s="23" customFormat="1" ht="13.5" customHeight="1" x14ac:dyDescent="0.2"/>
    <row r="2016" s="23" customFormat="1" ht="13.5" customHeight="1" x14ac:dyDescent="0.2"/>
    <row r="2017" s="23" customFormat="1" ht="13.5" customHeight="1" x14ac:dyDescent="0.2"/>
    <row r="2018" s="23" customFormat="1" ht="13.5" customHeight="1" x14ac:dyDescent="0.2"/>
    <row r="2019" s="23" customFormat="1" ht="13.5" customHeight="1" x14ac:dyDescent="0.2"/>
    <row r="2020" s="23" customFormat="1" ht="13.5" customHeight="1" x14ac:dyDescent="0.2"/>
    <row r="2021" s="23" customFormat="1" ht="13.5" customHeight="1" x14ac:dyDescent="0.2"/>
    <row r="2022" s="23" customFormat="1" ht="13.5" customHeight="1" x14ac:dyDescent="0.2"/>
    <row r="2023" s="23" customFormat="1" ht="13.5" customHeight="1" x14ac:dyDescent="0.2"/>
    <row r="2024" s="23" customFormat="1" ht="13.5" customHeight="1" x14ac:dyDescent="0.2"/>
    <row r="2025" s="23" customFormat="1" ht="13.5" customHeight="1" x14ac:dyDescent="0.2"/>
    <row r="2026" s="23" customFormat="1" ht="13.5" customHeight="1" x14ac:dyDescent="0.2"/>
    <row r="2027" s="23" customFormat="1" ht="13.5" customHeight="1" x14ac:dyDescent="0.2"/>
    <row r="2028" s="23" customFormat="1" ht="13.5" customHeight="1" x14ac:dyDescent="0.2"/>
    <row r="2029" s="23" customFormat="1" ht="13.5" customHeight="1" x14ac:dyDescent="0.2"/>
    <row r="2030" s="23" customFormat="1" ht="13.5" customHeight="1" x14ac:dyDescent="0.2"/>
    <row r="2031" s="23" customFormat="1" ht="13.5" customHeight="1" x14ac:dyDescent="0.2"/>
    <row r="2032" s="23" customFormat="1" ht="13.5" customHeight="1" x14ac:dyDescent="0.2"/>
    <row r="2033" s="23" customFormat="1" ht="13.5" customHeight="1" x14ac:dyDescent="0.2"/>
    <row r="2034" s="23" customFormat="1" ht="13.5" customHeight="1" x14ac:dyDescent="0.2"/>
    <row r="2035" s="23" customFormat="1" ht="13.5" customHeight="1" x14ac:dyDescent="0.2"/>
    <row r="2036" s="23" customFormat="1" ht="13.5" customHeight="1" x14ac:dyDescent="0.2"/>
    <row r="2037" s="23" customFormat="1" ht="13.5" customHeight="1" x14ac:dyDescent="0.2"/>
    <row r="2038" s="23" customFormat="1" ht="13.5" customHeight="1" x14ac:dyDescent="0.2"/>
    <row r="2039" s="23" customFormat="1" ht="13.5" customHeight="1" x14ac:dyDescent="0.2"/>
    <row r="2040" s="23" customFormat="1" ht="13.5" customHeight="1" x14ac:dyDescent="0.2"/>
    <row r="2041" s="23" customFormat="1" ht="13.5" customHeight="1" x14ac:dyDescent="0.2"/>
    <row r="2042" s="23" customFormat="1" ht="13.5" customHeight="1" x14ac:dyDescent="0.2"/>
    <row r="2043" s="23" customFormat="1" ht="13.5" customHeight="1" x14ac:dyDescent="0.2"/>
    <row r="2044" s="23" customFormat="1" ht="13.5" customHeight="1" x14ac:dyDescent="0.2"/>
    <row r="2045" s="23" customFormat="1" ht="13.5" customHeight="1" x14ac:dyDescent="0.2"/>
    <row r="2046" s="23" customFormat="1" ht="13.5" customHeight="1" x14ac:dyDescent="0.2"/>
    <row r="2047" s="23" customFormat="1" ht="13.5" customHeight="1" x14ac:dyDescent="0.2"/>
    <row r="2048" s="23" customFormat="1" ht="13.5" customHeight="1" x14ac:dyDescent="0.2"/>
    <row r="2049" s="23" customFormat="1" ht="13.5" customHeight="1" x14ac:dyDescent="0.2"/>
    <row r="2050" s="23" customFormat="1" ht="13.5" customHeight="1" x14ac:dyDescent="0.2"/>
    <row r="2051" s="23" customFormat="1" ht="13.5" customHeight="1" x14ac:dyDescent="0.2"/>
    <row r="2052" s="23" customFormat="1" ht="13.5" customHeight="1" x14ac:dyDescent="0.2"/>
    <row r="2053" s="23" customFormat="1" ht="13.5" customHeight="1" x14ac:dyDescent="0.2"/>
    <row r="2054" s="23" customFormat="1" ht="13.5" customHeight="1" x14ac:dyDescent="0.2"/>
    <row r="2055" s="23" customFormat="1" ht="13.5" customHeight="1" x14ac:dyDescent="0.2"/>
    <row r="2056" s="23" customFormat="1" ht="13.5" customHeight="1" x14ac:dyDescent="0.2"/>
    <row r="2057" s="23" customFormat="1" ht="13.5" customHeight="1" x14ac:dyDescent="0.2"/>
    <row r="2058" s="23" customFormat="1" ht="13.5" customHeight="1" x14ac:dyDescent="0.2"/>
    <row r="2059" s="23" customFormat="1" ht="13.5" customHeight="1" x14ac:dyDescent="0.2"/>
    <row r="2060" s="23" customFormat="1" ht="13.5" customHeight="1" x14ac:dyDescent="0.2"/>
    <row r="2061" s="23" customFormat="1" ht="13.5" customHeight="1" x14ac:dyDescent="0.2"/>
    <row r="2062" s="23" customFormat="1" ht="13.5" customHeight="1" x14ac:dyDescent="0.2"/>
    <row r="2063" s="23" customFormat="1" ht="13.5" customHeight="1" x14ac:dyDescent="0.2"/>
    <row r="2064" s="23" customFormat="1" ht="13.5" customHeight="1" x14ac:dyDescent="0.2"/>
    <row r="2065" s="23" customFormat="1" ht="13.5" customHeight="1" x14ac:dyDescent="0.2"/>
    <row r="2066" s="23" customFormat="1" ht="13.5" customHeight="1" x14ac:dyDescent="0.2"/>
    <row r="2067" s="23" customFormat="1" ht="13.5" customHeight="1" x14ac:dyDescent="0.2"/>
    <row r="2068" s="23" customFormat="1" ht="13.5" customHeight="1" x14ac:dyDescent="0.2"/>
    <row r="2069" s="23" customFormat="1" ht="13.5" customHeight="1" x14ac:dyDescent="0.2"/>
    <row r="2070" s="23" customFormat="1" ht="13.5" customHeight="1" x14ac:dyDescent="0.2"/>
    <row r="2071" s="23" customFormat="1" ht="13.5" customHeight="1" x14ac:dyDescent="0.2"/>
    <row r="2072" s="23" customFormat="1" ht="13.5" customHeight="1" x14ac:dyDescent="0.2"/>
    <row r="2073" s="23" customFormat="1" ht="13.5" customHeight="1" x14ac:dyDescent="0.2"/>
    <row r="2074" s="23" customFormat="1" ht="13.5" customHeight="1" x14ac:dyDescent="0.2"/>
    <row r="2075" s="23" customFormat="1" ht="13.5" customHeight="1" x14ac:dyDescent="0.2"/>
    <row r="2076" s="23" customFormat="1" ht="13.5" customHeight="1" x14ac:dyDescent="0.2"/>
    <row r="2077" s="23" customFormat="1" ht="13.5" customHeight="1" x14ac:dyDescent="0.2"/>
    <row r="2078" s="23" customFormat="1" ht="13.5" customHeight="1" x14ac:dyDescent="0.2"/>
    <row r="2079" s="23" customFormat="1" ht="13.5" customHeight="1" x14ac:dyDescent="0.2"/>
    <row r="2080" s="23" customFormat="1" ht="13.5" customHeight="1" x14ac:dyDescent="0.2"/>
  </sheetData>
  <mergeCells count="211">
    <mergeCell ref="A4:C5"/>
    <mergeCell ref="A6:C7"/>
    <mergeCell ref="B8:C9"/>
    <mergeCell ref="C10:C11"/>
    <mergeCell ref="C12:C13"/>
    <mergeCell ref="C14:C15"/>
    <mergeCell ref="C28:C29"/>
    <mergeCell ref="C30:C31"/>
    <mergeCell ref="C32:C33"/>
    <mergeCell ref="C34:C35"/>
    <mergeCell ref="C36:C37"/>
    <mergeCell ref="C38:C39"/>
    <mergeCell ref="C16:C17"/>
    <mergeCell ref="C18:C19"/>
    <mergeCell ref="C20:C21"/>
    <mergeCell ref="C22:C23"/>
    <mergeCell ref="C24:C25"/>
    <mergeCell ref="C26:C27"/>
    <mergeCell ref="C52:C53"/>
    <mergeCell ref="C54:C55"/>
    <mergeCell ref="C56:C57"/>
    <mergeCell ref="B58:C59"/>
    <mergeCell ref="C60:C61"/>
    <mergeCell ref="C62:C63"/>
    <mergeCell ref="C40:C41"/>
    <mergeCell ref="C42:C43"/>
    <mergeCell ref="C44:C45"/>
    <mergeCell ref="C46:C47"/>
    <mergeCell ref="C48:C49"/>
    <mergeCell ref="C50:C51"/>
    <mergeCell ref="C77:C78"/>
    <mergeCell ref="C79:C80"/>
    <mergeCell ref="B81:C82"/>
    <mergeCell ref="C83:C84"/>
    <mergeCell ref="C85:C86"/>
    <mergeCell ref="C87:C88"/>
    <mergeCell ref="A69:A70"/>
    <mergeCell ref="B69:B70"/>
    <mergeCell ref="C69:C70"/>
    <mergeCell ref="C71:C72"/>
    <mergeCell ref="C73:C74"/>
    <mergeCell ref="C75:C76"/>
    <mergeCell ref="C101:C102"/>
    <mergeCell ref="C103:C104"/>
    <mergeCell ref="C105:C106"/>
    <mergeCell ref="C107:C108"/>
    <mergeCell ref="C109:C110"/>
    <mergeCell ref="C111:C112"/>
    <mergeCell ref="C89:C90"/>
    <mergeCell ref="C91:C92"/>
    <mergeCell ref="C93:C94"/>
    <mergeCell ref="C95:C96"/>
    <mergeCell ref="C97:C98"/>
    <mergeCell ref="C99:C100"/>
    <mergeCell ref="C125:C126"/>
    <mergeCell ref="C127:C128"/>
    <mergeCell ref="A134:A135"/>
    <mergeCell ref="B134:B135"/>
    <mergeCell ref="C134:C135"/>
    <mergeCell ref="C136:C137"/>
    <mergeCell ref="C113:C114"/>
    <mergeCell ref="C115:C116"/>
    <mergeCell ref="C117:C118"/>
    <mergeCell ref="C119:C120"/>
    <mergeCell ref="C121:C122"/>
    <mergeCell ref="B123:C124"/>
    <mergeCell ref="C150:C151"/>
    <mergeCell ref="B152:C153"/>
    <mergeCell ref="C154:C155"/>
    <mergeCell ref="C156:C157"/>
    <mergeCell ref="C158:C159"/>
    <mergeCell ref="C160:C161"/>
    <mergeCell ref="C138:C139"/>
    <mergeCell ref="C140:C141"/>
    <mergeCell ref="C142:C143"/>
    <mergeCell ref="C144:C145"/>
    <mergeCell ref="C146:C147"/>
    <mergeCell ref="C148:C149"/>
    <mergeCell ref="A199:A200"/>
    <mergeCell ref="B199:C200"/>
    <mergeCell ref="C174:C175"/>
    <mergeCell ref="C176:C177"/>
    <mergeCell ref="C178:C179"/>
    <mergeCell ref="C180:C181"/>
    <mergeCell ref="C182:C183"/>
    <mergeCell ref="C184:C185"/>
    <mergeCell ref="C162:C163"/>
    <mergeCell ref="C164:C165"/>
    <mergeCell ref="C166:C167"/>
    <mergeCell ref="A168:C169"/>
    <mergeCell ref="B170:C171"/>
    <mergeCell ref="C172:C173"/>
    <mergeCell ref="C201:C202"/>
    <mergeCell ref="C203:C204"/>
    <mergeCell ref="C205:C206"/>
    <mergeCell ref="C207:C208"/>
    <mergeCell ref="C209:C210"/>
    <mergeCell ref="C211:C212"/>
    <mergeCell ref="C186:C187"/>
    <mergeCell ref="C188:C189"/>
    <mergeCell ref="C190:C191"/>
    <mergeCell ref="C192:C193"/>
    <mergeCell ref="C225:C226"/>
    <mergeCell ref="C227:C228"/>
    <mergeCell ref="C229:C230"/>
    <mergeCell ref="C231:C232"/>
    <mergeCell ref="C233:C234"/>
    <mergeCell ref="C235:C236"/>
    <mergeCell ref="C213:C214"/>
    <mergeCell ref="A215:C216"/>
    <mergeCell ref="B217:C218"/>
    <mergeCell ref="C219:C220"/>
    <mergeCell ref="C221:C222"/>
    <mergeCell ref="C223:C224"/>
    <mergeCell ref="A264:A265"/>
    <mergeCell ref="B264:B265"/>
    <mergeCell ref="C264:C265"/>
    <mergeCell ref="C237:C238"/>
    <mergeCell ref="C239:C240"/>
    <mergeCell ref="C241:C242"/>
    <mergeCell ref="C243:C244"/>
    <mergeCell ref="C245:C246"/>
    <mergeCell ref="C247:C248"/>
    <mergeCell ref="C266:C267"/>
    <mergeCell ref="C268:C269"/>
    <mergeCell ref="B270:C271"/>
    <mergeCell ref="C272:C273"/>
    <mergeCell ref="C274:C275"/>
    <mergeCell ref="C276:C277"/>
    <mergeCell ref="C249:C250"/>
    <mergeCell ref="C251:C252"/>
    <mergeCell ref="C253:C254"/>
    <mergeCell ref="C255:C256"/>
    <mergeCell ref="C257:C258"/>
    <mergeCell ref="C290:C291"/>
    <mergeCell ref="C292:C293"/>
    <mergeCell ref="C294:C295"/>
    <mergeCell ref="C296:C297"/>
    <mergeCell ref="C298:C299"/>
    <mergeCell ref="C300:C301"/>
    <mergeCell ref="C278:C279"/>
    <mergeCell ref="C280:C281"/>
    <mergeCell ref="C282:C283"/>
    <mergeCell ref="C284:C285"/>
    <mergeCell ref="C286:C287"/>
    <mergeCell ref="B288:C289"/>
    <mergeCell ref="C314:C315"/>
    <mergeCell ref="C316:C317"/>
    <mergeCell ref="C318:C319"/>
    <mergeCell ref="C320:C321"/>
    <mergeCell ref="C322:C323"/>
    <mergeCell ref="A329:A330"/>
    <mergeCell ref="B329:B330"/>
    <mergeCell ref="C329:C330"/>
    <mergeCell ref="C302:C303"/>
    <mergeCell ref="C304:C305"/>
    <mergeCell ref="C306:C307"/>
    <mergeCell ref="C308:C309"/>
    <mergeCell ref="A310:C311"/>
    <mergeCell ref="B312:C313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67:C368"/>
    <mergeCell ref="C369:C370"/>
    <mergeCell ref="C371:C372"/>
    <mergeCell ref="C373:C374"/>
    <mergeCell ref="C375:C376"/>
    <mergeCell ref="C377:C378"/>
    <mergeCell ref="A355:C356"/>
    <mergeCell ref="B357:C358"/>
    <mergeCell ref="C359:C360"/>
    <mergeCell ref="C361:C362"/>
    <mergeCell ref="C363:C364"/>
    <mergeCell ref="C365:C366"/>
    <mergeCell ref="C396:C397"/>
    <mergeCell ref="C398:C399"/>
    <mergeCell ref="C400:C401"/>
    <mergeCell ref="A402:C403"/>
    <mergeCell ref="B404:C405"/>
    <mergeCell ref="C406:C407"/>
    <mergeCell ref="C379:C380"/>
    <mergeCell ref="C381:C382"/>
    <mergeCell ref="C383:C384"/>
    <mergeCell ref="C385:C386"/>
    <mergeCell ref="C387:C388"/>
    <mergeCell ref="A394:A395"/>
    <mergeCell ref="B394:B395"/>
    <mergeCell ref="C394:C395"/>
    <mergeCell ref="C432:C433"/>
    <mergeCell ref="C420:C421"/>
    <mergeCell ref="B422:C423"/>
    <mergeCell ref="C424:C425"/>
    <mergeCell ref="C426:C427"/>
    <mergeCell ref="C428:C429"/>
    <mergeCell ref="C430:C431"/>
    <mergeCell ref="C408:C409"/>
    <mergeCell ref="C410:C411"/>
    <mergeCell ref="C412:C413"/>
    <mergeCell ref="C414:C415"/>
    <mergeCell ref="C416:C417"/>
    <mergeCell ref="C418:C419"/>
  </mergeCells>
  <phoneticPr fontId="4"/>
  <pageMargins left="0.45" right="0" top="0.59055118110236227" bottom="0.48" header="0.51181102362204722" footer="0.28000000000000003"/>
  <pageSetup paperSize="9" scale="62" firstPageNumber="26" orientation="landscape" useFirstPageNumber="1" r:id="rId1"/>
  <headerFooter alignWithMargins="0">
    <oddFooter>&amp;C&amp;P</oddFooter>
  </headerFooter>
  <rowBreaks count="6" manualBreakCount="6">
    <brk id="64" max="25" man="1"/>
    <brk id="129" max="25" man="1"/>
    <brk id="194" max="25" man="1"/>
    <brk id="259" max="25" man="1"/>
    <brk id="324" max="25" man="1"/>
    <brk id="38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上期　表紙</vt:lpstr>
      <vt:lpstr>上期 表紙裏</vt:lpstr>
      <vt:lpstr>上期　1頁</vt:lpstr>
      <vt:lpstr>上期　2-24頁</vt:lpstr>
      <vt:lpstr>上期　25頁</vt:lpstr>
      <vt:lpstr>上期　26-32頁</vt:lpstr>
      <vt:lpstr>'上期　1頁'!Print_Area</vt:lpstr>
      <vt:lpstr>'上期　2-24頁'!Print_Area</vt:lpstr>
      <vt:lpstr>'上期　25頁'!Print_Area</vt:lpstr>
      <vt:lpstr>'上期　26-32頁'!Print_Area</vt:lpstr>
      <vt:lpstr>'上期　表紙'!Print_Area</vt:lpstr>
      <vt:lpstr>'上期 表紙裏'!Print_Area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中畑＿颯</cp:lastModifiedBy>
  <cp:lastPrinted>2023-02-28T00:36:05Z</cp:lastPrinted>
  <dcterms:created xsi:type="dcterms:W3CDTF">2007-07-06T06:25:43Z</dcterms:created>
  <dcterms:modified xsi:type="dcterms:W3CDTF">2023-02-28T00:37:54Z</dcterms:modified>
</cp:coreProperties>
</file>