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010" windowHeight="10095" activeTab="0"/>
  </bookViews>
  <sheets>
    <sheet name="別紙３（首長）" sheetId="1" r:id="rId1"/>
  </sheets>
  <definedNames>
    <definedName name="_xlnm.Print_Area" localSheetId="0">'別紙３（首長）'!$A$1:$T$68</definedName>
    <definedName name="_xlnm.Print_Titles" localSheetId="0">'別紙３（首長）'!$1:$9</definedName>
  </definedNames>
  <calcPr fullCalcOnLoad="1"/>
</workbook>
</file>

<file path=xl/sharedStrings.xml><?xml version="1.0" encoding="utf-8"?>
<sst xmlns="http://schemas.openxmlformats.org/spreadsheetml/2006/main" count="116" uniqueCount="76">
  <si>
    <t>市町村名</t>
  </si>
  <si>
    <t>計</t>
  </si>
  <si>
    <t>市　計</t>
  </si>
  <si>
    <t>町村計</t>
  </si>
  <si>
    <t>合　計</t>
  </si>
  <si>
    <t>女</t>
  </si>
  <si>
    <t>男</t>
  </si>
  <si>
    <t>差 引（Ａ－Ｂ）</t>
  </si>
  <si>
    <t>今  回（Ａ）</t>
  </si>
  <si>
    <t>投　　票　　率　（％）</t>
  </si>
  <si>
    <t>棄　権　者　数</t>
  </si>
  <si>
    <t>投　票　者　数</t>
  </si>
  <si>
    <t>選挙当日の有権者数</t>
  </si>
  <si>
    <t>　</t>
  </si>
  <si>
    <t>（　市町村長　  )</t>
  </si>
  <si>
    <t>投 　票 　結 　果</t>
  </si>
  <si>
    <t>別紙３</t>
  </si>
  <si>
    <t>函館市</t>
  </si>
  <si>
    <t>室蘭市</t>
  </si>
  <si>
    <t>夕張市</t>
  </si>
  <si>
    <t>稚内市</t>
  </si>
  <si>
    <t>江別市</t>
  </si>
  <si>
    <t>赤平市</t>
  </si>
  <si>
    <t>三笠市</t>
  </si>
  <si>
    <t>千歳市</t>
  </si>
  <si>
    <t>滝川市</t>
  </si>
  <si>
    <t>砂川市</t>
  </si>
  <si>
    <t>伊達市</t>
  </si>
  <si>
    <t>前  回（Ｈ３１）（Ｂ）</t>
  </si>
  <si>
    <t>由仁町</t>
  </si>
  <si>
    <t>皆増</t>
  </si>
  <si>
    <t>新十津川町</t>
  </si>
  <si>
    <t>雨竜町</t>
  </si>
  <si>
    <t>沼田町</t>
  </si>
  <si>
    <t>空知総合振興局</t>
  </si>
  <si>
    <t>赤井川村</t>
  </si>
  <si>
    <t>後志総合振興局</t>
  </si>
  <si>
    <t>壮瞥町</t>
  </si>
  <si>
    <t>胆振総合振興局</t>
  </si>
  <si>
    <t>厚沢部町</t>
  </si>
  <si>
    <t>乙部町</t>
  </si>
  <si>
    <t>今金町</t>
  </si>
  <si>
    <t>檜山振興局</t>
  </si>
  <si>
    <t>美瑛町</t>
  </si>
  <si>
    <t>下川町</t>
  </si>
  <si>
    <t>美深町</t>
  </si>
  <si>
    <t>音威子府村</t>
  </si>
  <si>
    <t>中川町</t>
  </si>
  <si>
    <t>幌加内町</t>
  </si>
  <si>
    <t>上川総合振興局</t>
  </si>
  <si>
    <t>苫前町</t>
  </si>
  <si>
    <t>初山別村</t>
  </si>
  <si>
    <t>天塩町</t>
  </si>
  <si>
    <t>留萌振興局</t>
  </si>
  <si>
    <t>中頓別町</t>
  </si>
  <si>
    <t>豊富町</t>
  </si>
  <si>
    <t>宗谷総合振興局</t>
  </si>
  <si>
    <t>美幌町</t>
  </si>
  <si>
    <t>斜里町</t>
  </si>
  <si>
    <t>清里町</t>
  </si>
  <si>
    <t>訓子府町</t>
  </si>
  <si>
    <t>滝上町</t>
  </si>
  <si>
    <t>興部町</t>
  </si>
  <si>
    <t>ｵﾎｰﾂｸ総合振興局</t>
  </si>
  <si>
    <t>鹿追町</t>
  </si>
  <si>
    <t>更別村</t>
  </si>
  <si>
    <t>大樹町</t>
  </si>
  <si>
    <t>幕別町</t>
  </si>
  <si>
    <t>足寄町</t>
  </si>
  <si>
    <t>陸別町</t>
  </si>
  <si>
    <t>浦幌町</t>
  </si>
  <si>
    <t>十勝総合振興局</t>
  </si>
  <si>
    <t>羅臼町</t>
  </si>
  <si>
    <t>根室振興局</t>
  </si>
  <si>
    <t>京極町</t>
  </si>
  <si>
    <t>皆増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</si>
</sst>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\)"/>
    <numFmt numFmtId="177" formatCode="#,##0_);[Red]\(#,##0\)"/>
    <numFmt numFmtId="178" formatCode="#,##0_ "/>
    <numFmt numFmtId="179" formatCode="#,##0.000_ "/>
    <numFmt numFmtId="180" formatCode="0_);[Red]\(0\)"/>
    <numFmt numFmtId="181" formatCode="#,##0.000_);[Red]\(#,##0.000\)"/>
    <numFmt numFmtId="182" formatCode="0.00_ "/>
    <numFmt numFmtId="183" formatCode="0.00_);[Red]\(0.00\)"/>
    <numFmt numFmtId="184" formatCode="#,##0.0_);[Red]\(#,##0.0\)"/>
    <numFmt numFmtId="185" formatCode="#,##0.00_);[Red]\(#,##0.00\)"/>
    <numFmt numFmtId="186" formatCode="#,##0.0000_);[Red]\(#,##0.0000\)"/>
    <numFmt numFmtId="187" formatCode="#,##0.00000_);[Red]\(#,##0.00000\)"/>
    <numFmt numFmtId="188" formatCode="#,##0.000000_);[Red]\(#,##0.0000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177" fontId="2" fillId="0" borderId="0" xfId="60" applyNumberFormat="1" applyFont="1" applyAlignment="1" applyProtection="1">
      <alignment horizontal="center"/>
      <protection locked="0"/>
    </xf>
    <xf numFmtId="177" fontId="2" fillId="0" borderId="0" xfId="60" applyNumberFormat="1" applyFont="1" applyAlignment="1" applyProtection="1">
      <alignment horizontal="left"/>
      <protection locked="0"/>
    </xf>
    <xf numFmtId="177" fontId="2" fillId="0" borderId="0" xfId="60" applyNumberFormat="1" applyFont="1" applyAlignment="1" applyProtection="1">
      <alignment horizontal="center" vertical="center"/>
      <protection locked="0"/>
    </xf>
    <xf numFmtId="0" fontId="2" fillId="0" borderId="0" xfId="60" applyFont="1" applyBorder="1" applyAlignment="1" applyProtection="1">
      <alignment horizontal="center" vertical="center"/>
      <protection locked="0"/>
    </xf>
    <xf numFmtId="177" fontId="2" fillId="0" borderId="0" xfId="60" applyNumberFormat="1" applyFont="1" applyBorder="1" applyAlignment="1" applyProtection="1">
      <alignment horizontal="center" vertical="center"/>
      <protection locked="0"/>
    </xf>
    <xf numFmtId="177" fontId="2" fillId="0" borderId="0" xfId="60" applyNumberFormat="1" applyFont="1" applyBorder="1" applyAlignment="1" applyProtection="1">
      <alignment horizontal="left" vertical="center"/>
      <protection locked="0"/>
    </xf>
    <xf numFmtId="182" fontId="2" fillId="33" borderId="10" xfId="60" applyNumberFormat="1" applyFont="1" applyFill="1" applyBorder="1" applyAlignment="1" applyProtection="1">
      <alignment horizontal="right" vertical="center"/>
      <protection/>
    </xf>
    <xf numFmtId="182" fontId="2" fillId="33" borderId="11" xfId="60" applyNumberFormat="1" applyFont="1" applyFill="1" applyBorder="1" applyAlignment="1" applyProtection="1">
      <alignment horizontal="right" vertical="center"/>
      <protection/>
    </xf>
    <xf numFmtId="183" fontId="2" fillId="33" borderId="11" xfId="60" applyNumberFormat="1" applyFont="1" applyFill="1" applyBorder="1" applyAlignment="1" applyProtection="1">
      <alignment horizontal="right" vertical="center"/>
      <protection/>
    </xf>
    <xf numFmtId="177" fontId="2" fillId="33" borderId="11" xfId="60" applyNumberFormat="1" applyFont="1" applyFill="1" applyBorder="1" applyAlignment="1" applyProtection="1">
      <alignment horizontal="right" vertical="center"/>
      <protection/>
    </xf>
    <xf numFmtId="177" fontId="2" fillId="33" borderId="12" xfId="60" applyNumberFormat="1" applyFont="1" applyFill="1" applyBorder="1" applyAlignment="1" applyProtection="1">
      <alignment horizontal="center" vertical="center"/>
      <protection locked="0"/>
    </xf>
    <xf numFmtId="182" fontId="2" fillId="33" borderId="13" xfId="60" applyNumberFormat="1" applyFont="1" applyFill="1" applyBorder="1" applyAlignment="1" applyProtection="1">
      <alignment horizontal="right" vertical="center"/>
      <protection/>
    </xf>
    <xf numFmtId="182" fontId="2" fillId="33" borderId="14" xfId="60" applyNumberFormat="1" applyFont="1" applyFill="1" applyBorder="1" applyAlignment="1" applyProtection="1">
      <alignment horizontal="right" vertical="center"/>
      <protection/>
    </xf>
    <xf numFmtId="183" fontId="2" fillId="0" borderId="14" xfId="60" applyNumberFormat="1" applyFont="1" applyBorder="1" applyAlignment="1" applyProtection="1">
      <alignment horizontal="right" vertical="center"/>
      <protection locked="0"/>
    </xf>
    <xf numFmtId="183" fontId="2" fillId="33" borderId="14" xfId="60" applyNumberFormat="1" applyFont="1" applyFill="1" applyBorder="1" applyAlignment="1" applyProtection="1">
      <alignment horizontal="right" vertical="center"/>
      <protection/>
    </xf>
    <xf numFmtId="177" fontId="2" fillId="0" borderId="15" xfId="60" applyNumberFormat="1" applyFont="1" applyBorder="1" applyAlignment="1" applyProtection="1">
      <alignment horizontal="center" vertical="center"/>
      <protection locked="0"/>
    </xf>
    <xf numFmtId="177" fontId="2" fillId="0" borderId="16" xfId="60" applyNumberFormat="1" applyFont="1" applyBorder="1" applyAlignment="1" applyProtection="1">
      <alignment horizontal="center" vertical="center"/>
      <protection locked="0"/>
    </xf>
    <xf numFmtId="182" fontId="2" fillId="33" borderId="17" xfId="60" applyNumberFormat="1" applyFont="1" applyFill="1" applyBorder="1" applyAlignment="1" applyProtection="1">
      <alignment horizontal="right" vertical="center"/>
      <protection/>
    </xf>
    <xf numFmtId="182" fontId="2" fillId="33" borderId="18" xfId="60" applyNumberFormat="1" applyFont="1" applyFill="1" applyBorder="1" applyAlignment="1" applyProtection="1">
      <alignment horizontal="right" vertical="center"/>
      <protection/>
    </xf>
    <xf numFmtId="177" fontId="2" fillId="0" borderId="19" xfId="60" applyNumberFormat="1" applyFont="1" applyBorder="1" applyAlignment="1" applyProtection="1">
      <alignment horizontal="center" vertical="center"/>
      <protection locked="0"/>
    </xf>
    <xf numFmtId="0" fontId="2" fillId="33" borderId="20" xfId="60" applyFont="1" applyFill="1" applyBorder="1" applyAlignment="1" applyProtection="1">
      <alignment horizontal="center" vertical="center"/>
      <protection locked="0"/>
    </xf>
    <xf numFmtId="0" fontId="2" fillId="33" borderId="21" xfId="60" applyFont="1" applyFill="1" applyBorder="1" applyAlignment="1" applyProtection="1">
      <alignment horizontal="center" vertical="center"/>
      <protection locked="0"/>
    </xf>
    <xf numFmtId="177" fontId="2" fillId="33" borderId="21" xfId="60" applyNumberFormat="1" applyFont="1" applyFill="1" applyBorder="1" applyAlignment="1" applyProtection="1">
      <alignment horizontal="center" vertical="center"/>
      <protection locked="0"/>
    </xf>
    <xf numFmtId="0" fontId="2" fillId="0" borderId="21" xfId="60" applyFont="1" applyBorder="1" applyAlignment="1" applyProtection="1">
      <alignment horizontal="center" vertical="center"/>
      <protection locked="0"/>
    </xf>
    <xf numFmtId="177" fontId="2" fillId="0" borderId="21" xfId="60" applyNumberFormat="1" applyFont="1" applyBorder="1" applyAlignment="1" applyProtection="1">
      <alignment horizontal="center" vertical="center"/>
      <protection locked="0"/>
    </xf>
    <xf numFmtId="177" fontId="2" fillId="0" borderId="0" xfId="60" applyNumberFormat="1" applyFont="1" applyAlignment="1" applyProtection="1">
      <alignment horizontal="left" vertical="center"/>
      <protection locked="0"/>
    </xf>
    <xf numFmtId="177" fontId="2" fillId="0" borderId="0" xfId="60" applyNumberFormat="1" applyFont="1" applyBorder="1" applyAlignment="1" applyProtection="1">
      <alignment/>
      <protection locked="0"/>
    </xf>
    <xf numFmtId="0" fontId="2" fillId="0" borderId="0" xfId="60" applyFont="1" applyAlignment="1" applyProtection="1">
      <alignment horizontal="center" vertical="center"/>
      <protection locked="0"/>
    </xf>
    <xf numFmtId="0" fontId="0" fillId="0" borderId="0" xfId="60" applyAlignment="1" applyProtection="1">
      <alignment vertical="center"/>
      <protection locked="0"/>
    </xf>
    <xf numFmtId="185" fontId="2" fillId="0" borderId="0" xfId="60" applyNumberFormat="1" applyFont="1" applyAlignment="1" applyProtection="1">
      <alignment horizontal="center" vertical="center"/>
      <protection locked="0"/>
    </xf>
    <xf numFmtId="177" fontId="2" fillId="0" borderId="22" xfId="60" applyNumberFormat="1" applyFont="1" applyBorder="1" applyAlignment="1" applyProtection="1">
      <alignment horizontal="right" vertical="center"/>
      <protection locked="0"/>
    </xf>
    <xf numFmtId="177" fontId="2" fillId="33" borderId="22" xfId="60" applyNumberFormat="1" applyFont="1" applyFill="1" applyBorder="1" applyAlignment="1" applyProtection="1">
      <alignment horizontal="right" vertical="center"/>
      <protection/>
    </xf>
    <xf numFmtId="177" fontId="2" fillId="0" borderId="22" xfId="60" applyNumberFormat="1" applyFont="1" applyBorder="1" applyAlignment="1" applyProtection="1">
      <alignment horizontal="right" vertical="center"/>
      <protection/>
    </xf>
    <xf numFmtId="183" fontId="2" fillId="33" borderId="22" xfId="60" applyNumberFormat="1" applyFont="1" applyFill="1" applyBorder="1" applyAlignment="1" applyProtection="1">
      <alignment horizontal="right" vertical="center"/>
      <protection/>
    </xf>
    <xf numFmtId="183" fontId="2" fillId="0" borderId="22" xfId="60" applyNumberFormat="1" applyFont="1" applyBorder="1" applyAlignment="1" applyProtection="1">
      <alignment horizontal="right" vertical="center"/>
      <protection locked="0"/>
    </xf>
    <xf numFmtId="182" fontId="2" fillId="33" borderId="22" xfId="60" applyNumberFormat="1" applyFont="1" applyFill="1" applyBorder="1" applyAlignment="1" applyProtection="1">
      <alignment horizontal="right" vertical="center"/>
      <protection/>
    </xf>
    <xf numFmtId="182" fontId="2" fillId="33" borderId="23" xfId="60" applyNumberFormat="1" applyFont="1" applyFill="1" applyBorder="1" applyAlignment="1" applyProtection="1">
      <alignment horizontal="right" vertical="center"/>
      <protection/>
    </xf>
    <xf numFmtId="177" fontId="4" fillId="34" borderId="15" xfId="60" applyNumberFormat="1" applyFont="1" applyFill="1" applyBorder="1" applyAlignment="1" applyProtection="1">
      <alignment horizontal="center" vertical="center" shrinkToFit="1"/>
      <protection locked="0"/>
    </xf>
    <xf numFmtId="177" fontId="2" fillId="34" borderId="14" xfId="60" applyNumberFormat="1" applyFont="1" applyFill="1" applyBorder="1" applyAlignment="1" applyProtection="1">
      <alignment horizontal="right" vertical="center"/>
      <protection locked="0"/>
    </xf>
    <xf numFmtId="177" fontId="2" fillId="34" borderId="14" xfId="60" applyNumberFormat="1" applyFont="1" applyFill="1" applyBorder="1" applyAlignment="1" applyProtection="1">
      <alignment horizontal="right" vertical="center"/>
      <protection/>
    </xf>
    <xf numFmtId="183" fontId="2" fillId="34" borderId="14" xfId="60" applyNumberFormat="1" applyFont="1" applyFill="1" applyBorder="1" applyAlignment="1" applyProtection="1">
      <alignment horizontal="right" vertical="center"/>
      <protection/>
    </xf>
    <xf numFmtId="183" fontId="2" fillId="34" borderId="14" xfId="60" applyNumberFormat="1" applyFont="1" applyFill="1" applyBorder="1" applyAlignment="1" applyProtection="1">
      <alignment horizontal="right" vertical="center"/>
      <protection locked="0"/>
    </xf>
    <xf numFmtId="182" fontId="2" fillId="34" borderId="14" xfId="60" applyNumberFormat="1" applyFont="1" applyFill="1" applyBorder="1" applyAlignment="1" applyProtection="1">
      <alignment horizontal="right" vertical="center"/>
      <protection/>
    </xf>
    <xf numFmtId="182" fontId="2" fillId="34" borderId="13" xfId="60" applyNumberFormat="1" applyFont="1" applyFill="1" applyBorder="1" applyAlignment="1" applyProtection="1">
      <alignment horizontal="right" vertical="center"/>
      <protection/>
    </xf>
    <xf numFmtId="177" fontId="2" fillId="0" borderId="24" xfId="60" applyNumberFormat="1" applyFont="1" applyBorder="1" applyAlignment="1" applyProtection="1">
      <alignment horizontal="right" vertical="center"/>
      <protection locked="0"/>
    </xf>
    <xf numFmtId="177" fontId="2" fillId="33" borderId="24" xfId="60" applyNumberFormat="1" applyFont="1" applyFill="1" applyBorder="1" applyAlignment="1" applyProtection="1">
      <alignment horizontal="right" vertical="center"/>
      <protection/>
    </xf>
    <xf numFmtId="177" fontId="2" fillId="0" borderId="24" xfId="60" applyNumberFormat="1" applyFont="1" applyBorder="1" applyAlignment="1" applyProtection="1">
      <alignment horizontal="right" vertical="center"/>
      <protection/>
    </xf>
    <xf numFmtId="183" fontId="2" fillId="33" borderId="24" xfId="60" applyNumberFormat="1" applyFont="1" applyFill="1" applyBorder="1" applyAlignment="1" applyProtection="1">
      <alignment horizontal="right" vertical="center"/>
      <protection/>
    </xf>
    <xf numFmtId="183" fontId="2" fillId="0" borderId="24" xfId="60" applyNumberFormat="1" applyFont="1" applyBorder="1" applyAlignment="1" applyProtection="1">
      <alignment horizontal="right" vertical="center"/>
      <protection locked="0"/>
    </xf>
    <xf numFmtId="182" fontId="2" fillId="33" borderId="24" xfId="60" applyNumberFormat="1" applyFont="1" applyFill="1" applyBorder="1" applyAlignment="1" applyProtection="1">
      <alignment horizontal="right" vertical="center"/>
      <protection/>
    </xf>
    <xf numFmtId="182" fontId="2" fillId="33" borderId="25" xfId="60" applyNumberFormat="1" applyFont="1" applyFill="1" applyBorder="1" applyAlignment="1" applyProtection="1">
      <alignment horizontal="right" vertical="center"/>
      <protection/>
    </xf>
    <xf numFmtId="177" fontId="2" fillId="34" borderId="22" xfId="60" applyNumberFormat="1" applyFont="1" applyFill="1" applyBorder="1" applyAlignment="1" applyProtection="1">
      <alignment horizontal="right" vertical="center"/>
      <protection locked="0"/>
    </xf>
    <xf numFmtId="177" fontId="2" fillId="34" borderId="22" xfId="60" applyNumberFormat="1" applyFont="1" applyFill="1" applyBorder="1" applyAlignment="1" applyProtection="1">
      <alignment horizontal="right" vertical="center"/>
      <protection/>
    </xf>
    <xf numFmtId="183" fontId="2" fillId="34" borderId="22" xfId="60" applyNumberFormat="1" applyFont="1" applyFill="1" applyBorder="1" applyAlignment="1" applyProtection="1">
      <alignment horizontal="right" vertical="center"/>
      <protection/>
    </xf>
    <xf numFmtId="183" fontId="2" fillId="34" borderId="22" xfId="60" applyNumberFormat="1" applyFont="1" applyFill="1" applyBorder="1" applyAlignment="1" applyProtection="1">
      <alignment horizontal="right" vertical="center"/>
      <protection locked="0"/>
    </xf>
    <xf numFmtId="182" fontId="2" fillId="34" borderId="22" xfId="60" applyNumberFormat="1" applyFont="1" applyFill="1" applyBorder="1" applyAlignment="1" applyProtection="1">
      <alignment horizontal="right" vertical="center"/>
      <protection/>
    </xf>
    <xf numFmtId="182" fontId="2" fillId="34" borderId="23" xfId="60" applyNumberFormat="1" applyFont="1" applyFill="1" applyBorder="1" applyAlignment="1" applyProtection="1">
      <alignment horizontal="right" vertical="center"/>
      <protection/>
    </xf>
    <xf numFmtId="177" fontId="2" fillId="0" borderId="19" xfId="0" applyNumberFormat="1" applyFont="1" applyBorder="1" applyAlignment="1" applyProtection="1">
      <alignment horizontal="center" vertical="center"/>
      <protection locked="0"/>
    </xf>
    <xf numFmtId="177" fontId="2" fillId="0" borderId="18" xfId="0" applyNumberFormat="1" applyFont="1" applyBorder="1" applyAlignment="1" applyProtection="1">
      <alignment horizontal="right" vertical="center"/>
      <protection locked="0"/>
    </xf>
    <xf numFmtId="177" fontId="2" fillId="33" borderId="18" xfId="0" applyNumberFormat="1" applyFont="1" applyFill="1" applyBorder="1" applyAlignment="1" applyProtection="1">
      <alignment horizontal="right" vertical="center"/>
      <protection/>
    </xf>
    <xf numFmtId="177" fontId="2" fillId="0" borderId="18" xfId="0" applyNumberFormat="1" applyFont="1" applyBorder="1" applyAlignment="1" applyProtection="1">
      <alignment horizontal="right" vertical="center"/>
      <protection/>
    </xf>
    <xf numFmtId="183" fontId="2" fillId="33" borderId="18" xfId="0" applyNumberFormat="1" applyFont="1" applyFill="1" applyBorder="1" applyAlignment="1" applyProtection="1">
      <alignment horizontal="right" vertical="center"/>
      <protection/>
    </xf>
    <xf numFmtId="183" fontId="2" fillId="0" borderId="18" xfId="0" applyNumberFormat="1" applyFont="1" applyBorder="1" applyAlignment="1" applyProtection="1">
      <alignment horizontal="right" vertical="center"/>
      <protection locked="0"/>
    </xf>
    <xf numFmtId="182" fontId="2" fillId="33" borderId="18" xfId="0" applyNumberFormat="1" applyFont="1" applyFill="1" applyBorder="1" applyAlignment="1" applyProtection="1">
      <alignment horizontal="right" vertical="center"/>
      <protection/>
    </xf>
    <xf numFmtId="182" fontId="2" fillId="33" borderId="17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right" vertical="center"/>
      <protection locked="0"/>
    </xf>
    <xf numFmtId="177" fontId="2" fillId="33" borderId="14" xfId="0" applyNumberFormat="1" applyFont="1" applyFill="1" applyBorder="1" applyAlignment="1" applyProtection="1">
      <alignment horizontal="right" vertical="center"/>
      <protection/>
    </xf>
    <xf numFmtId="177" fontId="2" fillId="0" borderId="14" xfId="0" applyNumberFormat="1" applyFont="1" applyBorder="1" applyAlignment="1" applyProtection="1">
      <alignment horizontal="right" vertical="center"/>
      <protection/>
    </xf>
    <xf numFmtId="183" fontId="2" fillId="33" borderId="14" xfId="0" applyNumberFormat="1" applyFont="1" applyFill="1" applyBorder="1" applyAlignment="1" applyProtection="1">
      <alignment horizontal="right" vertical="center"/>
      <protection/>
    </xf>
    <xf numFmtId="183" fontId="2" fillId="0" borderId="14" xfId="0" applyNumberFormat="1" applyFont="1" applyBorder="1" applyAlignment="1" applyProtection="1">
      <alignment horizontal="right" vertical="center"/>
      <protection locked="0"/>
    </xf>
    <xf numFmtId="183" fontId="2" fillId="34" borderId="11" xfId="60" applyNumberFormat="1" applyFont="1" applyFill="1" applyBorder="1" applyAlignment="1" applyProtection="1">
      <alignment horizontal="right" vertical="center"/>
      <protection locked="0"/>
    </xf>
    <xf numFmtId="177" fontId="2" fillId="0" borderId="26" xfId="60" applyNumberFormat="1" applyFont="1" applyBorder="1" applyAlignment="1" applyProtection="1">
      <alignment horizontal="center" vertical="center"/>
      <protection locked="0"/>
    </xf>
    <xf numFmtId="177" fontId="2" fillId="0" borderId="27" xfId="60" applyNumberFormat="1" applyFont="1" applyBorder="1" applyAlignment="1" applyProtection="1">
      <alignment horizontal="center" vertical="center"/>
      <protection locked="0"/>
    </xf>
    <xf numFmtId="0" fontId="0" fillId="0" borderId="12" xfId="60" applyBorder="1" applyAlignment="1" applyProtection="1">
      <alignment horizontal="center" vertical="center"/>
      <protection locked="0"/>
    </xf>
    <xf numFmtId="177" fontId="2" fillId="0" borderId="28" xfId="60" applyNumberFormat="1" applyFont="1" applyBorder="1" applyAlignment="1" applyProtection="1">
      <alignment horizontal="center" vertical="center"/>
      <protection locked="0"/>
    </xf>
    <xf numFmtId="0" fontId="0" fillId="0" borderId="29" xfId="60" applyBorder="1" applyAlignment="1" applyProtection="1">
      <alignment horizontal="center" vertical="center"/>
      <protection locked="0"/>
    </xf>
    <xf numFmtId="0" fontId="0" fillId="0" borderId="30" xfId="60" applyBorder="1" applyAlignment="1" applyProtection="1">
      <alignment horizontal="center" vertical="center"/>
      <protection locked="0"/>
    </xf>
    <xf numFmtId="177" fontId="2" fillId="0" borderId="31" xfId="60" applyNumberFormat="1" applyFont="1" applyBorder="1" applyAlignment="1" applyProtection="1">
      <alignment horizontal="center" vertical="center"/>
      <protection locked="0"/>
    </xf>
    <xf numFmtId="0" fontId="0" fillId="0" borderId="32" xfId="60" applyBorder="1" applyAlignment="1" applyProtection="1">
      <alignment horizontal="center" vertical="center"/>
      <protection locked="0"/>
    </xf>
    <xf numFmtId="0" fontId="0" fillId="0" borderId="33" xfId="60" applyBorder="1" applyAlignment="1" applyProtection="1">
      <alignment horizontal="center" vertical="center"/>
      <protection locked="0"/>
    </xf>
    <xf numFmtId="0" fontId="0" fillId="0" borderId="34" xfId="60" applyBorder="1" applyAlignment="1" applyProtection="1">
      <alignment horizontal="center" vertical="center"/>
      <protection locked="0"/>
    </xf>
    <xf numFmtId="0" fontId="0" fillId="0" borderId="35" xfId="60" applyBorder="1" applyAlignment="1" applyProtection="1">
      <alignment horizontal="center" vertical="center"/>
      <protection locked="0"/>
    </xf>
    <xf numFmtId="0" fontId="0" fillId="0" borderId="36" xfId="60" applyBorder="1" applyAlignment="1" applyProtection="1">
      <alignment horizontal="center" vertical="center"/>
      <protection locked="0"/>
    </xf>
    <xf numFmtId="177" fontId="2" fillId="0" borderId="37" xfId="60" applyNumberFormat="1" applyFont="1" applyBorder="1" applyAlignment="1" applyProtection="1">
      <alignment horizontal="center" vertical="center"/>
      <protection locked="0"/>
    </xf>
    <xf numFmtId="0" fontId="0" fillId="0" borderId="38" xfId="60" applyBorder="1" applyAlignment="1" applyProtection="1">
      <alignment horizontal="center" vertical="center"/>
      <protection locked="0"/>
    </xf>
    <xf numFmtId="0" fontId="0" fillId="0" borderId="39" xfId="60" applyBorder="1" applyAlignment="1" applyProtection="1">
      <alignment horizontal="center" vertical="center"/>
      <protection locked="0"/>
    </xf>
    <xf numFmtId="177" fontId="2" fillId="33" borderId="37" xfId="60" applyNumberFormat="1" applyFont="1" applyFill="1" applyBorder="1" applyAlignment="1" applyProtection="1">
      <alignment horizontal="center" vertical="center"/>
      <protection locked="0"/>
    </xf>
    <xf numFmtId="0" fontId="0" fillId="33" borderId="38" xfId="60" applyFill="1" applyBorder="1" applyAlignment="1" applyProtection="1">
      <alignment horizontal="center" vertical="center"/>
      <protection locked="0"/>
    </xf>
    <xf numFmtId="0" fontId="0" fillId="33" borderId="40" xfId="60" applyFill="1" applyBorder="1" applyAlignment="1" applyProtection="1">
      <alignment horizontal="center" vertical="center"/>
      <protection locked="0"/>
    </xf>
    <xf numFmtId="0" fontId="0" fillId="33" borderId="39" xfId="60" applyFill="1" applyBorder="1" applyAlignment="1" applyProtection="1">
      <alignment horizontal="center" vertical="center"/>
      <protection locked="0"/>
    </xf>
    <xf numFmtId="0" fontId="0" fillId="0" borderId="0" xfId="60" applyBorder="1" applyAlignment="1" applyProtection="1">
      <alignment/>
      <protection locked="0"/>
    </xf>
    <xf numFmtId="177" fontId="2" fillId="0" borderId="0" xfId="60" applyNumberFormat="1" applyFont="1" applyBorder="1" applyAlignment="1" applyProtection="1">
      <alignment/>
      <protection locked="0"/>
    </xf>
    <xf numFmtId="0" fontId="2" fillId="0" borderId="0" xfId="60" applyFont="1" applyBorder="1" applyAlignment="1" applyProtection="1">
      <alignment/>
      <protection locked="0"/>
    </xf>
    <xf numFmtId="177" fontId="3" fillId="0" borderId="0" xfId="60" applyNumberFormat="1" applyFont="1" applyAlignment="1" applyProtection="1">
      <alignment horizontal="center" vertical="center"/>
      <protection locked="0"/>
    </xf>
    <xf numFmtId="177" fontId="40" fillId="0" borderId="18" xfId="0" applyNumberFormat="1" applyFont="1" applyBorder="1" applyAlignment="1" applyProtection="1">
      <alignment horizontal="right" vertical="center"/>
      <protection locked="0"/>
    </xf>
    <xf numFmtId="177" fontId="40" fillId="0" borderId="18" xfId="0" applyNumberFormat="1" applyFont="1" applyBorder="1" applyAlignment="1" applyProtection="1">
      <alignment horizontal="right" vertical="center"/>
      <protection/>
    </xf>
    <xf numFmtId="183" fontId="40" fillId="33" borderId="18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1"/>
  <sheetViews>
    <sheetView showZeros="0" tabSelected="1" view="pageBreakPreview" zoomScaleSheetLayoutView="100" zoomScalePageLayoutView="0" workbookViewId="0" topLeftCell="A1">
      <pane xSplit="2" ySplit="9" topLeftCell="C10" activePane="bottomRight" state="frozen"/>
      <selection pane="topLeft" activeCell="I29" sqref="I29:K29"/>
      <selection pane="topRight" activeCell="I29" sqref="I29:K29"/>
      <selection pane="bottomLeft" activeCell="I29" sqref="I29:K29"/>
      <selection pane="bottomRight" activeCell="E18" sqref="E18"/>
    </sheetView>
  </sheetViews>
  <sheetFormatPr defaultColWidth="9.00390625" defaultRowHeight="13.5"/>
  <cols>
    <col min="1" max="1" width="2.125" style="1" customWidth="1"/>
    <col min="2" max="2" width="11.875" style="1" customWidth="1"/>
    <col min="3" max="20" width="9.625" style="1" customWidth="1"/>
    <col min="21" max="24" width="9.00390625" style="1" customWidth="1"/>
    <col min="25" max="27" width="11.375" style="1" bestFit="1" customWidth="1"/>
    <col min="28" max="16384" width="9.00390625" style="1" customWidth="1"/>
  </cols>
  <sheetData>
    <row r="1" spans="2:20" ht="19.5" customHeight="1">
      <c r="B1" s="2"/>
      <c r="T1" s="1" t="s">
        <v>16</v>
      </c>
    </row>
    <row r="2" spans="3:20" ht="23.25" customHeight="1">
      <c r="C2" s="29"/>
      <c r="D2" s="29"/>
      <c r="E2" s="29"/>
      <c r="G2" s="29"/>
      <c r="I2" s="29"/>
      <c r="J2" s="29"/>
      <c r="K2" s="29"/>
      <c r="L2" s="29"/>
      <c r="M2" s="29"/>
      <c r="N2" s="29"/>
      <c r="O2" s="29"/>
      <c r="P2" s="29"/>
      <c r="Q2" s="29"/>
      <c r="R2" s="91"/>
      <c r="S2" s="91"/>
      <c r="T2" s="91"/>
    </row>
    <row r="3" spans="2:20" ht="23.25" customHeight="1">
      <c r="B3" s="26"/>
      <c r="C3" s="28"/>
      <c r="D3" s="28"/>
      <c r="E3" s="28"/>
      <c r="F3" s="28"/>
      <c r="G3" s="28"/>
      <c r="H3" s="94" t="s">
        <v>15</v>
      </c>
      <c r="I3" s="94"/>
      <c r="J3" s="94"/>
      <c r="K3" s="94"/>
      <c r="L3" s="94"/>
      <c r="M3" s="94"/>
      <c r="N3" s="28"/>
      <c r="O3" s="28"/>
      <c r="P3" s="28"/>
      <c r="Q3" s="28"/>
      <c r="R3" s="93"/>
      <c r="S3" s="93"/>
      <c r="T3" s="93"/>
    </row>
    <row r="4" spans="2:20" ht="23.25" customHeight="1">
      <c r="B4" s="26"/>
      <c r="C4" s="26"/>
      <c r="D4" s="26"/>
      <c r="E4" s="3"/>
      <c r="F4" s="3"/>
      <c r="G4" s="3"/>
      <c r="H4" s="3"/>
      <c r="I4" s="3"/>
      <c r="P4" s="27"/>
      <c r="Q4" s="27"/>
      <c r="R4" s="92"/>
      <c r="S4" s="92"/>
      <c r="T4" s="92"/>
    </row>
    <row r="5" spans="2:20" ht="23.25" customHeight="1">
      <c r="B5" s="26" t="s">
        <v>14</v>
      </c>
      <c r="C5" s="26"/>
      <c r="D5" s="26"/>
      <c r="E5" s="3"/>
      <c r="F5" s="3"/>
      <c r="G5" s="3"/>
      <c r="H5" s="3"/>
      <c r="I5" s="3"/>
      <c r="P5" s="27"/>
      <c r="Q5" s="27"/>
      <c r="R5" s="92"/>
      <c r="S5" s="92"/>
      <c r="T5" s="92"/>
    </row>
    <row r="6" spans="1:16" s="3" customFormat="1" ht="12" customHeight="1" thickBot="1">
      <c r="A6" s="3" t="s">
        <v>13</v>
      </c>
      <c r="C6" s="26"/>
      <c r="D6" s="26"/>
      <c r="O6" s="26"/>
      <c r="P6" s="26"/>
    </row>
    <row r="7" spans="2:20" s="3" customFormat="1" ht="16.5" customHeight="1">
      <c r="B7" s="72" t="s">
        <v>0</v>
      </c>
      <c r="C7" s="78" t="s">
        <v>12</v>
      </c>
      <c r="D7" s="79"/>
      <c r="E7" s="80"/>
      <c r="F7" s="78" t="s">
        <v>11</v>
      </c>
      <c r="G7" s="79"/>
      <c r="H7" s="80"/>
      <c r="I7" s="78" t="s">
        <v>10</v>
      </c>
      <c r="J7" s="79"/>
      <c r="K7" s="80"/>
      <c r="L7" s="75" t="s">
        <v>9</v>
      </c>
      <c r="M7" s="76"/>
      <c r="N7" s="76"/>
      <c r="O7" s="76"/>
      <c r="P7" s="76"/>
      <c r="Q7" s="76"/>
      <c r="R7" s="76"/>
      <c r="S7" s="76"/>
      <c r="T7" s="77"/>
    </row>
    <row r="8" spans="2:20" s="3" customFormat="1" ht="16.5" customHeight="1">
      <c r="B8" s="73"/>
      <c r="C8" s="81"/>
      <c r="D8" s="82"/>
      <c r="E8" s="83"/>
      <c r="F8" s="81"/>
      <c r="G8" s="82"/>
      <c r="H8" s="83"/>
      <c r="I8" s="81"/>
      <c r="J8" s="82"/>
      <c r="K8" s="83"/>
      <c r="L8" s="87" t="s">
        <v>8</v>
      </c>
      <c r="M8" s="88"/>
      <c r="N8" s="90"/>
      <c r="O8" s="84" t="s">
        <v>28</v>
      </c>
      <c r="P8" s="85"/>
      <c r="Q8" s="86"/>
      <c r="R8" s="87" t="s">
        <v>7</v>
      </c>
      <c r="S8" s="88"/>
      <c r="T8" s="89"/>
    </row>
    <row r="9" spans="2:20" s="3" customFormat="1" ht="16.5" customHeight="1" thickBot="1">
      <c r="B9" s="74"/>
      <c r="C9" s="25" t="s">
        <v>6</v>
      </c>
      <c r="D9" s="24" t="s">
        <v>5</v>
      </c>
      <c r="E9" s="22" t="s">
        <v>1</v>
      </c>
      <c r="F9" s="25" t="s">
        <v>6</v>
      </c>
      <c r="G9" s="24" t="s">
        <v>5</v>
      </c>
      <c r="H9" s="22" t="s">
        <v>1</v>
      </c>
      <c r="I9" s="25" t="s">
        <v>6</v>
      </c>
      <c r="J9" s="24" t="s">
        <v>5</v>
      </c>
      <c r="K9" s="22" t="s">
        <v>1</v>
      </c>
      <c r="L9" s="23" t="s">
        <v>6</v>
      </c>
      <c r="M9" s="22" t="s">
        <v>5</v>
      </c>
      <c r="N9" s="22" t="s">
        <v>1</v>
      </c>
      <c r="O9" s="25" t="s">
        <v>6</v>
      </c>
      <c r="P9" s="24" t="s">
        <v>5</v>
      </c>
      <c r="Q9" s="24" t="s">
        <v>1</v>
      </c>
      <c r="R9" s="23" t="s">
        <v>6</v>
      </c>
      <c r="S9" s="22" t="s">
        <v>5</v>
      </c>
      <c r="T9" s="21" t="s">
        <v>1</v>
      </c>
    </row>
    <row r="10" spans="2:27" s="3" customFormat="1" ht="19.5" customHeight="1">
      <c r="B10" s="20" t="s">
        <v>17</v>
      </c>
      <c r="C10" s="59">
        <v>93826</v>
      </c>
      <c r="D10" s="59">
        <v>116742</v>
      </c>
      <c r="E10" s="60">
        <f>SUM(C10:D10)</f>
        <v>210568</v>
      </c>
      <c r="F10" s="59">
        <v>52425</v>
      </c>
      <c r="G10" s="59">
        <v>70024</v>
      </c>
      <c r="H10" s="60">
        <f>SUM(F10:G10)</f>
        <v>122449</v>
      </c>
      <c r="I10" s="61">
        <f>+C10-F10</f>
        <v>41401</v>
      </c>
      <c r="J10" s="61">
        <f>+D10-G10</f>
        <v>46718</v>
      </c>
      <c r="K10" s="60">
        <f>SUM(I10:J10)</f>
        <v>88119</v>
      </c>
      <c r="L10" s="62">
        <f>IF(+C10=0,0,+F10/C10*100)</f>
        <v>55.87470423976296</v>
      </c>
      <c r="M10" s="62">
        <f>IF(+D10=0,0,+G10/D10*100)</f>
        <v>59.98184029740796</v>
      </c>
      <c r="N10" s="62">
        <f>IF(+E10=0,0,+H10/E10*100)</f>
        <v>58.15176095133163</v>
      </c>
      <c r="O10" s="63">
        <v>48.66</v>
      </c>
      <c r="P10" s="63">
        <v>49.84</v>
      </c>
      <c r="Q10" s="63">
        <v>49.32</v>
      </c>
      <c r="R10" s="19">
        <f aca="true" t="shared" si="0" ref="R10:T15">+L10-O10</f>
        <v>7.214704239762966</v>
      </c>
      <c r="S10" s="19">
        <f t="shared" si="0"/>
        <v>10.14184029740796</v>
      </c>
      <c r="T10" s="18">
        <f t="shared" si="0"/>
        <v>8.831760951331631</v>
      </c>
      <c r="Y10" s="30"/>
      <c r="Z10" s="30"/>
      <c r="AA10" s="30"/>
    </row>
    <row r="11" spans="2:27" s="3" customFormat="1" ht="19.5" customHeight="1">
      <c r="B11" s="16" t="s">
        <v>18</v>
      </c>
      <c r="C11" s="66">
        <v>31780</v>
      </c>
      <c r="D11" s="66">
        <v>35331</v>
      </c>
      <c r="E11" s="67">
        <v>67111</v>
      </c>
      <c r="F11" s="66">
        <v>16197</v>
      </c>
      <c r="G11" s="66">
        <v>18778</v>
      </c>
      <c r="H11" s="67">
        <v>34975</v>
      </c>
      <c r="I11" s="68">
        <v>15583</v>
      </c>
      <c r="J11" s="68">
        <v>16553</v>
      </c>
      <c r="K11" s="67">
        <v>32136</v>
      </c>
      <c r="L11" s="69">
        <v>50.96601636249213</v>
      </c>
      <c r="M11" s="69">
        <v>53.14879284481051</v>
      </c>
      <c r="N11" s="69">
        <v>52.115152508530635</v>
      </c>
      <c r="O11" s="70">
        <v>57.18</v>
      </c>
      <c r="P11" s="70">
        <v>60.14</v>
      </c>
      <c r="Q11" s="70">
        <v>58.74</v>
      </c>
      <c r="R11" s="13">
        <f t="shared" si="0"/>
        <v>-6.213983637507873</v>
      </c>
      <c r="S11" s="13">
        <f t="shared" si="0"/>
        <v>-6.9912071551894925</v>
      </c>
      <c r="T11" s="12">
        <f t="shared" si="0"/>
        <v>-6.624847491469367</v>
      </c>
      <c r="Y11" s="30"/>
      <c r="Z11" s="30"/>
      <c r="AA11" s="30"/>
    </row>
    <row r="12" spans="2:27" s="3" customFormat="1" ht="19.5" customHeight="1">
      <c r="B12" s="16" t="s">
        <v>19</v>
      </c>
      <c r="C12" s="59">
        <v>2849</v>
      </c>
      <c r="D12" s="59">
        <v>3279</v>
      </c>
      <c r="E12" s="60">
        <f aca="true" t="shared" si="1" ref="E12:E20">SUM(C12:D12)</f>
        <v>6128</v>
      </c>
      <c r="F12" s="95">
        <v>1934</v>
      </c>
      <c r="G12" s="95">
        <v>2312</v>
      </c>
      <c r="H12" s="60">
        <f aca="true" t="shared" si="2" ref="H12:H20">SUM(F12:G12)</f>
        <v>4246</v>
      </c>
      <c r="I12" s="96">
        <f>+C12-F12</f>
        <v>915</v>
      </c>
      <c r="J12" s="96">
        <f>+D12-G12</f>
        <v>967</v>
      </c>
      <c r="K12" s="60">
        <f aca="true" t="shared" si="3" ref="K12:K20">SUM(I12:J12)</f>
        <v>1882</v>
      </c>
      <c r="L12" s="97">
        <f>IF(+C12=0,0,+F12/C12*100)</f>
        <v>67.88346788346789</v>
      </c>
      <c r="M12" s="97">
        <f>IF(+D12=0,0,+G12/D12*100)</f>
        <v>70.50930161634645</v>
      </c>
      <c r="N12" s="97">
        <f>IF(+E12=0,0,+H12/E12*100)</f>
        <v>69.28851174934726</v>
      </c>
      <c r="O12" s="63">
        <v>69.91</v>
      </c>
      <c r="P12" s="63">
        <v>72.02</v>
      </c>
      <c r="Q12" s="63">
        <v>71.04</v>
      </c>
      <c r="R12" s="13">
        <f t="shared" si="0"/>
        <v>-2.0265321165321097</v>
      </c>
      <c r="S12" s="13">
        <f t="shared" si="0"/>
        <v>-1.5106983836535477</v>
      </c>
      <c r="T12" s="12">
        <f t="shared" si="0"/>
        <v>-1.7514882506527414</v>
      </c>
      <c r="Y12" s="30"/>
      <c r="Z12" s="30"/>
      <c r="AA12" s="30"/>
    </row>
    <row r="13" spans="2:27" s="3" customFormat="1" ht="19.5" customHeight="1">
      <c r="B13" s="16" t="s">
        <v>20</v>
      </c>
      <c r="C13" s="59">
        <v>12963</v>
      </c>
      <c r="D13" s="59">
        <v>13501</v>
      </c>
      <c r="E13" s="60">
        <f t="shared" si="1"/>
        <v>26464</v>
      </c>
      <c r="F13" s="59">
        <v>7579</v>
      </c>
      <c r="G13" s="59">
        <v>8234</v>
      </c>
      <c r="H13" s="60">
        <f t="shared" si="2"/>
        <v>15813</v>
      </c>
      <c r="I13" s="61">
        <f aca="true" t="shared" si="4" ref="I13:I20">+C13-F13</f>
        <v>5384</v>
      </c>
      <c r="J13" s="61">
        <f aca="true" t="shared" si="5" ref="J13:J19">+D13-G13</f>
        <v>5267</v>
      </c>
      <c r="K13" s="60">
        <f t="shared" si="3"/>
        <v>10651</v>
      </c>
      <c r="L13" s="15">
        <f aca="true" t="shared" si="6" ref="L13:L41">IF(+C13=0,0,+F13/C13*100)</f>
        <v>58.466404381701764</v>
      </c>
      <c r="M13" s="15">
        <f aca="true" t="shared" si="7" ref="M13:M41">IF(+D13=0,0,+G13/D13*100)</f>
        <v>60.98807495741057</v>
      </c>
      <c r="N13" s="15">
        <f aca="true" t="shared" si="8" ref="N13:N67">IF(+E13=0,0,+H13/E13*100)</f>
        <v>59.75287182587666</v>
      </c>
      <c r="O13" s="14">
        <v>63.64</v>
      </c>
      <c r="P13" s="14">
        <v>64.73</v>
      </c>
      <c r="Q13" s="14">
        <v>64.2</v>
      </c>
      <c r="R13" s="13">
        <f t="shared" si="0"/>
        <v>-5.173595618298236</v>
      </c>
      <c r="S13" s="13">
        <f t="shared" si="0"/>
        <v>-3.741925042589436</v>
      </c>
      <c r="T13" s="12">
        <f t="shared" si="0"/>
        <v>-4.447128174123343</v>
      </c>
      <c r="Y13" s="30"/>
      <c r="Z13" s="30"/>
      <c r="AA13" s="30"/>
    </row>
    <row r="14" spans="2:27" s="3" customFormat="1" ht="19.5" customHeight="1">
      <c r="B14" s="16" t="s">
        <v>21</v>
      </c>
      <c r="C14" s="59">
        <v>46648</v>
      </c>
      <c r="D14" s="59">
        <v>53204</v>
      </c>
      <c r="E14" s="60">
        <f t="shared" si="1"/>
        <v>99852</v>
      </c>
      <c r="F14" s="59">
        <v>23393</v>
      </c>
      <c r="G14" s="59">
        <v>27026</v>
      </c>
      <c r="H14" s="60">
        <f t="shared" si="2"/>
        <v>50419</v>
      </c>
      <c r="I14" s="61">
        <f t="shared" si="4"/>
        <v>23255</v>
      </c>
      <c r="J14" s="61">
        <f>+D14-G14</f>
        <v>26178</v>
      </c>
      <c r="K14" s="60">
        <f t="shared" si="3"/>
        <v>49433</v>
      </c>
      <c r="L14" s="15">
        <f t="shared" si="6"/>
        <v>50.14791630938089</v>
      </c>
      <c r="M14" s="15">
        <f t="shared" si="7"/>
        <v>50.79693256146155</v>
      </c>
      <c r="N14" s="15">
        <f>IF(+E14=0,0,+H14/E14*100)</f>
        <v>50.49373072146778</v>
      </c>
      <c r="O14" s="14">
        <v>51.35</v>
      </c>
      <c r="P14" s="14">
        <v>52.87</v>
      </c>
      <c r="Q14" s="14">
        <v>52.15</v>
      </c>
      <c r="R14" s="13">
        <f t="shared" si="0"/>
        <v>-1.2020836906191121</v>
      </c>
      <c r="S14" s="13">
        <f t="shared" si="0"/>
        <v>-2.0730674385384447</v>
      </c>
      <c r="T14" s="12">
        <f t="shared" si="0"/>
        <v>-1.6562692785322213</v>
      </c>
      <c r="Y14" s="30"/>
      <c r="Z14" s="30"/>
      <c r="AA14" s="30"/>
    </row>
    <row r="15" spans="2:27" s="3" customFormat="1" ht="19.5" customHeight="1">
      <c r="B15" s="16" t="s">
        <v>22</v>
      </c>
      <c r="C15" s="66">
        <v>3620</v>
      </c>
      <c r="D15" s="66">
        <v>4403</v>
      </c>
      <c r="E15" s="67">
        <f t="shared" si="1"/>
        <v>8023</v>
      </c>
      <c r="F15" s="66">
        <v>2499</v>
      </c>
      <c r="G15" s="66">
        <v>3208</v>
      </c>
      <c r="H15" s="67">
        <f t="shared" si="2"/>
        <v>5707</v>
      </c>
      <c r="I15" s="68">
        <f t="shared" si="4"/>
        <v>1121</v>
      </c>
      <c r="J15" s="68">
        <f>+D15-G15</f>
        <v>1195</v>
      </c>
      <c r="K15" s="67">
        <f t="shared" si="3"/>
        <v>2316</v>
      </c>
      <c r="L15" s="69">
        <f t="shared" si="6"/>
        <v>69.03314917127071</v>
      </c>
      <c r="M15" s="69">
        <f>IF(+D15=0,0,+G15/D15*100)</f>
        <v>72.85941403588463</v>
      </c>
      <c r="N15" s="69">
        <f>IF(+E15=0,0,+H15/E15*100)</f>
        <v>71.13299264614234</v>
      </c>
      <c r="O15" s="70">
        <v>71.74</v>
      </c>
      <c r="P15" s="70">
        <v>75.04</v>
      </c>
      <c r="Q15" s="70">
        <v>73.56</v>
      </c>
      <c r="R15" s="13">
        <f t="shared" si="0"/>
        <v>-2.706850828729287</v>
      </c>
      <c r="S15" s="13">
        <f t="shared" si="0"/>
        <v>-2.18058596411538</v>
      </c>
      <c r="T15" s="12">
        <f t="shared" si="0"/>
        <v>-2.427007353857661</v>
      </c>
      <c r="Y15" s="30"/>
      <c r="Z15" s="30"/>
      <c r="AA15" s="30"/>
    </row>
    <row r="16" spans="2:27" s="3" customFormat="1" ht="19.5" customHeight="1">
      <c r="B16" s="16" t="s">
        <v>23</v>
      </c>
      <c r="C16" s="66">
        <v>3042</v>
      </c>
      <c r="D16" s="66">
        <v>3656</v>
      </c>
      <c r="E16" s="67">
        <f t="shared" si="1"/>
        <v>6698</v>
      </c>
      <c r="F16" s="66">
        <v>1889</v>
      </c>
      <c r="G16" s="66">
        <v>2319</v>
      </c>
      <c r="H16" s="67">
        <f t="shared" si="2"/>
        <v>4208</v>
      </c>
      <c r="I16" s="68">
        <f t="shared" si="4"/>
        <v>1153</v>
      </c>
      <c r="J16" s="68">
        <f>+D16-G16</f>
        <v>1337</v>
      </c>
      <c r="K16" s="67">
        <f t="shared" si="3"/>
        <v>2490</v>
      </c>
      <c r="L16" s="69">
        <f t="shared" si="6"/>
        <v>62.09730440499671</v>
      </c>
      <c r="M16" s="69">
        <f>IF(+D16=0,0,+G16/D16*100)</f>
        <v>63.42997811816192</v>
      </c>
      <c r="N16" s="69">
        <f>IF(+E16=0,0,+H16/E16*100)</f>
        <v>62.824723798148696</v>
      </c>
      <c r="O16" s="70"/>
      <c r="P16" s="70"/>
      <c r="Q16" s="70"/>
      <c r="R16" s="13" t="s">
        <v>30</v>
      </c>
      <c r="S16" s="13" t="s">
        <v>30</v>
      </c>
      <c r="T16" s="12" t="s">
        <v>30</v>
      </c>
      <c r="Y16" s="30"/>
      <c r="Z16" s="30"/>
      <c r="AA16" s="30"/>
    </row>
    <row r="17" spans="2:27" s="3" customFormat="1" ht="19.5" customHeight="1">
      <c r="B17" s="16" t="s">
        <v>24</v>
      </c>
      <c r="C17" s="31"/>
      <c r="D17" s="31"/>
      <c r="E17" s="32">
        <f t="shared" si="1"/>
        <v>0</v>
      </c>
      <c r="F17" s="31"/>
      <c r="G17" s="31"/>
      <c r="H17" s="32">
        <f t="shared" si="2"/>
        <v>0</v>
      </c>
      <c r="I17" s="33">
        <f t="shared" si="4"/>
        <v>0</v>
      </c>
      <c r="J17" s="33">
        <f t="shared" si="5"/>
        <v>0</v>
      </c>
      <c r="K17" s="32">
        <f t="shared" si="3"/>
        <v>0</v>
      </c>
      <c r="L17" s="34">
        <f t="shared" si="6"/>
        <v>0</v>
      </c>
      <c r="M17" s="34">
        <f t="shared" si="7"/>
        <v>0</v>
      </c>
      <c r="N17" s="34">
        <f t="shared" si="8"/>
        <v>0</v>
      </c>
      <c r="O17" s="35">
        <v>0</v>
      </c>
      <c r="P17" s="35">
        <v>0</v>
      </c>
      <c r="Q17" s="35">
        <v>0</v>
      </c>
      <c r="R17" s="36">
        <f aca="true" t="shared" si="9" ref="R17:T19">+L17-O17</f>
        <v>0</v>
      </c>
      <c r="S17" s="36">
        <f t="shared" si="9"/>
        <v>0</v>
      </c>
      <c r="T17" s="37">
        <f t="shared" si="9"/>
        <v>0</v>
      </c>
      <c r="Y17" s="30"/>
      <c r="Z17" s="30"/>
      <c r="AA17" s="30"/>
    </row>
    <row r="18" spans="2:27" s="3" customFormat="1" ht="19.5" customHeight="1">
      <c r="B18" s="16" t="s">
        <v>25</v>
      </c>
      <c r="C18" s="31"/>
      <c r="D18" s="31"/>
      <c r="E18" s="32">
        <f t="shared" si="1"/>
        <v>0</v>
      </c>
      <c r="F18" s="31"/>
      <c r="G18" s="31"/>
      <c r="H18" s="32">
        <f t="shared" si="2"/>
        <v>0</v>
      </c>
      <c r="I18" s="33">
        <f t="shared" si="4"/>
        <v>0</v>
      </c>
      <c r="J18" s="33">
        <f t="shared" si="5"/>
        <v>0</v>
      </c>
      <c r="K18" s="32">
        <f t="shared" si="3"/>
        <v>0</v>
      </c>
      <c r="L18" s="34">
        <f t="shared" si="6"/>
        <v>0</v>
      </c>
      <c r="M18" s="34">
        <f t="shared" si="7"/>
        <v>0</v>
      </c>
      <c r="N18" s="34">
        <f t="shared" si="8"/>
        <v>0</v>
      </c>
      <c r="O18" s="35">
        <v>0</v>
      </c>
      <c r="P18" s="35">
        <v>0</v>
      </c>
      <c r="Q18" s="35">
        <v>0</v>
      </c>
      <c r="R18" s="36">
        <f t="shared" si="9"/>
        <v>0</v>
      </c>
      <c r="S18" s="36">
        <f t="shared" si="9"/>
        <v>0</v>
      </c>
      <c r="T18" s="37">
        <f t="shared" si="9"/>
        <v>0</v>
      </c>
      <c r="Y18" s="30"/>
      <c r="Z18" s="30"/>
      <c r="AA18" s="30"/>
    </row>
    <row r="19" spans="2:27" s="3" customFormat="1" ht="19.5" customHeight="1">
      <c r="B19" s="16" t="s">
        <v>26</v>
      </c>
      <c r="C19" s="31"/>
      <c r="D19" s="31"/>
      <c r="E19" s="32">
        <f t="shared" si="1"/>
        <v>0</v>
      </c>
      <c r="F19" s="31"/>
      <c r="G19" s="31"/>
      <c r="H19" s="32">
        <f t="shared" si="2"/>
        <v>0</v>
      </c>
      <c r="I19" s="33">
        <f t="shared" si="4"/>
        <v>0</v>
      </c>
      <c r="J19" s="33">
        <f t="shared" si="5"/>
        <v>0</v>
      </c>
      <c r="K19" s="32">
        <f t="shared" si="3"/>
        <v>0</v>
      </c>
      <c r="L19" s="34">
        <f t="shared" si="6"/>
        <v>0</v>
      </c>
      <c r="M19" s="34">
        <f t="shared" si="7"/>
        <v>0</v>
      </c>
      <c r="N19" s="34">
        <f t="shared" si="8"/>
        <v>0</v>
      </c>
      <c r="O19" s="35">
        <v>0</v>
      </c>
      <c r="P19" s="35">
        <v>0</v>
      </c>
      <c r="Q19" s="35">
        <v>0</v>
      </c>
      <c r="R19" s="36">
        <f t="shared" si="9"/>
        <v>0</v>
      </c>
      <c r="S19" s="36">
        <f t="shared" si="9"/>
        <v>0</v>
      </c>
      <c r="T19" s="37">
        <f t="shared" si="9"/>
        <v>0</v>
      </c>
      <c r="Y19" s="30"/>
      <c r="Z19" s="30"/>
      <c r="AA19" s="30"/>
    </row>
    <row r="20" spans="2:27" s="3" customFormat="1" ht="19.5" customHeight="1">
      <c r="B20" s="16" t="s">
        <v>27</v>
      </c>
      <c r="C20" s="59">
        <v>12662</v>
      </c>
      <c r="D20" s="59">
        <v>14948</v>
      </c>
      <c r="E20" s="60">
        <f t="shared" si="1"/>
        <v>27610</v>
      </c>
      <c r="F20" s="59">
        <v>7742</v>
      </c>
      <c r="G20" s="59">
        <v>9185</v>
      </c>
      <c r="H20" s="60">
        <f t="shared" si="2"/>
        <v>16927</v>
      </c>
      <c r="I20" s="61">
        <f t="shared" si="4"/>
        <v>4920</v>
      </c>
      <c r="J20" s="61">
        <f>+D20-G20</f>
        <v>5763</v>
      </c>
      <c r="K20" s="60">
        <f t="shared" si="3"/>
        <v>10683</v>
      </c>
      <c r="L20" s="62">
        <f t="shared" si="6"/>
        <v>61.1435792133944</v>
      </c>
      <c r="M20" s="62">
        <f>IF(+D20=0,0,+G20/D20*100)</f>
        <v>61.44634733743645</v>
      </c>
      <c r="N20" s="62">
        <f>IF(+E20=0,0,+H20/E20*100)</f>
        <v>61.3074972835929</v>
      </c>
      <c r="O20" s="63"/>
      <c r="P20" s="63"/>
      <c r="Q20" s="63"/>
      <c r="R20" s="13" t="s">
        <v>75</v>
      </c>
      <c r="S20" s="13" t="s">
        <v>75</v>
      </c>
      <c r="T20" s="12" t="s">
        <v>75</v>
      </c>
      <c r="Y20" s="30"/>
      <c r="Z20" s="30"/>
      <c r="AA20" s="30"/>
    </row>
    <row r="21" spans="2:27" s="3" customFormat="1" ht="19.5" customHeight="1" thickBot="1">
      <c r="B21" s="11" t="s">
        <v>2</v>
      </c>
      <c r="C21" s="10">
        <f>SUM(C10:C20)</f>
        <v>207390</v>
      </c>
      <c r="D21" s="10">
        <f aca="true" t="shared" si="10" ref="D21:K21">SUM(D10:D20)</f>
        <v>245064</v>
      </c>
      <c r="E21" s="10">
        <f t="shared" si="10"/>
        <v>452454</v>
      </c>
      <c r="F21" s="10">
        <f t="shared" si="10"/>
        <v>113658</v>
      </c>
      <c r="G21" s="10">
        <f t="shared" si="10"/>
        <v>141086</v>
      </c>
      <c r="H21" s="10">
        <f t="shared" si="10"/>
        <v>254744</v>
      </c>
      <c r="I21" s="10">
        <f t="shared" si="10"/>
        <v>93732</v>
      </c>
      <c r="J21" s="10">
        <f t="shared" si="10"/>
        <v>103978</v>
      </c>
      <c r="K21" s="10">
        <f t="shared" si="10"/>
        <v>197710</v>
      </c>
      <c r="L21" s="9">
        <f t="shared" si="6"/>
        <v>54.80399247794011</v>
      </c>
      <c r="M21" s="9">
        <f t="shared" si="7"/>
        <v>57.5710834720726</v>
      </c>
      <c r="N21" s="9">
        <f t="shared" si="8"/>
        <v>56.302740168061284</v>
      </c>
      <c r="O21" s="71"/>
      <c r="P21" s="71"/>
      <c r="Q21" s="71"/>
      <c r="R21" s="8"/>
      <c r="S21" s="8"/>
      <c r="T21" s="7"/>
      <c r="Y21" s="30"/>
      <c r="Z21" s="30"/>
      <c r="AA21" s="30"/>
    </row>
    <row r="22" spans="2:20" s="3" customFormat="1" ht="19.5" customHeight="1">
      <c r="B22" s="20" t="s">
        <v>29</v>
      </c>
      <c r="C22" s="45"/>
      <c r="D22" s="45"/>
      <c r="E22" s="46">
        <f aca="true" t="shared" si="11" ref="E22:E61">SUM(C22:D22)</f>
        <v>0</v>
      </c>
      <c r="F22" s="45"/>
      <c r="G22" s="45"/>
      <c r="H22" s="46">
        <f aca="true" t="shared" si="12" ref="H22:H49">SUM(F22:G22)</f>
        <v>0</v>
      </c>
      <c r="I22" s="47"/>
      <c r="J22" s="47"/>
      <c r="K22" s="46">
        <f>SUM(I22:J22)</f>
        <v>0</v>
      </c>
      <c r="L22" s="48">
        <f t="shared" si="6"/>
        <v>0</v>
      </c>
      <c r="M22" s="48">
        <f t="shared" si="7"/>
        <v>0</v>
      </c>
      <c r="N22" s="48">
        <f>IF(+E22=0,0,+H22/E22*100)</f>
        <v>0</v>
      </c>
      <c r="O22" s="49"/>
      <c r="P22" s="49"/>
      <c r="Q22" s="49"/>
      <c r="R22" s="50"/>
      <c r="S22" s="50"/>
      <c r="T22" s="51"/>
    </row>
    <row r="23" spans="2:20" s="3" customFormat="1" ht="19.5" customHeight="1">
      <c r="B23" s="16" t="s">
        <v>31</v>
      </c>
      <c r="C23" s="31"/>
      <c r="D23" s="31"/>
      <c r="E23" s="32">
        <f t="shared" si="11"/>
        <v>0</v>
      </c>
      <c r="F23" s="31"/>
      <c r="G23" s="31"/>
      <c r="H23" s="32">
        <f t="shared" si="12"/>
        <v>0</v>
      </c>
      <c r="I23" s="33">
        <f aca="true" t="shared" si="13" ref="I23:J27">+C23-F23</f>
        <v>0</v>
      </c>
      <c r="J23" s="33">
        <f t="shared" si="13"/>
        <v>0</v>
      </c>
      <c r="K23" s="32">
        <f>SUM(I23:J23)</f>
        <v>0</v>
      </c>
      <c r="L23" s="34">
        <f t="shared" si="6"/>
        <v>0</v>
      </c>
      <c r="M23" s="34">
        <f t="shared" si="7"/>
        <v>0</v>
      </c>
      <c r="N23" s="34">
        <f t="shared" si="8"/>
        <v>0</v>
      </c>
      <c r="O23" s="35">
        <v>0</v>
      </c>
      <c r="P23" s="35">
        <v>0</v>
      </c>
      <c r="Q23" s="35">
        <v>0</v>
      </c>
      <c r="R23" s="36">
        <f>+L23-O23</f>
        <v>0</v>
      </c>
      <c r="S23" s="36">
        <f>+M23-P23</f>
        <v>0</v>
      </c>
      <c r="T23" s="37">
        <f>+N23-Q23</f>
        <v>0</v>
      </c>
    </row>
    <row r="24" spans="2:20" s="3" customFormat="1" ht="19.5" customHeight="1">
      <c r="B24" s="16" t="s">
        <v>32</v>
      </c>
      <c r="C24" s="31"/>
      <c r="D24" s="31"/>
      <c r="E24" s="32">
        <f t="shared" si="11"/>
        <v>0</v>
      </c>
      <c r="F24" s="31"/>
      <c r="G24" s="31"/>
      <c r="H24" s="32">
        <f t="shared" si="12"/>
        <v>0</v>
      </c>
      <c r="I24" s="33">
        <f t="shared" si="13"/>
        <v>0</v>
      </c>
      <c r="J24" s="33">
        <f t="shared" si="13"/>
        <v>0</v>
      </c>
      <c r="K24" s="32">
        <f>SUM(I24:J24)</f>
        <v>0</v>
      </c>
      <c r="L24" s="34">
        <f t="shared" si="6"/>
        <v>0</v>
      </c>
      <c r="M24" s="34">
        <f t="shared" si="7"/>
        <v>0</v>
      </c>
      <c r="N24" s="34">
        <f t="shared" si="8"/>
        <v>0</v>
      </c>
      <c r="O24" s="35">
        <v>0</v>
      </c>
      <c r="P24" s="35">
        <v>0</v>
      </c>
      <c r="Q24" s="35">
        <v>0</v>
      </c>
      <c r="R24" s="36"/>
      <c r="S24" s="36"/>
      <c r="T24" s="37"/>
    </row>
    <row r="25" spans="2:20" s="3" customFormat="1" ht="19.5" customHeight="1">
      <c r="B25" s="16" t="s">
        <v>33</v>
      </c>
      <c r="C25" s="31"/>
      <c r="D25" s="31"/>
      <c r="E25" s="32">
        <f t="shared" si="11"/>
        <v>0</v>
      </c>
      <c r="F25" s="31"/>
      <c r="G25" s="31"/>
      <c r="H25" s="32">
        <f t="shared" si="12"/>
        <v>0</v>
      </c>
      <c r="I25" s="33">
        <f t="shared" si="13"/>
        <v>0</v>
      </c>
      <c r="J25" s="33">
        <f t="shared" si="13"/>
        <v>0</v>
      </c>
      <c r="K25" s="32">
        <f>SUM(I25:J25)</f>
        <v>0</v>
      </c>
      <c r="L25" s="34">
        <f t="shared" si="6"/>
        <v>0</v>
      </c>
      <c r="M25" s="34">
        <f t="shared" si="7"/>
        <v>0</v>
      </c>
      <c r="N25" s="34">
        <f t="shared" si="8"/>
        <v>0</v>
      </c>
      <c r="O25" s="35">
        <v>0</v>
      </c>
      <c r="P25" s="35">
        <v>0</v>
      </c>
      <c r="Q25" s="35">
        <v>0</v>
      </c>
      <c r="R25" s="36">
        <f>+L25-O25</f>
        <v>0</v>
      </c>
      <c r="S25" s="36">
        <f>+M25-P25</f>
        <v>0</v>
      </c>
      <c r="T25" s="37">
        <f>+N25-Q25</f>
        <v>0</v>
      </c>
    </row>
    <row r="26" spans="2:20" s="3" customFormat="1" ht="19.5" customHeight="1">
      <c r="B26" s="38" t="s">
        <v>34</v>
      </c>
      <c r="C26" s="52">
        <f>SUM(C22:C25)</f>
        <v>0</v>
      </c>
      <c r="D26" s="52">
        <f>SUM(D22:D25)</f>
        <v>0</v>
      </c>
      <c r="E26" s="53">
        <f t="shared" si="11"/>
        <v>0</v>
      </c>
      <c r="F26" s="52">
        <f>SUM(F22:F25)</f>
        <v>0</v>
      </c>
      <c r="G26" s="52">
        <f>SUM(G22:G25)</f>
        <v>0</v>
      </c>
      <c r="H26" s="53">
        <f t="shared" si="12"/>
        <v>0</v>
      </c>
      <c r="I26" s="53">
        <f t="shared" si="13"/>
        <v>0</v>
      </c>
      <c r="J26" s="53">
        <f t="shared" si="13"/>
        <v>0</v>
      </c>
      <c r="K26" s="53">
        <f aca="true" t="shared" si="14" ref="K26:K31">SUM(I26:J26)</f>
        <v>0</v>
      </c>
      <c r="L26" s="54">
        <f t="shared" si="6"/>
        <v>0</v>
      </c>
      <c r="M26" s="54">
        <f t="shared" si="7"/>
        <v>0</v>
      </c>
      <c r="N26" s="54">
        <f t="shared" si="8"/>
        <v>0</v>
      </c>
      <c r="O26" s="55">
        <v>0</v>
      </c>
      <c r="P26" s="55">
        <v>0</v>
      </c>
      <c r="Q26" s="55">
        <v>0</v>
      </c>
      <c r="R26" s="56"/>
      <c r="S26" s="56"/>
      <c r="T26" s="57"/>
    </row>
    <row r="27" spans="2:20" s="3" customFormat="1" ht="19.5" customHeight="1">
      <c r="B27" s="58" t="s">
        <v>74</v>
      </c>
      <c r="C27" s="59">
        <v>1113</v>
      </c>
      <c r="D27" s="59">
        <v>1188</v>
      </c>
      <c r="E27" s="60">
        <f t="shared" si="11"/>
        <v>2301</v>
      </c>
      <c r="F27" s="59">
        <v>863</v>
      </c>
      <c r="G27" s="59">
        <v>951</v>
      </c>
      <c r="H27" s="60">
        <f t="shared" si="12"/>
        <v>1814</v>
      </c>
      <c r="I27" s="61">
        <f t="shared" si="13"/>
        <v>250</v>
      </c>
      <c r="J27" s="61">
        <f t="shared" si="13"/>
        <v>237</v>
      </c>
      <c r="K27" s="60">
        <f t="shared" si="14"/>
        <v>487</v>
      </c>
      <c r="L27" s="62">
        <f t="shared" si="6"/>
        <v>77.5381850853549</v>
      </c>
      <c r="M27" s="62">
        <f t="shared" si="7"/>
        <v>80.05050505050505</v>
      </c>
      <c r="N27" s="62">
        <f>IF(+E27=0,0,+H27/E27*100)</f>
        <v>78.83528900478053</v>
      </c>
      <c r="O27" s="63"/>
      <c r="P27" s="63"/>
      <c r="Q27" s="63"/>
      <c r="R27" s="64" t="s">
        <v>75</v>
      </c>
      <c r="S27" s="64" t="s">
        <v>75</v>
      </c>
      <c r="T27" s="65" t="s">
        <v>75</v>
      </c>
    </row>
    <row r="28" spans="2:20" s="3" customFormat="1" ht="19.5" customHeight="1">
      <c r="B28" s="16" t="s">
        <v>35</v>
      </c>
      <c r="C28" s="31"/>
      <c r="D28" s="31"/>
      <c r="E28" s="32">
        <f t="shared" si="11"/>
        <v>0</v>
      </c>
      <c r="F28" s="31"/>
      <c r="G28" s="31"/>
      <c r="H28" s="32">
        <f t="shared" si="12"/>
        <v>0</v>
      </c>
      <c r="I28" s="33"/>
      <c r="J28" s="33"/>
      <c r="K28" s="32">
        <f t="shared" si="14"/>
        <v>0</v>
      </c>
      <c r="L28" s="34">
        <f t="shared" si="6"/>
        <v>0</v>
      </c>
      <c r="M28" s="34">
        <f t="shared" si="7"/>
        <v>0</v>
      </c>
      <c r="N28" s="34">
        <f>IF(+E28=0,0,+H28/E28*100)</f>
        <v>0</v>
      </c>
      <c r="O28" s="35"/>
      <c r="P28" s="35"/>
      <c r="Q28" s="35"/>
      <c r="R28" s="36"/>
      <c r="S28" s="36"/>
      <c r="T28" s="37"/>
    </row>
    <row r="29" spans="2:20" s="3" customFormat="1" ht="19.5" customHeight="1">
      <c r="B29" s="38" t="s">
        <v>36</v>
      </c>
      <c r="C29" s="39">
        <f>SUM(C27:C28)</f>
        <v>1113</v>
      </c>
      <c r="D29" s="39">
        <f>SUM(D27:D28)</f>
        <v>1188</v>
      </c>
      <c r="E29" s="40">
        <f t="shared" si="11"/>
        <v>2301</v>
      </c>
      <c r="F29" s="39">
        <f>SUM(F27:F28)</f>
        <v>863</v>
      </c>
      <c r="G29" s="39">
        <f>SUM(G27:G28)</f>
        <v>951</v>
      </c>
      <c r="H29" s="40">
        <f t="shared" si="12"/>
        <v>1814</v>
      </c>
      <c r="I29" s="40">
        <f>+C29-F29</f>
        <v>250</v>
      </c>
      <c r="J29" s="40">
        <f>+D29-G29</f>
        <v>237</v>
      </c>
      <c r="K29" s="40">
        <f t="shared" si="14"/>
        <v>487</v>
      </c>
      <c r="L29" s="41">
        <f t="shared" si="6"/>
        <v>77.5381850853549</v>
      </c>
      <c r="M29" s="41">
        <f t="shared" si="7"/>
        <v>80.05050505050505</v>
      </c>
      <c r="N29" s="41">
        <f t="shared" si="8"/>
        <v>78.83528900478053</v>
      </c>
      <c r="O29" s="42">
        <v>0</v>
      </c>
      <c r="P29" s="42">
        <v>0</v>
      </c>
      <c r="Q29" s="42">
        <v>0</v>
      </c>
      <c r="R29" s="43"/>
      <c r="S29" s="43"/>
      <c r="T29" s="44"/>
    </row>
    <row r="30" spans="2:20" s="3" customFormat="1" ht="19.5" customHeight="1">
      <c r="B30" s="16" t="s">
        <v>37</v>
      </c>
      <c r="C30" s="31"/>
      <c r="D30" s="31"/>
      <c r="E30" s="32">
        <f t="shared" si="11"/>
        <v>0</v>
      </c>
      <c r="F30" s="31"/>
      <c r="G30" s="31"/>
      <c r="H30" s="32">
        <f t="shared" si="12"/>
        <v>0</v>
      </c>
      <c r="I30" s="33"/>
      <c r="J30" s="33"/>
      <c r="K30" s="32">
        <f t="shared" si="14"/>
        <v>0</v>
      </c>
      <c r="L30" s="34">
        <f t="shared" si="6"/>
        <v>0</v>
      </c>
      <c r="M30" s="34">
        <f t="shared" si="7"/>
        <v>0</v>
      </c>
      <c r="N30" s="34">
        <f>IF(+E30=0,0,+H30/E30*100)</f>
        <v>0</v>
      </c>
      <c r="O30" s="35"/>
      <c r="P30" s="35"/>
      <c r="Q30" s="35"/>
      <c r="R30" s="36"/>
      <c r="S30" s="36"/>
      <c r="T30" s="37"/>
    </row>
    <row r="31" spans="2:20" s="3" customFormat="1" ht="19.5" customHeight="1">
      <c r="B31" s="38" t="s">
        <v>38</v>
      </c>
      <c r="C31" s="52">
        <f>SUM(C30)</f>
        <v>0</v>
      </c>
      <c r="D31" s="52">
        <f>SUM(D30)</f>
        <v>0</v>
      </c>
      <c r="E31" s="53">
        <f t="shared" si="11"/>
        <v>0</v>
      </c>
      <c r="F31" s="52">
        <f>SUM(F30)</f>
        <v>0</v>
      </c>
      <c r="G31" s="52">
        <f>SUM(G30)</f>
        <v>0</v>
      </c>
      <c r="H31" s="53">
        <f t="shared" si="12"/>
        <v>0</v>
      </c>
      <c r="I31" s="53">
        <f>+C31-F31</f>
        <v>0</v>
      </c>
      <c r="J31" s="53">
        <f>+D31-G31</f>
        <v>0</v>
      </c>
      <c r="K31" s="53">
        <f t="shared" si="14"/>
        <v>0</v>
      </c>
      <c r="L31" s="54">
        <f t="shared" si="6"/>
        <v>0</v>
      </c>
      <c r="M31" s="54">
        <f t="shared" si="7"/>
        <v>0</v>
      </c>
      <c r="N31" s="54">
        <f t="shared" si="8"/>
        <v>0</v>
      </c>
      <c r="O31" s="55">
        <v>0</v>
      </c>
      <c r="P31" s="55">
        <v>0</v>
      </c>
      <c r="Q31" s="55">
        <v>0</v>
      </c>
      <c r="R31" s="56">
        <f>+L31-O31</f>
        <v>0</v>
      </c>
      <c r="S31" s="56">
        <f>+M31-P31</f>
        <v>0</v>
      </c>
      <c r="T31" s="57">
        <f>+N31-Q31</f>
        <v>0</v>
      </c>
    </row>
    <row r="32" spans="2:20" s="3" customFormat="1" ht="19.5" customHeight="1">
      <c r="B32" s="16" t="s">
        <v>39</v>
      </c>
      <c r="C32" s="59">
        <v>1417</v>
      </c>
      <c r="D32" s="59">
        <v>1589</v>
      </c>
      <c r="E32" s="60">
        <f t="shared" si="11"/>
        <v>3006</v>
      </c>
      <c r="F32" s="59">
        <v>1227</v>
      </c>
      <c r="G32" s="59">
        <v>1402</v>
      </c>
      <c r="H32" s="60">
        <f t="shared" si="12"/>
        <v>2629</v>
      </c>
      <c r="I32" s="61">
        <f>+C32-F32</f>
        <v>190</v>
      </c>
      <c r="J32" s="61">
        <f>+D32-G32</f>
        <v>187</v>
      </c>
      <c r="K32" s="60">
        <f aca="true" t="shared" si="15" ref="K32:K61">SUM(I32:J32)</f>
        <v>377</v>
      </c>
      <c r="L32" s="62">
        <f t="shared" si="6"/>
        <v>86.59139026111504</v>
      </c>
      <c r="M32" s="62">
        <f t="shared" si="7"/>
        <v>88.23159219634991</v>
      </c>
      <c r="N32" s="62">
        <f t="shared" si="8"/>
        <v>87.45841650033267</v>
      </c>
      <c r="O32" s="14">
        <v>0</v>
      </c>
      <c r="P32" s="14">
        <v>0</v>
      </c>
      <c r="Q32" s="14">
        <v>0</v>
      </c>
      <c r="R32" s="13" t="s">
        <v>30</v>
      </c>
      <c r="S32" s="13" t="s">
        <v>30</v>
      </c>
      <c r="T32" s="12" t="s">
        <v>30</v>
      </c>
    </row>
    <row r="33" spans="2:20" s="3" customFormat="1" ht="19.5" customHeight="1">
      <c r="B33" s="17" t="s">
        <v>40</v>
      </c>
      <c r="C33" s="31"/>
      <c r="D33" s="31"/>
      <c r="E33" s="32">
        <f t="shared" si="11"/>
        <v>0</v>
      </c>
      <c r="F33" s="31"/>
      <c r="G33" s="31"/>
      <c r="H33" s="32">
        <f t="shared" si="12"/>
        <v>0</v>
      </c>
      <c r="I33" s="33"/>
      <c r="J33" s="33"/>
      <c r="K33" s="32">
        <f t="shared" si="15"/>
        <v>0</v>
      </c>
      <c r="L33" s="34">
        <f t="shared" si="6"/>
        <v>0</v>
      </c>
      <c r="M33" s="34">
        <f t="shared" si="7"/>
        <v>0</v>
      </c>
      <c r="N33" s="34">
        <f>IF(+E33=0,0,+H33/E33*100)</f>
        <v>0</v>
      </c>
      <c r="O33" s="35">
        <v>0</v>
      </c>
      <c r="P33" s="35">
        <v>0</v>
      </c>
      <c r="Q33" s="35">
        <v>0</v>
      </c>
      <c r="R33" s="36"/>
      <c r="S33" s="36"/>
      <c r="T33" s="37"/>
    </row>
    <row r="34" spans="2:20" s="3" customFormat="1" ht="19.5" customHeight="1">
      <c r="B34" s="16" t="s">
        <v>41</v>
      </c>
      <c r="C34" s="66">
        <v>1952</v>
      </c>
      <c r="D34" s="66">
        <v>2162</v>
      </c>
      <c r="E34" s="67">
        <f t="shared" si="11"/>
        <v>4114</v>
      </c>
      <c r="F34" s="66">
        <v>1561</v>
      </c>
      <c r="G34" s="66">
        <v>1727</v>
      </c>
      <c r="H34" s="67">
        <f t="shared" si="12"/>
        <v>3288</v>
      </c>
      <c r="I34" s="68">
        <f aca="true" t="shared" si="16" ref="I34:J36">+C34-F34</f>
        <v>391</v>
      </c>
      <c r="J34" s="68">
        <f t="shared" si="16"/>
        <v>435</v>
      </c>
      <c r="K34" s="67">
        <f t="shared" si="15"/>
        <v>826</v>
      </c>
      <c r="L34" s="69">
        <f t="shared" si="6"/>
        <v>79.96926229508196</v>
      </c>
      <c r="M34" s="69">
        <f t="shared" si="7"/>
        <v>79.87974098057354</v>
      </c>
      <c r="N34" s="69">
        <f>IF(+E34=0,0,+H34/E34*100)</f>
        <v>79.92221682061255</v>
      </c>
      <c r="O34" s="14"/>
      <c r="P34" s="14"/>
      <c r="Q34" s="14"/>
      <c r="R34" s="13" t="s">
        <v>30</v>
      </c>
      <c r="S34" s="13" t="s">
        <v>30</v>
      </c>
      <c r="T34" s="12" t="s">
        <v>30</v>
      </c>
    </row>
    <row r="35" spans="2:20" s="3" customFormat="1" ht="19.5" customHeight="1">
      <c r="B35" s="38" t="s">
        <v>42</v>
      </c>
      <c r="C35" s="39">
        <f>SUM(C32:C34)</f>
        <v>3369</v>
      </c>
      <c r="D35" s="39">
        <f>SUM(D32:D34)</f>
        <v>3751</v>
      </c>
      <c r="E35" s="40">
        <f t="shared" si="11"/>
        <v>7120</v>
      </c>
      <c r="F35" s="39">
        <f>SUM(F32:F34)</f>
        <v>2788</v>
      </c>
      <c r="G35" s="39">
        <f>SUM(G32:G34)</f>
        <v>3129</v>
      </c>
      <c r="H35" s="40">
        <f t="shared" si="12"/>
        <v>5917</v>
      </c>
      <c r="I35" s="40">
        <f t="shared" si="16"/>
        <v>581</v>
      </c>
      <c r="J35" s="40">
        <f t="shared" si="16"/>
        <v>622</v>
      </c>
      <c r="K35" s="40">
        <f t="shared" si="15"/>
        <v>1203</v>
      </c>
      <c r="L35" s="41">
        <f t="shared" si="6"/>
        <v>82.75452656574652</v>
      </c>
      <c r="M35" s="41">
        <f t="shared" si="7"/>
        <v>83.4177552652626</v>
      </c>
      <c r="N35" s="41">
        <f t="shared" si="8"/>
        <v>83.10393258426966</v>
      </c>
      <c r="O35" s="42">
        <v>0</v>
      </c>
      <c r="P35" s="42">
        <v>0</v>
      </c>
      <c r="Q35" s="42">
        <v>0</v>
      </c>
      <c r="R35" s="43"/>
      <c r="S35" s="43"/>
      <c r="T35" s="44"/>
    </row>
    <row r="36" spans="2:20" s="3" customFormat="1" ht="19.5" customHeight="1">
      <c r="B36" s="16" t="s">
        <v>43</v>
      </c>
      <c r="C36" s="59">
        <v>3811</v>
      </c>
      <c r="D36" s="59">
        <v>4363</v>
      </c>
      <c r="E36" s="60">
        <f t="shared" si="11"/>
        <v>8174</v>
      </c>
      <c r="F36" s="59">
        <v>2858</v>
      </c>
      <c r="G36" s="59">
        <v>3202</v>
      </c>
      <c r="H36" s="60">
        <f t="shared" si="12"/>
        <v>6060</v>
      </c>
      <c r="I36" s="61">
        <f t="shared" si="16"/>
        <v>953</v>
      </c>
      <c r="J36" s="61">
        <f t="shared" si="16"/>
        <v>1161</v>
      </c>
      <c r="K36" s="60">
        <f t="shared" si="15"/>
        <v>2114</v>
      </c>
      <c r="L36" s="15">
        <f t="shared" si="6"/>
        <v>74.99344004198373</v>
      </c>
      <c r="M36" s="15">
        <f t="shared" si="7"/>
        <v>73.38986935594775</v>
      </c>
      <c r="N36" s="15">
        <f>IF(+E36=0,0,+H36/E36*100)</f>
        <v>74.1375091754343</v>
      </c>
      <c r="O36" s="14">
        <v>79.87</v>
      </c>
      <c r="P36" s="14">
        <v>79.85</v>
      </c>
      <c r="Q36" s="14">
        <v>79.86</v>
      </c>
      <c r="R36" s="13">
        <f>+L36-O36</f>
        <v>-4.876559958016273</v>
      </c>
      <c r="S36" s="13">
        <f>+M36-P36</f>
        <v>-6.460130644052242</v>
      </c>
      <c r="T36" s="12">
        <f>+N36-Q36</f>
        <v>-5.722490824565696</v>
      </c>
    </row>
    <row r="37" spans="2:20" s="3" customFormat="1" ht="19.5" customHeight="1">
      <c r="B37" s="16" t="s">
        <v>44</v>
      </c>
      <c r="C37" s="31"/>
      <c r="D37" s="31"/>
      <c r="E37" s="32">
        <f t="shared" si="11"/>
        <v>0</v>
      </c>
      <c r="F37" s="31"/>
      <c r="G37" s="31"/>
      <c r="H37" s="32">
        <f t="shared" si="12"/>
        <v>0</v>
      </c>
      <c r="I37" s="33"/>
      <c r="J37" s="33"/>
      <c r="K37" s="32">
        <f t="shared" si="15"/>
        <v>0</v>
      </c>
      <c r="L37" s="34">
        <f t="shared" si="6"/>
        <v>0</v>
      </c>
      <c r="M37" s="34">
        <f t="shared" si="7"/>
        <v>0</v>
      </c>
      <c r="N37" s="34">
        <f>IF(+E37=0,0,+H37/E37*100)</f>
        <v>0</v>
      </c>
      <c r="O37" s="35"/>
      <c r="P37" s="35"/>
      <c r="Q37" s="35"/>
      <c r="R37" s="36"/>
      <c r="S37" s="36"/>
      <c r="T37" s="37"/>
    </row>
    <row r="38" spans="2:20" s="3" customFormat="1" ht="19.5" customHeight="1">
      <c r="B38" s="16" t="s">
        <v>45</v>
      </c>
      <c r="C38" s="31"/>
      <c r="D38" s="31"/>
      <c r="E38" s="32">
        <f t="shared" si="11"/>
        <v>0</v>
      </c>
      <c r="F38" s="31"/>
      <c r="G38" s="31"/>
      <c r="H38" s="32">
        <f t="shared" si="12"/>
        <v>0</v>
      </c>
      <c r="I38" s="33"/>
      <c r="J38" s="33"/>
      <c r="K38" s="32">
        <f t="shared" si="15"/>
        <v>0</v>
      </c>
      <c r="L38" s="34">
        <f t="shared" si="6"/>
        <v>0</v>
      </c>
      <c r="M38" s="34">
        <f t="shared" si="7"/>
        <v>0</v>
      </c>
      <c r="N38" s="34">
        <f t="shared" si="8"/>
        <v>0</v>
      </c>
      <c r="O38" s="35"/>
      <c r="P38" s="35"/>
      <c r="Q38" s="35"/>
      <c r="R38" s="36">
        <f aca="true" t="shared" si="17" ref="R38:T40">+L38-O38</f>
        <v>0</v>
      </c>
      <c r="S38" s="36">
        <f t="shared" si="17"/>
        <v>0</v>
      </c>
      <c r="T38" s="37">
        <f t="shared" si="17"/>
        <v>0</v>
      </c>
    </row>
    <row r="39" spans="2:20" s="3" customFormat="1" ht="19.5" customHeight="1">
      <c r="B39" s="16" t="s">
        <v>46</v>
      </c>
      <c r="C39" s="66">
        <v>275</v>
      </c>
      <c r="D39" s="66">
        <v>209</v>
      </c>
      <c r="E39" s="67">
        <f t="shared" si="11"/>
        <v>484</v>
      </c>
      <c r="F39" s="66">
        <v>257</v>
      </c>
      <c r="G39" s="66">
        <v>188</v>
      </c>
      <c r="H39" s="67">
        <f t="shared" si="12"/>
        <v>445</v>
      </c>
      <c r="I39" s="68">
        <f>+C39-F39</f>
        <v>18</v>
      </c>
      <c r="J39" s="68">
        <f>+D39-G39</f>
        <v>21</v>
      </c>
      <c r="K39" s="67">
        <f t="shared" si="15"/>
        <v>39</v>
      </c>
      <c r="L39" s="15">
        <f t="shared" si="6"/>
        <v>93.45454545454545</v>
      </c>
      <c r="M39" s="15">
        <f t="shared" si="7"/>
        <v>89.95215311004785</v>
      </c>
      <c r="N39" s="15">
        <f t="shared" si="8"/>
        <v>91.94214876033058</v>
      </c>
      <c r="O39" s="14"/>
      <c r="P39" s="14"/>
      <c r="Q39" s="14"/>
      <c r="R39" s="13" t="s">
        <v>30</v>
      </c>
      <c r="S39" s="13" t="s">
        <v>30</v>
      </c>
      <c r="T39" s="12" t="s">
        <v>30</v>
      </c>
    </row>
    <row r="40" spans="2:20" s="3" customFormat="1" ht="19.5" customHeight="1">
      <c r="B40" s="16" t="s">
        <v>47</v>
      </c>
      <c r="C40" s="31"/>
      <c r="D40" s="31"/>
      <c r="E40" s="32">
        <f t="shared" si="11"/>
        <v>0</v>
      </c>
      <c r="F40" s="31"/>
      <c r="G40" s="31"/>
      <c r="H40" s="32">
        <f t="shared" si="12"/>
        <v>0</v>
      </c>
      <c r="I40" s="33"/>
      <c r="J40" s="33"/>
      <c r="K40" s="32">
        <f t="shared" si="15"/>
        <v>0</v>
      </c>
      <c r="L40" s="34">
        <f t="shared" si="6"/>
        <v>0</v>
      </c>
      <c r="M40" s="34">
        <f t="shared" si="7"/>
        <v>0</v>
      </c>
      <c r="N40" s="34">
        <f>IF(+E40=0,0,+H40/E40*100)</f>
        <v>0</v>
      </c>
      <c r="O40" s="35"/>
      <c r="P40" s="35"/>
      <c r="Q40" s="35"/>
      <c r="R40" s="36">
        <f t="shared" si="17"/>
        <v>0</v>
      </c>
      <c r="S40" s="36">
        <f t="shared" si="17"/>
        <v>0</v>
      </c>
      <c r="T40" s="37">
        <f t="shared" si="17"/>
        <v>0</v>
      </c>
    </row>
    <row r="41" spans="2:20" s="3" customFormat="1" ht="19.5" customHeight="1">
      <c r="B41" s="16" t="s">
        <v>48</v>
      </c>
      <c r="C41" s="31"/>
      <c r="D41" s="31"/>
      <c r="E41" s="32">
        <f t="shared" si="11"/>
        <v>0</v>
      </c>
      <c r="F41" s="31"/>
      <c r="G41" s="31"/>
      <c r="H41" s="32">
        <f t="shared" si="12"/>
        <v>0</v>
      </c>
      <c r="I41" s="33">
        <f aca="true" t="shared" si="18" ref="I41:J47">+C41-F41</f>
        <v>0</v>
      </c>
      <c r="J41" s="33">
        <f t="shared" si="18"/>
        <v>0</v>
      </c>
      <c r="K41" s="32">
        <f t="shared" si="15"/>
        <v>0</v>
      </c>
      <c r="L41" s="34">
        <f t="shared" si="6"/>
        <v>0</v>
      </c>
      <c r="M41" s="34">
        <f t="shared" si="7"/>
        <v>0</v>
      </c>
      <c r="N41" s="34">
        <f t="shared" si="8"/>
        <v>0</v>
      </c>
      <c r="O41" s="35">
        <v>0</v>
      </c>
      <c r="P41" s="35">
        <v>0</v>
      </c>
      <c r="Q41" s="35">
        <v>0</v>
      </c>
      <c r="R41" s="36"/>
      <c r="S41" s="36"/>
      <c r="T41" s="37"/>
    </row>
    <row r="42" spans="2:20" s="3" customFormat="1" ht="19.5" customHeight="1">
      <c r="B42" s="38" t="s">
        <v>49</v>
      </c>
      <c r="C42" s="39">
        <f>SUM(C36:C41)</f>
        <v>4086</v>
      </c>
      <c r="D42" s="39">
        <f>SUM(D36:D41)</f>
        <v>4572</v>
      </c>
      <c r="E42" s="40">
        <f t="shared" si="11"/>
        <v>8658</v>
      </c>
      <c r="F42" s="39">
        <f>SUM(F36:F41)</f>
        <v>3115</v>
      </c>
      <c r="G42" s="39">
        <f>SUM(G36:G41)</f>
        <v>3390</v>
      </c>
      <c r="H42" s="40">
        <f t="shared" si="12"/>
        <v>6505</v>
      </c>
      <c r="I42" s="40">
        <f t="shared" si="18"/>
        <v>971</v>
      </c>
      <c r="J42" s="40">
        <f t="shared" si="18"/>
        <v>1182</v>
      </c>
      <c r="K42" s="40">
        <f t="shared" si="15"/>
        <v>2153</v>
      </c>
      <c r="L42" s="41">
        <f aca="true" t="shared" si="19" ref="L42:L68">IF(+C42=0,0,+F42/C42*100)</f>
        <v>76.23592755751346</v>
      </c>
      <c r="M42" s="41">
        <f aca="true" t="shared" si="20" ref="M42:N59">IF(+D42=0,0,+G42/D42*100)</f>
        <v>74.1469816272966</v>
      </c>
      <c r="N42" s="41">
        <f>IF(+E42=0,0,+H42/E42*100)</f>
        <v>75.13282513282513</v>
      </c>
      <c r="O42" s="42">
        <v>0</v>
      </c>
      <c r="P42" s="42">
        <v>0</v>
      </c>
      <c r="Q42" s="42">
        <v>0</v>
      </c>
      <c r="R42" s="43"/>
      <c r="S42" s="43"/>
      <c r="T42" s="44"/>
    </row>
    <row r="43" spans="2:20" s="3" customFormat="1" ht="19.5" customHeight="1">
      <c r="B43" s="16" t="s">
        <v>50</v>
      </c>
      <c r="C43" s="31"/>
      <c r="D43" s="31"/>
      <c r="E43" s="32">
        <f t="shared" si="11"/>
        <v>0</v>
      </c>
      <c r="F43" s="31"/>
      <c r="G43" s="31"/>
      <c r="H43" s="32">
        <f t="shared" si="12"/>
        <v>0</v>
      </c>
      <c r="I43" s="33">
        <f t="shared" si="18"/>
        <v>0</v>
      </c>
      <c r="J43" s="33">
        <f t="shared" si="18"/>
        <v>0</v>
      </c>
      <c r="K43" s="32">
        <f t="shared" si="15"/>
        <v>0</v>
      </c>
      <c r="L43" s="34">
        <f t="shared" si="19"/>
        <v>0</v>
      </c>
      <c r="M43" s="34">
        <f t="shared" si="20"/>
        <v>0</v>
      </c>
      <c r="N43" s="34">
        <f t="shared" si="8"/>
        <v>0</v>
      </c>
      <c r="O43" s="35">
        <v>0</v>
      </c>
      <c r="P43" s="35">
        <v>0</v>
      </c>
      <c r="Q43" s="35">
        <v>0</v>
      </c>
      <c r="R43" s="36"/>
      <c r="S43" s="36"/>
      <c r="T43" s="37"/>
    </row>
    <row r="44" spans="2:20" s="3" customFormat="1" ht="19.5" customHeight="1">
      <c r="B44" s="17" t="s">
        <v>51</v>
      </c>
      <c r="C44" s="31"/>
      <c r="D44" s="31"/>
      <c r="E44" s="32">
        <f t="shared" si="11"/>
        <v>0</v>
      </c>
      <c r="F44" s="31"/>
      <c r="G44" s="31"/>
      <c r="H44" s="32">
        <f t="shared" si="12"/>
        <v>0</v>
      </c>
      <c r="I44" s="33">
        <f t="shared" si="18"/>
        <v>0</v>
      </c>
      <c r="J44" s="33">
        <f t="shared" si="18"/>
        <v>0</v>
      </c>
      <c r="K44" s="32">
        <f t="shared" si="15"/>
        <v>0</v>
      </c>
      <c r="L44" s="34">
        <f t="shared" si="19"/>
        <v>0</v>
      </c>
      <c r="M44" s="34">
        <f t="shared" si="20"/>
        <v>0</v>
      </c>
      <c r="N44" s="34">
        <f t="shared" si="8"/>
        <v>0</v>
      </c>
      <c r="O44" s="35">
        <v>0</v>
      </c>
      <c r="P44" s="35">
        <v>0</v>
      </c>
      <c r="Q44" s="35">
        <v>0</v>
      </c>
      <c r="R44" s="36">
        <f aca="true" t="shared" si="21" ref="R44:T45">+L44-O44</f>
        <v>0</v>
      </c>
      <c r="S44" s="36">
        <f t="shared" si="21"/>
        <v>0</v>
      </c>
      <c r="T44" s="37">
        <f t="shared" si="21"/>
        <v>0</v>
      </c>
    </row>
    <row r="45" spans="2:20" s="3" customFormat="1" ht="19.5" customHeight="1">
      <c r="B45" s="16" t="s">
        <v>52</v>
      </c>
      <c r="C45" s="66">
        <v>1171</v>
      </c>
      <c r="D45" s="66">
        <v>1169</v>
      </c>
      <c r="E45" s="67">
        <f t="shared" si="11"/>
        <v>2340</v>
      </c>
      <c r="F45" s="66">
        <v>1045</v>
      </c>
      <c r="G45" s="66">
        <v>1058</v>
      </c>
      <c r="H45" s="67">
        <f t="shared" si="12"/>
        <v>2103</v>
      </c>
      <c r="I45" s="68">
        <f t="shared" si="18"/>
        <v>126</v>
      </c>
      <c r="J45" s="68">
        <f t="shared" si="18"/>
        <v>111</v>
      </c>
      <c r="K45" s="67">
        <f t="shared" si="15"/>
        <v>237</v>
      </c>
      <c r="L45" s="15">
        <f t="shared" si="19"/>
        <v>89.23996584116139</v>
      </c>
      <c r="M45" s="15">
        <f t="shared" si="20"/>
        <v>90.50470487596236</v>
      </c>
      <c r="N45" s="15">
        <f t="shared" si="8"/>
        <v>89.87179487179488</v>
      </c>
      <c r="O45" s="14">
        <v>92.54</v>
      </c>
      <c r="P45" s="14">
        <v>92.22</v>
      </c>
      <c r="Q45" s="14">
        <v>92.38</v>
      </c>
      <c r="R45" s="13">
        <f t="shared" si="21"/>
        <v>-3.3000341588386135</v>
      </c>
      <c r="S45" s="13">
        <f t="shared" si="21"/>
        <v>-1.7152951240376382</v>
      </c>
      <c r="T45" s="12">
        <f t="shared" si="21"/>
        <v>-2.5082051282051196</v>
      </c>
    </row>
    <row r="46" spans="2:20" s="3" customFormat="1" ht="19.5" customHeight="1">
      <c r="B46" s="38" t="s">
        <v>53</v>
      </c>
      <c r="C46" s="39">
        <f>SUM(C43:C45)</f>
        <v>1171</v>
      </c>
      <c r="D46" s="39">
        <f>SUM(D43:D45)</f>
        <v>1169</v>
      </c>
      <c r="E46" s="40">
        <f t="shared" si="11"/>
        <v>2340</v>
      </c>
      <c r="F46" s="39">
        <f>SUM(F43:F45)</f>
        <v>1045</v>
      </c>
      <c r="G46" s="39">
        <f>SUM(G43:G45)</f>
        <v>1058</v>
      </c>
      <c r="H46" s="40">
        <f t="shared" si="12"/>
        <v>2103</v>
      </c>
      <c r="I46" s="40">
        <f t="shared" si="18"/>
        <v>126</v>
      </c>
      <c r="J46" s="40">
        <f t="shared" si="18"/>
        <v>111</v>
      </c>
      <c r="K46" s="40">
        <f t="shared" si="15"/>
        <v>237</v>
      </c>
      <c r="L46" s="41">
        <f t="shared" si="19"/>
        <v>89.23996584116139</v>
      </c>
      <c r="M46" s="41">
        <f t="shared" si="20"/>
        <v>90.50470487596236</v>
      </c>
      <c r="N46" s="41">
        <f t="shared" si="8"/>
        <v>89.87179487179488</v>
      </c>
      <c r="O46" s="42">
        <v>0</v>
      </c>
      <c r="P46" s="42">
        <v>0</v>
      </c>
      <c r="Q46" s="42">
        <v>0</v>
      </c>
      <c r="R46" s="43"/>
      <c r="S46" s="43"/>
      <c r="T46" s="44"/>
    </row>
    <row r="47" spans="2:20" s="3" customFormat="1" ht="19.5" customHeight="1">
      <c r="B47" s="16" t="s">
        <v>54</v>
      </c>
      <c r="C47" s="31"/>
      <c r="D47" s="31"/>
      <c r="E47" s="32">
        <f t="shared" si="11"/>
        <v>0</v>
      </c>
      <c r="F47" s="31"/>
      <c r="G47" s="31"/>
      <c r="H47" s="32">
        <f t="shared" si="12"/>
        <v>0</v>
      </c>
      <c r="I47" s="33">
        <f t="shared" si="18"/>
        <v>0</v>
      </c>
      <c r="J47" s="33">
        <f t="shared" si="18"/>
        <v>0</v>
      </c>
      <c r="K47" s="32">
        <f t="shared" si="15"/>
        <v>0</v>
      </c>
      <c r="L47" s="34">
        <f t="shared" si="19"/>
        <v>0</v>
      </c>
      <c r="M47" s="34">
        <f t="shared" si="20"/>
        <v>0</v>
      </c>
      <c r="N47" s="34">
        <f t="shared" si="8"/>
        <v>0</v>
      </c>
      <c r="O47" s="35">
        <v>0</v>
      </c>
      <c r="P47" s="35">
        <v>0</v>
      </c>
      <c r="Q47" s="35">
        <v>0</v>
      </c>
      <c r="R47" s="36"/>
      <c r="S47" s="36"/>
      <c r="T47" s="37"/>
    </row>
    <row r="48" spans="2:20" s="3" customFormat="1" ht="19.5" customHeight="1">
      <c r="B48" s="16" t="s">
        <v>55</v>
      </c>
      <c r="C48" s="31"/>
      <c r="D48" s="31"/>
      <c r="E48" s="32">
        <f t="shared" si="11"/>
        <v>0</v>
      </c>
      <c r="F48" s="31"/>
      <c r="G48" s="31"/>
      <c r="H48" s="32">
        <f t="shared" si="12"/>
        <v>0</v>
      </c>
      <c r="I48" s="33"/>
      <c r="J48" s="33"/>
      <c r="K48" s="32">
        <f t="shared" si="15"/>
        <v>0</v>
      </c>
      <c r="L48" s="34">
        <f t="shared" si="19"/>
        <v>0</v>
      </c>
      <c r="M48" s="34">
        <f t="shared" si="20"/>
        <v>0</v>
      </c>
      <c r="N48" s="34">
        <f>IF(+E48=0,0,+H48/E48*100)</f>
        <v>0</v>
      </c>
      <c r="O48" s="35"/>
      <c r="P48" s="35"/>
      <c r="Q48" s="35"/>
      <c r="R48" s="36">
        <f>+L48-O48</f>
        <v>0</v>
      </c>
      <c r="S48" s="36">
        <f>+M48-P48</f>
        <v>0</v>
      </c>
      <c r="T48" s="37">
        <f>+N48-Q48</f>
        <v>0</v>
      </c>
    </row>
    <row r="49" spans="2:20" s="3" customFormat="1" ht="19.5" customHeight="1">
      <c r="B49" s="38" t="s">
        <v>56</v>
      </c>
      <c r="C49" s="52">
        <f>SUM(C47:C48)</f>
        <v>0</v>
      </c>
      <c r="D49" s="52">
        <f>SUM(D47:D48)</f>
        <v>0</v>
      </c>
      <c r="E49" s="53">
        <f t="shared" si="11"/>
        <v>0</v>
      </c>
      <c r="F49" s="52">
        <f>SUM(F47:F48)</f>
        <v>0</v>
      </c>
      <c r="G49" s="52">
        <f>SUM(G47:G48)</f>
        <v>0</v>
      </c>
      <c r="H49" s="53">
        <f t="shared" si="12"/>
        <v>0</v>
      </c>
      <c r="I49" s="53">
        <f>+C49-F49</f>
        <v>0</v>
      </c>
      <c r="J49" s="53">
        <f>+D49-G49</f>
        <v>0</v>
      </c>
      <c r="K49" s="53">
        <f t="shared" si="15"/>
        <v>0</v>
      </c>
      <c r="L49" s="54">
        <f t="shared" si="19"/>
        <v>0</v>
      </c>
      <c r="M49" s="54">
        <f t="shared" si="20"/>
        <v>0</v>
      </c>
      <c r="N49" s="54">
        <f t="shared" si="8"/>
        <v>0</v>
      </c>
      <c r="O49" s="55">
        <v>0</v>
      </c>
      <c r="P49" s="55">
        <v>0</v>
      </c>
      <c r="Q49" s="55">
        <v>0</v>
      </c>
      <c r="R49" s="56"/>
      <c r="S49" s="56"/>
      <c r="T49" s="57"/>
    </row>
    <row r="50" spans="2:20" s="3" customFormat="1" ht="19.5" customHeight="1">
      <c r="B50" s="16" t="s">
        <v>57</v>
      </c>
      <c r="C50" s="31"/>
      <c r="D50" s="31"/>
      <c r="E50" s="32">
        <f t="shared" si="11"/>
        <v>0</v>
      </c>
      <c r="F50" s="31"/>
      <c r="G50" s="31"/>
      <c r="H50" s="32"/>
      <c r="I50" s="33"/>
      <c r="J50" s="33"/>
      <c r="K50" s="32">
        <f t="shared" si="15"/>
        <v>0</v>
      </c>
      <c r="L50" s="34">
        <f t="shared" si="19"/>
        <v>0</v>
      </c>
      <c r="M50" s="34">
        <f t="shared" si="20"/>
        <v>0</v>
      </c>
      <c r="N50" s="34">
        <f>IF(+E50=0,0,+H50/E50*100)</f>
        <v>0</v>
      </c>
      <c r="O50" s="35"/>
      <c r="P50" s="35"/>
      <c r="Q50" s="35"/>
      <c r="R50" s="36">
        <f>+L50-O50</f>
        <v>0</v>
      </c>
      <c r="S50" s="36">
        <f>+M50-P50</f>
        <v>0</v>
      </c>
      <c r="T50" s="37">
        <f>+N50-Q50</f>
        <v>0</v>
      </c>
    </row>
    <row r="51" spans="2:20" s="3" customFormat="1" ht="19.5" customHeight="1">
      <c r="B51" s="16" t="s">
        <v>58</v>
      </c>
      <c r="C51" s="59">
        <v>4415</v>
      </c>
      <c r="D51" s="59">
        <v>4540</v>
      </c>
      <c r="E51" s="60">
        <f t="shared" si="11"/>
        <v>8955</v>
      </c>
      <c r="F51" s="59">
        <v>2865</v>
      </c>
      <c r="G51" s="59">
        <v>3068</v>
      </c>
      <c r="H51" s="60">
        <f aca="true" t="shared" si="22" ref="H51:H61">SUM(F51:G51)</f>
        <v>5933</v>
      </c>
      <c r="I51" s="61">
        <v>1550</v>
      </c>
      <c r="J51" s="61">
        <v>1472</v>
      </c>
      <c r="K51" s="60">
        <f t="shared" si="15"/>
        <v>3022</v>
      </c>
      <c r="L51" s="15">
        <f t="shared" si="19"/>
        <v>64.89241223103058</v>
      </c>
      <c r="M51" s="15">
        <f t="shared" si="20"/>
        <v>67.57709251101322</v>
      </c>
      <c r="N51" s="15">
        <f t="shared" si="8"/>
        <v>66.25348967057509</v>
      </c>
      <c r="O51" s="14"/>
      <c r="P51" s="14"/>
      <c r="Q51" s="14"/>
      <c r="R51" s="13" t="s">
        <v>75</v>
      </c>
      <c r="S51" s="13" t="s">
        <v>75</v>
      </c>
      <c r="T51" s="12" t="s">
        <v>75</v>
      </c>
    </row>
    <row r="52" spans="2:20" s="3" customFormat="1" ht="19.5" customHeight="1">
      <c r="B52" s="16" t="s">
        <v>59</v>
      </c>
      <c r="C52" s="31"/>
      <c r="D52" s="31"/>
      <c r="E52" s="32">
        <f t="shared" si="11"/>
        <v>0</v>
      </c>
      <c r="F52" s="31"/>
      <c r="G52" s="31"/>
      <c r="H52" s="32">
        <f t="shared" si="22"/>
        <v>0</v>
      </c>
      <c r="I52" s="33">
        <f aca="true" t="shared" si="23" ref="I52:J56">+C52-F52</f>
        <v>0</v>
      </c>
      <c r="J52" s="33">
        <f t="shared" si="23"/>
        <v>0</v>
      </c>
      <c r="K52" s="32">
        <f t="shared" si="15"/>
        <v>0</v>
      </c>
      <c r="L52" s="34">
        <f t="shared" si="19"/>
        <v>0</v>
      </c>
      <c r="M52" s="34">
        <f t="shared" si="20"/>
        <v>0</v>
      </c>
      <c r="N52" s="34">
        <f t="shared" si="8"/>
        <v>0</v>
      </c>
      <c r="O52" s="35">
        <v>0</v>
      </c>
      <c r="P52" s="35">
        <v>0</v>
      </c>
      <c r="Q52" s="35">
        <v>0</v>
      </c>
      <c r="R52" s="36"/>
      <c r="S52" s="36"/>
      <c r="T52" s="37"/>
    </row>
    <row r="53" spans="2:20" s="3" customFormat="1" ht="19.5" customHeight="1">
      <c r="B53" s="17" t="s">
        <v>60</v>
      </c>
      <c r="C53" s="66">
        <v>1847</v>
      </c>
      <c r="D53" s="66">
        <v>2030</v>
      </c>
      <c r="E53" s="67">
        <f t="shared" si="11"/>
        <v>3877</v>
      </c>
      <c r="F53" s="66">
        <v>1423</v>
      </c>
      <c r="G53" s="66">
        <v>1544</v>
      </c>
      <c r="H53" s="67">
        <f t="shared" si="22"/>
        <v>2967</v>
      </c>
      <c r="I53" s="68">
        <v>424</v>
      </c>
      <c r="J53" s="68">
        <v>486</v>
      </c>
      <c r="K53" s="67">
        <f t="shared" si="15"/>
        <v>910</v>
      </c>
      <c r="L53" s="15">
        <f t="shared" si="19"/>
        <v>77.04385489983757</v>
      </c>
      <c r="M53" s="15">
        <f t="shared" si="20"/>
        <v>76.05911330049261</v>
      </c>
      <c r="N53" s="15">
        <f t="shared" si="8"/>
        <v>76.5282434872324</v>
      </c>
      <c r="O53" s="14">
        <v>0</v>
      </c>
      <c r="P53" s="14">
        <v>0</v>
      </c>
      <c r="Q53" s="14">
        <v>0</v>
      </c>
      <c r="R53" s="13" t="s">
        <v>75</v>
      </c>
      <c r="S53" s="13" t="s">
        <v>75</v>
      </c>
      <c r="T53" s="12" t="s">
        <v>75</v>
      </c>
    </row>
    <row r="54" spans="2:20" s="3" customFormat="1" ht="19.5" customHeight="1">
      <c r="B54" s="16" t="s">
        <v>61</v>
      </c>
      <c r="C54" s="31"/>
      <c r="D54" s="31"/>
      <c r="E54" s="32">
        <f t="shared" si="11"/>
        <v>0</v>
      </c>
      <c r="F54" s="31"/>
      <c r="G54" s="31"/>
      <c r="H54" s="32">
        <f t="shared" si="22"/>
        <v>0</v>
      </c>
      <c r="I54" s="33">
        <f t="shared" si="23"/>
        <v>0</v>
      </c>
      <c r="J54" s="33">
        <f t="shared" si="23"/>
        <v>0</v>
      </c>
      <c r="K54" s="32">
        <f t="shared" si="15"/>
        <v>0</v>
      </c>
      <c r="L54" s="34">
        <f t="shared" si="19"/>
        <v>0</v>
      </c>
      <c r="M54" s="34">
        <f t="shared" si="20"/>
        <v>0</v>
      </c>
      <c r="N54" s="34">
        <f t="shared" si="8"/>
        <v>0</v>
      </c>
      <c r="O54" s="35"/>
      <c r="P54" s="35"/>
      <c r="Q54" s="35"/>
      <c r="R54" s="36">
        <f aca="true" t="shared" si="24" ref="R54:T55">+L54-O54</f>
        <v>0</v>
      </c>
      <c r="S54" s="36">
        <f t="shared" si="24"/>
        <v>0</v>
      </c>
      <c r="T54" s="37">
        <f t="shared" si="24"/>
        <v>0</v>
      </c>
    </row>
    <row r="55" spans="2:20" s="3" customFormat="1" ht="19.5" customHeight="1">
      <c r="B55" s="16" t="s">
        <v>62</v>
      </c>
      <c r="C55" s="31"/>
      <c r="D55" s="31"/>
      <c r="E55" s="32">
        <f t="shared" si="11"/>
        <v>0</v>
      </c>
      <c r="F55" s="31"/>
      <c r="G55" s="31"/>
      <c r="H55" s="32">
        <f t="shared" si="22"/>
        <v>0</v>
      </c>
      <c r="I55" s="33">
        <f t="shared" si="23"/>
        <v>0</v>
      </c>
      <c r="J55" s="33">
        <f t="shared" si="23"/>
        <v>0</v>
      </c>
      <c r="K55" s="32">
        <f t="shared" si="15"/>
        <v>0</v>
      </c>
      <c r="L55" s="34">
        <f t="shared" si="19"/>
        <v>0</v>
      </c>
      <c r="M55" s="34">
        <f t="shared" si="20"/>
        <v>0</v>
      </c>
      <c r="N55" s="34">
        <f t="shared" si="8"/>
        <v>0</v>
      </c>
      <c r="O55" s="35">
        <v>0</v>
      </c>
      <c r="P55" s="35">
        <v>0</v>
      </c>
      <c r="Q55" s="35">
        <v>0</v>
      </c>
      <c r="R55" s="36">
        <f t="shared" si="24"/>
        <v>0</v>
      </c>
      <c r="S55" s="36">
        <f t="shared" si="24"/>
        <v>0</v>
      </c>
      <c r="T55" s="37">
        <f t="shared" si="24"/>
        <v>0</v>
      </c>
    </row>
    <row r="56" spans="2:20" s="3" customFormat="1" ht="19.5" customHeight="1">
      <c r="B56" s="38" t="s">
        <v>63</v>
      </c>
      <c r="C56" s="39">
        <f>SUM(C50:C55)</f>
        <v>6262</v>
      </c>
      <c r="D56" s="39">
        <f>SUM(D50:D55)</f>
        <v>6570</v>
      </c>
      <c r="E56" s="40">
        <f t="shared" si="11"/>
        <v>12832</v>
      </c>
      <c r="F56" s="39">
        <f>SUM(F50:F55)</f>
        <v>4288</v>
      </c>
      <c r="G56" s="39">
        <f>SUM(G50:G55)</f>
        <v>4612</v>
      </c>
      <c r="H56" s="40">
        <f t="shared" si="22"/>
        <v>8900</v>
      </c>
      <c r="I56" s="40">
        <f t="shared" si="23"/>
        <v>1974</v>
      </c>
      <c r="J56" s="40">
        <f t="shared" si="23"/>
        <v>1958</v>
      </c>
      <c r="K56" s="40">
        <f t="shared" si="15"/>
        <v>3932</v>
      </c>
      <c r="L56" s="41">
        <f t="shared" si="19"/>
        <v>68.47652507186203</v>
      </c>
      <c r="M56" s="41">
        <f t="shared" si="20"/>
        <v>70.1978691019787</v>
      </c>
      <c r="N56" s="41">
        <f aca="true" t="shared" si="25" ref="N56:N66">IF(+E56=0,0,+H56/E56*100)</f>
        <v>69.35785536159601</v>
      </c>
      <c r="O56" s="42">
        <v>0</v>
      </c>
      <c r="P56" s="42">
        <v>0</v>
      </c>
      <c r="Q56" s="42">
        <v>0</v>
      </c>
      <c r="R56" s="43"/>
      <c r="S56" s="43"/>
      <c r="T56" s="44"/>
    </row>
    <row r="57" spans="2:20" s="3" customFormat="1" ht="19.5" customHeight="1">
      <c r="B57" s="16" t="s">
        <v>64</v>
      </c>
      <c r="C57" s="31"/>
      <c r="D57" s="31"/>
      <c r="E57" s="32">
        <f t="shared" si="11"/>
        <v>0</v>
      </c>
      <c r="F57" s="31"/>
      <c r="G57" s="31"/>
      <c r="H57" s="32">
        <f t="shared" si="22"/>
        <v>0</v>
      </c>
      <c r="I57" s="33"/>
      <c r="J57" s="33"/>
      <c r="K57" s="32">
        <f t="shared" si="15"/>
        <v>0</v>
      </c>
      <c r="L57" s="34">
        <f t="shared" si="19"/>
        <v>0</v>
      </c>
      <c r="M57" s="34">
        <f t="shared" si="20"/>
        <v>0</v>
      </c>
      <c r="N57" s="34">
        <f t="shared" si="25"/>
        <v>0</v>
      </c>
      <c r="O57" s="35"/>
      <c r="P57" s="35"/>
      <c r="Q57" s="35"/>
      <c r="R57" s="36"/>
      <c r="S57" s="36"/>
      <c r="T57" s="37"/>
    </row>
    <row r="58" spans="2:20" s="3" customFormat="1" ht="19.5" customHeight="1">
      <c r="B58" s="16" t="s">
        <v>65</v>
      </c>
      <c r="C58" s="31"/>
      <c r="D58" s="31"/>
      <c r="E58" s="32">
        <f t="shared" si="11"/>
        <v>0</v>
      </c>
      <c r="F58" s="31"/>
      <c r="G58" s="31"/>
      <c r="H58" s="32">
        <f t="shared" si="22"/>
        <v>0</v>
      </c>
      <c r="I58" s="33">
        <f>+C58-F58</f>
        <v>0</v>
      </c>
      <c r="J58" s="33">
        <f>+D58-G58</f>
        <v>0</v>
      </c>
      <c r="K58" s="32">
        <f t="shared" si="15"/>
        <v>0</v>
      </c>
      <c r="L58" s="34">
        <f t="shared" si="19"/>
        <v>0</v>
      </c>
      <c r="M58" s="34">
        <f t="shared" si="20"/>
        <v>0</v>
      </c>
      <c r="N58" s="34">
        <f t="shared" si="25"/>
        <v>0</v>
      </c>
      <c r="O58" s="35">
        <v>0</v>
      </c>
      <c r="P58" s="35">
        <v>0</v>
      </c>
      <c r="Q58" s="35">
        <v>0</v>
      </c>
      <c r="R58" s="36"/>
      <c r="S58" s="36"/>
      <c r="T58" s="37"/>
    </row>
    <row r="59" spans="2:20" s="3" customFormat="1" ht="19.5" customHeight="1">
      <c r="B59" s="16" t="s">
        <v>66</v>
      </c>
      <c r="C59" s="59">
        <v>2221</v>
      </c>
      <c r="D59" s="59">
        <v>2223</v>
      </c>
      <c r="E59" s="60">
        <f t="shared" si="11"/>
        <v>4444</v>
      </c>
      <c r="F59" s="59">
        <v>1722</v>
      </c>
      <c r="G59" s="59">
        <v>1775</v>
      </c>
      <c r="H59" s="60">
        <f t="shared" si="22"/>
        <v>3497</v>
      </c>
      <c r="I59" s="61">
        <f>+C59-F59</f>
        <v>499</v>
      </c>
      <c r="J59" s="61">
        <f>+D59-G59</f>
        <v>448</v>
      </c>
      <c r="K59" s="60">
        <f t="shared" si="15"/>
        <v>947</v>
      </c>
      <c r="L59" s="62">
        <f t="shared" si="19"/>
        <v>77.5326429536245</v>
      </c>
      <c r="M59" s="62">
        <f t="shared" si="20"/>
        <v>79.84705353126405</v>
      </c>
      <c r="N59" s="62">
        <f t="shared" si="20"/>
        <v>78.69036903690369</v>
      </c>
      <c r="O59" s="63">
        <v>76.44</v>
      </c>
      <c r="P59" s="63">
        <v>78.74</v>
      </c>
      <c r="Q59" s="63">
        <v>77.61</v>
      </c>
      <c r="R59" s="13">
        <f aca="true" t="shared" si="26" ref="R59:T63">+L59-O59</f>
        <v>1.0926429536245053</v>
      </c>
      <c r="S59" s="13">
        <f t="shared" si="26"/>
        <v>1.1070535312640573</v>
      </c>
      <c r="T59" s="12">
        <f t="shared" si="26"/>
        <v>1.08036903690369</v>
      </c>
    </row>
    <row r="60" spans="2:20" s="3" customFormat="1" ht="19.5" customHeight="1">
      <c r="B60" s="16" t="s">
        <v>67</v>
      </c>
      <c r="C60" s="31"/>
      <c r="D60" s="31"/>
      <c r="E60" s="32">
        <f t="shared" si="11"/>
        <v>0</v>
      </c>
      <c r="F60" s="31"/>
      <c r="G60" s="31"/>
      <c r="H60" s="32">
        <f t="shared" si="22"/>
        <v>0</v>
      </c>
      <c r="I60" s="33"/>
      <c r="J60" s="33"/>
      <c r="K60" s="32">
        <f t="shared" si="15"/>
        <v>0</v>
      </c>
      <c r="L60" s="34">
        <f t="shared" si="19"/>
        <v>0</v>
      </c>
      <c r="M60" s="34">
        <f aca="true" t="shared" si="27" ref="M60:N66">IF(+D60=0,0,+G60/D60*100)</f>
        <v>0</v>
      </c>
      <c r="N60" s="34">
        <f t="shared" si="25"/>
        <v>0</v>
      </c>
      <c r="O60" s="35"/>
      <c r="P60" s="35"/>
      <c r="Q60" s="35"/>
      <c r="R60" s="36">
        <f t="shared" si="26"/>
        <v>0</v>
      </c>
      <c r="S60" s="36">
        <f t="shared" si="26"/>
        <v>0</v>
      </c>
      <c r="T60" s="37">
        <f t="shared" si="26"/>
        <v>0</v>
      </c>
    </row>
    <row r="61" spans="2:20" s="3" customFormat="1" ht="19.5" customHeight="1">
      <c r="B61" s="16" t="s">
        <v>68</v>
      </c>
      <c r="C61" s="31"/>
      <c r="D61" s="31"/>
      <c r="E61" s="32">
        <f t="shared" si="11"/>
        <v>0</v>
      </c>
      <c r="F61" s="31"/>
      <c r="G61" s="31"/>
      <c r="H61" s="32">
        <f t="shared" si="22"/>
        <v>0</v>
      </c>
      <c r="I61" s="33"/>
      <c r="J61" s="33"/>
      <c r="K61" s="32">
        <f t="shared" si="15"/>
        <v>0</v>
      </c>
      <c r="L61" s="34">
        <f t="shared" si="19"/>
        <v>0</v>
      </c>
      <c r="M61" s="34">
        <f t="shared" si="27"/>
        <v>0</v>
      </c>
      <c r="N61" s="34">
        <f t="shared" si="25"/>
        <v>0</v>
      </c>
      <c r="O61" s="35"/>
      <c r="P61" s="35"/>
      <c r="Q61" s="35"/>
      <c r="R61" s="36">
        <f t="shared" si="26"/>
        <v>0</v>
      </c>
      <c r="S61" s="36">
        <f t="shared" si="26"/>
        <v>0</v>
      </c>
      <c r="T61" s="37">
        <f t="shared" si="26"/>
        <v>0</v>
      </c>
    </row>
    <row r="62" spans="2:20" s="3" customFormat="1" ht="19.5" customHeight="1">
      <c r="B62" s="16" t="s">
        <v>69</v>
      </c>
      <c r="C62" s="66">
        <v>941</v>
      </c>
      <c r="D62" s="66">
        <v>921</v>
      </c>
      <c r="E62" s="67">
        <f>SUM(C62:D62)</f>
        <v>1862</v>
      </c>
      <c r="F62" s="66">
        <v>800</v>
      </c>
      <c r="G62" s="66">
        <v>765</v>
      </c>
      <c r="H62" s="67">
        <f>SUM(F62:G62)</f>
        <v>1565</v>
      </c>
      <c r="I62" s="68">
        <f aca="true" t="shared" si="28" ref="I62:J66">+C62-F62</f>
        <v>141</v>
      </c>
      <c r="J62" s="68">
        <f t="shared" si="28"/>
        <v>156</v>
      </c>
      <c r="K62" s="67">
        <f>SUM(I62:J62)</f>
        <v>297</v>
      </c>
      <c r="L62" s="69">
        <f t="shared" si="19"/>
        <v>85.01594048884165</v>
      </c>
      <c r="M62" s="69">
        <f t="shared" si="27"/>
        <v>83.06188925081433</v>
      </c>
      <c r="N62" s="69">
        <f t="shared" si="27"/>
        <v>84.04940923737915</v>
      </c>
      <c r="O62" s="70"/>
      <c r="P62" s="70"/>
      <c r="Q62" s="70"/>
      <c r="R62" s="13" t="s">
        <v>30</v>
      </c>
      <c r="S62" s="13" t="s">
        <v>30</v>
      </c>
      <c r="T62" s="12" t="s">
        <v>30</v>
      </c>
    </row>
    <row r="63" spans="2:20" s="3" customFormat="1" ht="19.5" customHeight="1">
      <c r="B63" s="17" t="s">
        <v>70</v>
      </c>
      <c r="C63" s="31"/>
      <c r="D63" s="31"/>
      <c r="E63" s="32">
        <f>SUM(C63:D63)</f>
        <v>0</v>
      </c>
      <c r="F63" s="31"/>
      <c r="G63" s="31"/>
      <c r="H63" s="32">
        <f>SUM(F63:G63)</f>
        <v>0</v>
      </c>
      <c r="I63" s="33">
        <f t="shared" si="28"/>
        <v>0</v>
      </c>
      <c r="J63" s="33">
        <f t="shared" si="28"/>
        <v>0</v>
      </c>
      <c r="K63" s="32">
        <f>SUM(I63:J63)</f>
        <v>0</v>
      </c>
      <c r="L63" s="34">
        <f t="shared" si="19"/>
        <v>0</v>
      </c>
      <c r="M63" s="34">
        <f t="shared" si="27"/>
        <v>0</v>
      </c>
      <c r="N63" s="34">
        <f t="shared" si="25"/>
        <v>0</v>
      </c>
      <c r="O63" s="35">
        <v>0</v>
      </c>
      <c r="P63" s="35">
        <v>0</v>
      </c>
      <c r="Q63" s="35">
        <v>0</v>
      </c>
      <c r="R63" s="36">
        <f t="shared" si="26"/>
        <v>0</v>
      </c>
      <c r="S63" s="36">
        <f t="shared" si="26"/>
        <v>0</v>
      </c>
      <c r="T63" s="37">
        <f t="shared" si="26"/>
        <v>0</v>
      </c>
    </row>
    <row r="64" spans="2:20" s="3" customFormat="1" ht="19.5" customHeight="1">
      <c r="B64" s="38" t="s">
        <v>71</v>
      </c>
      <c r="C64" s="39">
        <f>SUM(C57:C63)</f>
        <v>3162</v>
      </c>
      <c r="D64" s="39">
        <f>SUM(D57:D63)</f>
        <v>3144</v>
      </c>
      <c r="E64" s="40">
        <f>SUM(C64:D64)</f>
        <v>6306</v>
      </c>
      <c r="F64" s="39">
        <f>SUM(F57:F63)</f>
        <v>2522</v>
      </c>
      <c r="G64" s="39">
        <f>SUM(G57:G63)</f>
        <v>2540</v>
      </c>
      <c r="H64" s="40">
        <f>SUM(F64:G64)</f>
        <v>5062</v>
      </c>
      <c r="I64" s="40">
        <f t="shared" si="28"/>
        <v>640</v>
      </c>
      <c r="J64" s="40">
        <f t="shared" si="28"/>
        <v>604</v>
      </c>
      <c r="K64" s="40">
        <f>SUM(I64:J64)</f>
        <v>1244</v>
      </c>
      <c r="L64" s="41">
        <f t="shared" si="19"/>
        <v>79.7596457938014</v>
      </c>
      <c r="M64" s="41">
        <f t="shared" si="27"/>
        <v>80.78880407124683</v>
      </c>
      <c r="N64" s="41">
        <f t="shared" si="25"/>
        <v>80.27275610529654</v>
      </c>
      <c r="O64" s="42">
        <v>0</v>
      </c>
      <c r="P64" s="42">
        <v>0</v>
      </c>
      <c r="Q64" s="42">
        <v>0</v>
      </c>
      <c r="R64" s="43"/>
      <c r="S64" s="43"/>
      <c r="T64" s="44"/>
    </row>
    <row r="65" spans="2:20" s="3" customFormat="1" ht="19.5" customHeight="1">
      <c r="B65" s="16" t="s">
        <v>72</v>
      </c>
      <c r="C65" s="31"/>
      <c r="D65" s="31"/>
      <c r="E65" s="32">
        <f>SUM(C65:D65)</f>
        <v>0</v>
      </c>
      <c r="F65" s="31"/>
      <c r="G65" s="31"/>
      <c r="H65" s="32">
        <f>SUM(F65:G65)</f>
        <v>0</v>
      </c>
      <c r="I65" s="33">
        <f t="shared" si="28"/>
        <v>0</v>
      </c>
      <c r="J65" s="33">
        <f t="shared" si="28"/>
        <v>0</v>
      </c>
      <c r="K65" s="32">
        <f>SUM(I65:J65)</f>
        <v>0</v>
      </c>
      <c r="L65" s="34">
        <f t="shared" si="19"/>
        <v>0</v>
      </c>
      <c r="M65" s="34">
        <f t="shared" si="27"/>
        <v>0</v>
      </c>
      <c r="N65" s="34">
        <f t="shared" si="25"/>
        <v>0</v>
      </c>
      <c r="O65" s="35">
        <v>0</v>
      </c>
      <c r="P65" s="35">
        <v>0</v>
      </c>
      <c r="Q65" s="35">
        <v>0</v>
      </c>
      <c r="R65" s="36">
        <f>+L65-O65</f>
        <v>0</v>
      </c>
      <c r="S65" s="36">
        <f>+M65-P65</f>
        <v>0</v>
      </c>
      <c r="T65" s="37">
        <f>+N65-Q65</f>
        <v>0</v>
      </c>
    </row>
    <row r="66" spans="2:20" s="3" customFormat="1" ht="19.5" customHeight="1">
      <c r="B66" s="38" t="s">
        <v>73</v>
      </c>
      <c r="C66" s="52">
        <f>SUM(C65:C65)</f>
        <v>0</v>
      </c>
      <c r="D66" s="52">
        <f>SUM(D65:D65)</f>
        <v>0</v>
      </c>
      <c r="E66" s="53">
        <f>SUM(C66:D66)</f>
        <v>0</v>
      </c>
      <c r="F66" s="52">
        <f>SUM(F65:F65)</f>
        <v>0</v>
      </c>
      <c r="G66" s="52">
        <f>SUM(G65:G65)</f>
        <v>0</v>
      </c>
      <c r="H66" s="53">
        <f>SUM(F66:G66)</f>
        <v>0</v>
      </c>
      <c r="I66" s="53">
        <f t="shared" si="28"/>
        <v>0</v>
      </c>
      <c r="J66" s="53">
        <f t="shared" si="28"/>
        <v>0</v>
      </c>
      <c r="K66" s="53">
        <f>SUM(I66:J66)</f>
        <v>0</v>
      </c>
      <c r="L66" s="54">
        <f t="shared" si="19"/>
        <v>0</v>
      </c>
      <c r="M66" s="54">
        <f t="shared" si="27"/>
        <v>0</v>
      </c>
      <c r="N66" s="54">
        <f t="shared" si="25"/>
        <v>0</v>
      </c>
      <c r="O66" s="55"/>
      <c r="P66" s="55"/>
      <c r="Q66" s="55"/>
      <c r="R66" s="36"/>
      <c r="S66" s="36"/>
      <c r="T66" s="37"/>
    </row>
    <row r="67" spans="2:20" s="3" customFormat="1" ht="19.5" customHeight="1" thickBot="1">
      <c r="B67" s="11" t="s">
        <v>3</v>
      </c>
      <c r="C67" s="10">
        <f aca="true" t="shared" si="29" ref="C67:K67">SUM(C22:C66)/2</f>
        <v>19163</v>
      </c>
      <c r="D67" s="10">
        <f t="shared" si="29"/>
        <v>20394</v>
      </c>
      <c r="E67" s="10">
        <f t="shared" si="29"/>
        <v>39557</v>
      </c>
      <c r="F67" s="10">
        <f t="shared" si="29"/>
        <v>14621</v>
      </c>
      <c r="G67" s="10">
        <f t="shared" si="29"/>
        <v>15680</v>
      </c>
      <c r="H67" s="10">
        <f t="shared" si="29"/>
        <v>30301</v>
      </c>
      <c r="I67" s="10">
        <f t="shared" si="29"/>
        <v>4542</v>
      </c>
      <c r="J67" s="10">
        <f t="shared" si="29"/>
        <v>4714</v>
      </c>
      <c r="K67" s="10">
        <f t="shared" si="29"/>
        <v>9256</v>
      </c>
      <c r="L67" s="9">
        <f>IF(+C67=0,0,+F67/C67*100)</f>
        <v>76.29807441423576</v>
      </c>
      <c r="M67" s="9">
        <f>IF(+D67=0,0,+G67/D67*100)</f>
        <v>76.8853584387565</v>
      </c>
      <c r="N67" s="9">
        <f t="shared" si="8"/>
        <v>76.60085446317972</v>
      </c>
      <c r="O67" s="71"/>
      <c r="P67" s="71"/>
      <c r="Q67" s="71"/>
      <c r="R67" s="8"/>
      <c r="S67" s="8"/>
      <c r="T67" s="7"/>
    </row>
    <row r="68" spans="2:20" s="3" customFormat="1" ht="19.5" customHeight="1" thickBot="1">
      <c r="B68" s="11" t="s">
        <v>4</v>
      </c>
      <c r="C68" s="10">
        <f>SUM(C67,C21)</f>
        <v>226553</v>
      </c>
      <c r="D68" s="10">
        <f aca="true" t="shared" si="30" ref="D68:K68">SUM(D67,D21)</f>
        <v>265458</v>
      </c>
      <c r="E68" s="10">
        <f t="shared" si="30"/>
        <v>492011</v>
      </c>
      <c r="F68" s="10">
        <f t="shared" si="30"/>
        <v>128279</v>
      </c>
      <c r="G68" s="10">
        <f t="shared" si="30"/>
        <v>156766</v>
      </c>
      <c r="H68" s="10">
        <f t="shared" si="30"/>
        <v>285045</v>
      </c>
      <c r="I68" s="10">
        <f t="shared" si="30"/>
        <v>98274</v>
      </c>
      <c r="J68" s="10">
        <f t="shared" si="30"/>
        <v>108692</v>
      </c>
      <c r="K68" s="10">
        <f t="shared" si="30"/>
        <v>206966</v>
      </c>
      <c r="L68" s="9">
        <f t="shared" si="19"/>
        <v>56.62207077372624</v>
      </c>
      <c r="M68" s="9">
        <f>IF(+D68=0,0,+G68/D68*100)</f>
        <v>59.054916408622084</v>
      </c>
      <c r="N68" s="9">
        <f>IF(+E68=0,0,+H68/E68*100)</f>
        <v>57.934680322187916</v>
      </c>
      <c r="O68" s="71"/>
      <c r="P68" s="71"/>
      <c r="Q68" s="71"/>
      <c r="R68" s="8"/>
      <c r="S68" s="8"/>
      <c r="T68" s="7"/>
    </row>
    <row r="69" spans="2:20" s="3" customFormat="1" ht="15" customHeight="1">
      <c r="B69" s="2"/>
      <c r="C69" s="5"/>
      <c r="D69" s="4"/>
      <c r="E69" s="4"/>
      <c r="F69" s="5"/>
      <c r="G69" s="4"/>
      <c r="H69" s="4"/>
      <c r="I69" s="5"/>
      <c r="J69" s="4"/>
      <c r="K69" s="4"/>
      <c r="L69" s="5"/>
      <c r="M69" s="4"/>
      <c r="N69" s="4"/>
      <c r="O69" s="5"/>
      <c r="P69" s="4"/>
      <c r="Q69" s="4"/>
      <c r="R69" s="5"/>
      <c r="S69" s="4"/>
      <c r="T69" s="4"/>
    </row>
    <row r="70" spans="2:20" s="3" customFormat="1" ht="15" customHeight="1">
      <c r="B70" s="6"/>
      <c r="C70" s="5"/>
      <c r="D70" s="4"/>
      <c r="E70" s="4"/>
      <c r="F70" s="5"/>
      <c r="G70" s="4"/>
      <c r="H70" s="4"/>
      <c r="I70" s="5"/>
      <c r="J70" s="4"/>
      <c r="K70" s="4"/>
      <c r="L70" s="5"/>
      <c r="M70" s="4"/>
      <c r="N70" s="4"/>
      <c r="O70" s="5"/>
      <c r="P70" s="4"/>
      <c r="Q70" s="4"/>
      <c r="R70" s="5"/>
      <c r="S70" s="4"/>
      <c r="T70" s="4"/>
    </row>
    <row r="71" ht="15" customHeight="1">
      <c r="B71" s="2"/>
    </row>
  </sheetData>
  <sheetProtection/>
  <mergeCells count="13">
    <mergeCell ref="R2:T2"/>
    <mergeCell ref="R5:T5"/>
    <mergeCell ref="R4:T4"/>
    <mergeCell ref="R3:T3"/>
    <mergeCell ref="H3:M3"/>
    <mergeCell ref="B7:B9"/>
    <mergeCell ref="L7:T7"/>
    <mergeCell ref="C7:E8"/>
    <mergeCell ref="F7:H8"/>
    <mergeCell ref="I7:K8"/>
    <mergeCell ref="O8:Q8"/>
    <mergeCell ref="R8:T8"/>
    <mergeCell ref="L8:N8"/>
  </mergeCells>
  <printOptions horizontalCentered="1"/>
  <pageMargins left="0.1968503937007874" right="0.1968503937007874" top="0.5118110236220472" bottom="0" header="0.3937007874015748" footer="0.35433070866141736"/>
  <pageSetup fitToHeight="2" horizontalDpi="600" verticalDpi="600" orientation="landscape" paperSize="9" scale="67" r:id="rId1"/>
  <rowBreaks count="1" manualBreakCount="1">
    <brk id="4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　総合企画部　地域振興室市町村課</dc:creator>
  <cp:keywords/>
  <dc:description/>
  <cp:lastModifiedBy>佐々木＿啓太</cp:lastModifiedBy>
  <cp:lastPrinted>2023-04-24T01:55:10Z</cp:lastPrinted>
  <dcterms:created xsi:type="dcterms:W3CDTF">2007-02-15T02:39:50Z</dcterms:created>
  <dcterms:modified xsi:type="dcterms:W3CDTF">2023-04-24T02:06:53Z</dcterms:modified>
  <cp:category/>
  <cp:version/>
  <cp:contentType/>
  <cp:contentStatus/>
</cp:coreProperties>
</file>